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Jones\Desktop\bootcamp\UT-MCB-DATA-PT-11-2019-U-C\Homework\Excel Homework\Instructions\"/>
    </mc:Choice>
  </mc:AlternateContent>
  <xr:revisionPtr revIDLastSave="0" documentId="13_ncr:1_{2FD6BE2B-CC32-4D31-B7CD-BA16880C38A4}" xr6:coauthVersionLast="36" xr6:coauthVersionMax="36" xr10:uidLastSave="{00000000-0000-0000-0000-000000000000}"/>
  <bookViews>
    <workbookView xWindow="3492" yWindow="0" windowWidth="14376" windowHeight="12780" xr2:uid="{00000000-000D-0000-FFFF-FFFF00000000}"/>
  </bookViews>
  <sheets>
    <sheet name="Category Pivot" sheetId="2" r:id="rId1"/>
    <sheet name="Subcategory Pivot" sheetId="3" r:id="rId2"/>
    <sheet name="Date Pivot" sheetId="4" r:id="rId3"/>
    <sheet name="Bonus" sheetId="5" r:id="rId4"/>
    <sheet name="Datasheet" sheetId="1" r:id="rId5"/>
  </sheets>
  <definedNames>
    <definedName name="_xlnm._FilterDatabase" localSheetId="4" hidden="1">Datasheet!$A$1:$T$4115</definedName>
  </definedNames>
  <calcPr calcId="191029"/>
  <pivotCaches>
    <pivotCache cacheId="0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5" l="1"/>
  <c r="H3" i="5"/>
  <c r="I3" i="5"/>
  <c r="G4" i="5"/>
  <c r="H4" i="5"/>
  <c r="I4" i="5"/>
  <c r="G5" i="5"/>
  <c r="H5" i="5"/>
  <c r="I5" i="5"/>
  <c r="G6" i="5"/>
  <c r="H6" i="5"/>
  <c r="I6" i="5"/>
  <c r="G7" i="5"/>
  <c r="H7" i="5"/>
  <c r="I7" i="5"/>
  <c r="G8" i="5"/>
  <c r="H8" i="5"/>
  <c r="I8" i="5"/>
  <c r="G9" i="5"/>
  <c r="H9" i="5"/>
  <c r="I9" i="5"/>
  <c r="G10" i="5"/>
  <c r="H10" i="5"/>
  <c r="I10" i="5"/>
  <c r="G11" i="5"/>
  <c r="H11" i="5"/>
  <c r="I11" i="5"/>
  <c r="G12" i="5"/>
  <c r="H12" i="5"/>
  <c r="I12" i="5"/>
  <c r="G13" i="5"/>
  <c r="H13" i="5"/>
  <c r="I13" i="5"/>
  <c r="H2" i="5"/>
  <c r="I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2" i="5"/>
  <c r="D1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E3" i="5" l="1"/>
  <c r="E4" i="5"/>
  <c r="E5" i="5"/>
  <c r="D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6" i="5" l="1"/>
  <c r="D5" i="5"/>
  <c r="D4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5" l="1"/>
  <c r="E9" i="5" s="1"/>
  <c r="E7" i="5"/>
  <c r="D6" i="5"/>
  <c r="E11" i="5" l="1"/>
  <c r="E12" i="5" s="1"/>
  <c r="E10" i="5"/>
  <c r="D7" i="5"/>
  <c r="D8" i="5" l="1"/>
  <c r="D9" i="5" s="1"/>
  <c r="D10" i="5" l="1"/>
  <c r="D11" i="5" s="1"/>
  <c r="D12" i="5" s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<sst xmlns="http://schemas.openxmlformats.org/spreadsheetml/2006/main" count="24820" uniqueCount="8402">
  <si>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</si>
  <si>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</si>
  <si>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</si>
  <si>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</si>
  <si>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</si>
  <si>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</si>
  <si>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</si>
  <si>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</si>
  <si>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</si>
  <si>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</si>
  <si>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</si>
  <si>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</si>
  <si>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</si>
  <si>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</si>
  <si>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</si>
  <si>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</si>
  <si>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</si>
  <si>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</si>
  <si>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</si>
  <si>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</si>
  <si>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</si>
  <si>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</si>
  <si>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</si>
  <si>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</si>
  <si>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</si>
  <si>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</si>
  <si>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</si>
  <si>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</si>
  <si>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</si>
  <si>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</si>
  <si>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</si>
  <si>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</si>
  <si>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</si>
  <si>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</si>
  <si>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</si>
  <si>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</si>
  <si>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</si>
  <si>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</si>
  <si>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</si>
  <si>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</si>
  <si>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</si>
  <si>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</si>
  <si>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</si>
  <si>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</si>
  <si>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</si>
  <si>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</si>
  <si>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</si>
  <si>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</si>
  <si>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</si>
  <si>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</si>
  <si>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</si>
  <si>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</si>
  <si>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</si>
  <si>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</si>
  <si>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</si>
  <si>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</si>
  <si>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</si>
  <si>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</si>
  <si>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</si>
  <si>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</si>
  <si>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</si>
  <si>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</si>
  <si>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</si>
  <si>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</si>
  <si>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</si>
  <si>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</si>
  <si>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</si>
  <si>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</si>
  <si>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</si>
  <si>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</si>
  <si>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</si>
  <si>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</si>
  <si>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</si>
  <si>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</si>
  <si>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</si>
  <si>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</si>
  <si>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</si>
  <si>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</si>
  <si>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</si>
  <si>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</si>
  <si>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</si>
  <si>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</si>
  <si>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</si>
  <si>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</si>
  <si>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</si>
  <si>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</si>
  <si>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</si>
  <si>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</si>
  <si>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</si>
  <si>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</si>
  <si>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</si>
  <si>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</si>
  <si>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</si>
  <si>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</si>
  <si>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</si>
  <si>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</si>
  <si>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</si>
  <si>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</si>
  <si>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</si>
  <si>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</si>
  <si>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</si>
  <si>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</si>
  <si>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</si>
  <si>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</si>
  <si>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</si>
  <si>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</si>
  <si>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</si>
  <si>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</si>
  <si>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</si>
  <si>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</si>
  <si>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</si>
  <si>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</si>
  <si>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</si>
  <si>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</si>
  <si>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</si>
  <si>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</si>
  <si>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</si>
  <si>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</si>
  <si>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</si>
  <si>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</si>
  <si>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</si>
  <si>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</si>
  <si>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</si>
  <si>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</si>
  <si>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</si>
  <si>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</si>
  <si>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</si>
  <si>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</si>
  <si>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</si>
  <si>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</si>
  <si>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</si>
  <si>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</si>
  <si>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</si>
  <si>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</si>
  <si>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</si>
  <si>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</si>
  <si>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</si>
  <si>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</si>
  <si>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</si>
  <si>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</si>
  <si>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</si>
  <si>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</si>
  <si>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</si>
  <si>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</si>
  <si>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</si>
  <si>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</si>
  <si>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</si>
  <si>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</si>
  <si>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</si>
  <si>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</si>
  <si>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</si>
  <si>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</si>
  <si>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</si>
  <si>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</si>
  <si>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</si>
  <si>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</si>
  <si>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</si>
  <si>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</si>
  <si>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</si>
  <si>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</si>
  <si>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</si>
  <si>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</si>
  <si>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</si>
  <si>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</si>
  <si>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</si>
  <si>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</si>
  <si>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</si>
  <si>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</si>
  <si>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</si>
  <si>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</si>
  <si>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</si>
  <si>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</si>
  <si>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</si>
  <si>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</si>
  <si>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</si>
  <si>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</si>
  <si>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</si>
  <si>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</si>
  <si>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</si>
  <si>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</si>
  <si>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</si>
  <si>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</si>
  <si>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</si>
  <si>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</si>
  <si>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</si>
  <si>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</si>
  <si>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</si>
  <si>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</si>
  <si>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</si>
  <si>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</si>
  <si>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</si>
  <si>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</si>
  <si>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</si>
  <si>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</si>
  <si>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</si>
  <si>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</si>
  <si>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</si>
  <si>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</si>
  <si>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</si>
  <si>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</si>
  <si>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</si>
  <si>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</si>
  <si>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</si>
  <si>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</si>
  <si>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</si>
  <si>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</si>
  <si>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</si>
  <si>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</si>
  <si>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</si>
  <si>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</si>
  <si>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</si>
  <si>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</si>
  <si>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</si>
  <si>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</si>
  <si>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</si>
  <si>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</si>
  <si>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</si>
  <si>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</si>
  <si>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</si>
  <si>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</si>
  <si>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</si>
  <si>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</si>
  <si>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</si>
  <si>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</si>
  <si>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</si>
  <si>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</si>
  <si>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</si>
  <si>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</si>
  <si>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</si>
  <si>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</si>
  <si>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</si>
  <si>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</si>
  <si>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</si>
  <si>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</si>
  <si>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</si>
  <si>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</si>
  <si>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</si>
  <si>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</si>
  <si>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</si>
  <si>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</si>
  <si>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</si>
  <si>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</si>
  <si>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</si>
  <si>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</si>
  <si>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</si>
  <si>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</si>
  <si>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</si>
  <si>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</si>
  <si>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</si>
  <si>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</si>
  <si>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</si>
  <si>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</si>
  <si>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</si>
  <si>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</si>
  <si>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</si>
  <si>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</si>
  <si>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</si>
  <si>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</si>
  <si>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</si>
  <si>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</si>
  <si>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</si>
  <si>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</si>
  <si>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</si>
  <si>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</si>
  <si>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</si>
  <si>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</si>
  <si>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</si>
  <si>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</si>
  <si>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</si>
  <si>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</si>
  <si>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</si>
  <si>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</si>
  <si>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</si>
  <si>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</si>
  <si>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</si>
  <si>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</si>
  <si>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</si>
  <si>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</si>
  <si>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</si>
  <si>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</si>
  <si>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</si>
  <si>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</si>
  <si>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</si>
  <si>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</si>
  <si>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</si>
  <si>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</si>
  <si>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</si>
  <si>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</si>
  <si>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</si>
  <si>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</si>
  <si>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</si>
  <si>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</si>
  <si>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</si>
  <si>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</si>
  <si>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</si>
  <si>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</si>
  <si>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</si>
  <si>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</si>
  <si>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</si>
  <si>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</si>
  <si>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</si>
  <si>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</si>
  <si>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</si>
  <si>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</si>
  <si>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</si>
  <si>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</si>
  <si>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</si>
  <si>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</si>
  <si>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</si>
  <si>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</si>
  <si>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</si>
  <si>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</si>
  <si>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</si>
  <si>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</si>
  <si>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</si>
  <si>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</si>
  <si>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</si>
  <si>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</si>
  <si>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</si>
  <si>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</si>
  <si>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</si>
  <si>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</si>
  <si>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</si>
  <si>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</si>
  <si>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</si>
  <si>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</si>
  <si>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</si>
  <si>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</si>
  <si>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</si>
  <si>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</si>
  <si>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</si>
  <si>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</si>
  <si>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</si>
  <si>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</si>
  <si>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</si>
  <si>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</si>
  <si>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</si>
  <si>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</si>
  <si>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</si>
  <si>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</si>
  <si>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</si>
  <si>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</si>
  <si>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</si>
  <si>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</si>
  <si>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</si>
  <si>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</si>
  <si>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</si>
  <si>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</si>
  <si>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</si>
  <si>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</si>
  <si>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</si>
  <si>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</si>
  <si>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</si>
  <si>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</si>
  <si>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</si>
  <si>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</si>
  <si>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</si>
  <si>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</si>
  <si>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</si>
  <si>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</si>
  <si>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</si>
  <si>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</si>
  <si>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</si>
  <si>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</si>
  <si>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</si>
  <si>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</si>
  <si>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</si>
  <si>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</si>
  <si>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</si>
  <si>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</si>
  <si>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</si>
  <si>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</si>
  <si>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</si>
  <si>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</si>
  <si>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</si>
  <si>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</si>
  <si>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</si>
  <si>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</si>
  <si>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</si>
  <si>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</si>
  <si>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</si>
  <si>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</si>
  <si>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</si>
  <si>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</si>
  <si>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</si>
  <si>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</si>
  <si>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</si>
  <si>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</si>
  <si>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</si>
  <si>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</si>
  <si>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</si>
  <si>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</si>
  <si>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</si>
  <si>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</si>
  <si>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</si>
  <si>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</si>
  <si>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</si>
  <si>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</si>
  <si>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</si>
  <si>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</si>
  <si>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</si>
  <si>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</si>
  <si>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</si>
  <si>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</si>
  <si>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</si>
  <si>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</si>
  <si>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</si>
  <si>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</si>
  <si>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</si>
  <si>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</si>
  <si>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</si>
  <si>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</si>
  <si>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</si>
  <si>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</si>
  <si>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</si>
  <si>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</si>
  <si>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</si>
  <si>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</si>
  <si>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</si>
  <si>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</si>
  <si>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</si>
  <si>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</si>
  <si>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</si>
  <si>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</si>
  <si>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</si>
  <si>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</si>
  <si>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</si>
  <si>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</si>
  <si>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</si>
  <si>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</si>
  <si>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</si>
  <si>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</si>
  <si>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</si>
  <si>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</si>
  <si>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</si>
  <si>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</si>
  <si>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</si>
  <si>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</si>
  <si>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</si>
  <si>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</si>
  <si>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</si>
  <si>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</si>
  <si>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</si>
  <si>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</si>
  <si>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</si>
  <si>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</si>
  <si>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</si>
  <si>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</si>
  <si>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</si>
  <si>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</si>
  <si>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</si>
  <si>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</si>
  <si>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</si>
  <si>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</si>
  <si>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</si>
  <si>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</si>
  <si>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</si>
  <si>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</si>
  <si>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</si>
  <si>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</si>
  <si>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</si>
  <si>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</si>
  <si>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</si>
  <si>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</si>
  <si>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</si>
  <si>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</si>
  <si>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</si>
  <si>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</si>
  <si>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</si>
  <si>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</si>
  <si>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</si>
  <si>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</si>
  <si>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</si>
  <si>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</si>
  <si>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</si>
  <si>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</si>
  <si>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</si>
  <si>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</si>
  <si>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</si>
  <si>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</si>
  <si>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</si>
  <si>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</si>
  <si>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</si>
  <si>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</si>
  <si>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</si>
  <si>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</si>
  <si>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</si>
  <si>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</si>
  <si>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</si>
  <si>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</si>
  <si>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</si>
  <si>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</si>
  <si>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</si>
  <si>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</si>
  <si>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</si>
  <si>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</si>
  <si>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</si>
  <si>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</si>
  <si>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</si>
  <si>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</si>
  <si>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</si>
  <si>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</si>
  <si>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</si>
  <si>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</si>
  <si>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</si>
  <si>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</si>
  <si>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</si>
  <si>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</si>
  <si>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</si>
  <si>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</si>
  <si>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</si>
  <si>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</si>
  <si>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</si>
  <si>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</si>
  <si>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</si>
  <si>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</si>
  <si>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</si>
  <si>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</si>
  <si>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</si>
  <si>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</si>
  <si>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</si>
  <si>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</si>
  <si>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</si>
  <si>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</si>
  <si>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</si>
  <si>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</si>
  <si>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</si>
  <si>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</si>
  <si>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</si>
  <si>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</si>
  <si>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</si>
  <si>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</si>
  <si>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</si>
  <si>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</si>
  <si>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</si>
  <si>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</si>
  <si>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</si>
  <si>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</si>
  <si>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</si>
  <si>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</si>
  <si>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</si>
  <si>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</si>
  <si>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</si>
  <si>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</si>
  <si>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</si>
  <si>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</si>
  <si>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</si>
  <si>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</si>
  <si>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</si>
  <si>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</si>
  <si>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</si>
  <si>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</si>
  <si>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</si>
  <si>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</si>
  <si>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</si>
  <si>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</si>
  <si>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</si>
  <si>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</si>
  <si>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</si>
  <si>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</si>
  <si>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</si>
  <si>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</si>
  <si>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</si>
  <si>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</si>
  <si>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</si>
  <si>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</si>
  <si>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</si>
  <si>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</si>
  <si>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</si>
  <si>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</si>
  <si>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</si>
  <si>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</si>
  <si>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</si>
  <si>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</si>
  <si>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</si>
  <si>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</si>
  <si>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</si>
  <si>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</si>
  <si>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</si>
  <si>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</si>
  <si>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</si>
  <si>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</si>
  <si>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</si>
  <si>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</si>
  <si>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</si>
  <si>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</si>
  <si>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</si>
  <si>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</si>
  <si>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</si>
  <si>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</si>
  <si>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</si>
  <si>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</si>
  <si>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</si>
  <si>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</si>
  <si>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</si>
  <si>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</si>
  <si>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</si>
  <si>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</si>
  <si>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</si>
  <si>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</si>
  <si>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</si>
  <si>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</si>
  <si>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</si>
  <si>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</si>
  <si>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</si>
  <si>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</si>
  <si>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</si>
  <si>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</si>
  <si>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</si>
  <si>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</si>
  <si>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</si>
  <si>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</si>
  <si>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</si>
  <si>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</si>
  <si>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</si>
  <si>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</si>
  <si>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</si>
  <si>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</si>
  <si>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</si>
  <si>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</si>
  <si>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</si>
  <si>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</si>
  <si>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</si>
  <si>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</si>
  <si>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</si>
  <si>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</si>
  <si>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</si>
  <si>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</si>
  <si>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</si>
  <si>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</si>
  <si>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</si>
  <si>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</si>
  <si>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</si>
  <si>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</si>
  <si>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</si>
  <si>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</si>
  <si>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</si>
  <si>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</si>
  <si>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</si>
  <si>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</si>
  <si>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</si>
  <si>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</si>
  <si>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</si>
  <si>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</si>
  <si>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</si>
  <si>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</si>
  <si>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</si>
  <si>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</si>
  <si>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</si>
  <si>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</si>
  <si>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</si>
  <si>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</si>
  <si>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</si>
  <si>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</si>
  <si>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</si>
  <si>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</si>
  <si>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</si>
  <si>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</si>
  <si>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</si>
  <si>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</si>
  <si>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</si>
  <si>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</si>
  <si>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</si>
  <si>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</si>
  <si>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</si>
  <si>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</si>
  <si>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</si>
  <si>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</si>
  <si>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</si>
  <si>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</si>
  <si>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</si>
  <si>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</si>
  <si>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</si>
  <si>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</si>
  <si>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</si>
  <si>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</si>
  <si>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</si>
  <si>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</si>
  <si>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</si>
  <si>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</si>
  <si>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</si>
  <si>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</si>
  <si>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</si>
  <si>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</si>
  <si>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</si>
  <si>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</si>
  <si>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</si>
  <si>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</si>
  <si>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</si>
  <si>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</si>
  <si>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</si>
  <si>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</si>
  <si>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</si>
  <si>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</si>
  <si>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</si>
  <si>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</si>
  <si>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</si>
  <si>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</si>
  <si>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</si>
  <si>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</si>
  <si>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</si>
  <si>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</si>
  <si>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</si>
  <si>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</si>
  <si>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</si>
  <si>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</si>
  <si>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</si>
  <si>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</si>
  <si>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</si>
  <si>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</si>
  <si>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</si>
  <si>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</si>
  <si>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</si>
  <si>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</si>
  <si>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</si>
  <si>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</si>
  <si>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</si>
  <si>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</si>
  <si>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</si>
  <si>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</si>
  <si>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</si>
  <si>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</si>
  <si>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</si>
  <si>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</si>
  <si>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</si>
  <si>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</si>
  <si>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</si>
  <si>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</si>
  <si>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</si>
  <si>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</si>
  <si>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</si>
  <si>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</si>
  <si>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</si>
  <si>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</si>
  <si>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</si>
  <si>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</si>
  <si>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</si>
  <si>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</si>
  <si>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</si>
  <si>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</si>
  <si>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</si>
  <si>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</si>
  <si>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</si>
  <si>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</si>
  <si>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</si>
  <si>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</si>
  <si>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</si>
  <si>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</si>
  <si>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</si>
  <si>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</si>
  <si>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</si>
  <si>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</si>
  <si>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</si>
  <si>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</si>
  <si>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</si>
  <si>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</si>
  <si>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</si>
  <si>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</si>
  <si>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</si>
  <si>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</si>
  <si>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</si>
  <si>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</si>
  <si>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</si>
  <si>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</si>
  <si>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</si>
  <si>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</si>
  <si>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</si>
  <si>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</si>
  <si>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</si>
  <si>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</si>
  <si>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</si>
  <si>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</si>
  <si>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</si>
  <si>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</si>
  <si>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</si>
  <si>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</si>
  <si>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</si>
  <si>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</si>
  <si>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</si>
  <si>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</si>
  <si>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</si>
  <si>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</si>
  <si>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</si>
  <si>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</si>
  <si>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</si>
  <si>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</si>
  <si>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</si>
  <si>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</si>
  <si>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</si>
  <si>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</si>
  <si>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</si>
  <si>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</si>
  <si>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</si>
  <si>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</si>
  <si>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</si>
  <si>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</si>
  <si>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</si>
  <si>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</si>
  <si>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</si>
  <si>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</si>
  <si>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</si>
  <si>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</si>
  <si>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</si>
  <si>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</si>
  <si>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</si>
  <si>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</si>
  <si>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</si>
  <si>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</si>
  <si>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</si>
  <si>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</si>
  <si>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</si>
  <si>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</si>
  <si>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</si>
  <si>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</si>
  <si>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</si>
  <si>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</si>
  <si>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</si>
  <si>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</si>
  <si>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</si>
  <si>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</si>
  <si>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</si>
  <si>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</si>
  <si>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</si>
  <si>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</si>
  <si>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</si>
  <si>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</si>
  <si>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</si>
  <si>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</si>
  <si>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</si>
  <si>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</si>
  <si>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</si>
  <si>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</si>
  <si>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</si>
  <si>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</si>
  <si>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</si>
  <si>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</si>
  <si>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</si>
  <si>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</si>
  <si>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</si>
  <si>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</si>
  <si>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</si>
  <si>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</si>
  <si>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</si>
  <si>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</si>
  <si>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</si>
  <si>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</si>
  <si>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</si>
  <si>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</si>
  <si>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</si>
  <si>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</si>
  <si>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</si>
  <si>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</si>
  <si>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</si>
  <si>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</si>
  <si>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</si>
  <si>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</si>
  <si>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</si>
  <si>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</si>
  <si>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</si>
  <si>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</si>
  <si>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</si>
  <si>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</si>
  <si>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</si>
  <si>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</si>
  <si>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</si>
  <si>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</si>
  <si>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</si>
  <si>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</si>
  <si>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</si>
  <si>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</si>
  <si>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</si>
  <si>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</si>
  <si>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</si>
  <si>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</si>
  <si>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</si>
  <si>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</si>
  <si>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</si>
  <si>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</si>
  <si>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</si>
  <si>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</si>
  <si>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</si>
  <si>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</si>
  <si>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</si>
  <si>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</si>
  <si>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</si>
  <si>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</si>
  <si>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</si>
  <si>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</si>
  <si>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</si>
  <si>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</si>
  <si>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</si>
  <si>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</si>
  <si>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</si>
  <si>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</si>
  <si>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</si>
  <si>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</si>
  <si>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</si>
  <si>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</si>
  <si>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</si>
  <si>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</si>
  <si>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</si>
  <si>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</si>
  <si>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</si>
  <si>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</si>
  <si>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</si>
  <si>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</si>
  <si>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</si>
  <si>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</si>
  <si>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</si>
  <si>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</si>
  <si>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</si>
  <si>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</si>
  <si>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</si>
  <si>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</si>
  <si>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</si>
  <si>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</si>
  <si>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</si>
  <si>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</si>
  <si>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</si>
  <si>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</si>
  <si>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</si>
  <si>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</si>
  <si>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</si>
  <si>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</si>
  <si>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</si>
  <si>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</si>
  <si>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</si>
  <si>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</si>
  <si>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</si>
  <si>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</si>
  <si>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</si>
  <si>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</si>
  <si>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</si>
  <si>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</si>
  <si>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</si>
  <si>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</si>
  <si>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</si>
  <si>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</si>
  <si>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</si>
  <si>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</si>
  <si>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</si>
  <si>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</si>
  <si>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</si>
  <si>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</si>
  <si>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</si>
  <si>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</si>
  <si>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</si>
  <si>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</si>
  <si>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</si>
  <si>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</si>
  <si>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</si>
  <si>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</si>
  <si>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</si>
  <si>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</si>
  <si>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</si>
  <si>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</si>
  <si>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</si>
  <si>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</si>
  <si>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</si>
  <si>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</si>
  <si>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</si>
  <si>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</si>
  <si>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</si>
  <si>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</si>
  <si>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</si>
  <si>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</si>
  <si>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</si>
  <si>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</si>
  <si>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</si>
  <si>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</si>
  <si>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</si>
  <si>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</si>
  <si>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</si>
  <si>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</si>
  <si>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</si>
  <si>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</si>
  <si>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</si>
  <si>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</si>
  <si>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</si>
  <si>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</si>
  <si>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</si>
  <si>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</si>
  <si>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</si>
  <si>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</si>
  <si>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</si>
  <si>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</si>
  <si>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</si>
  <si>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</si>
  <si>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</si>
  <si>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</si>
  <si>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</si>
  <si>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</si>
  <si>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</si>
  <si>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</si>
  <si>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</si>
  <si>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</si>
  <si>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</si>
  <si>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</si>
  <si>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</si>
  <si>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</si>
  <si>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</si>
  <si>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</si>
  <si>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</si>
  <si>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</si>
  <si>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</si>
  <si>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</si>
  <si>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</si>
  <si>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</si>
  <si>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</si>
  <si>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</si>
  <si>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</si>
  <si>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</si>
  <si>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</si>
  <si>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</si>
  <si>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</si>
  <si>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</si>
  <si>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</si>
  <si>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</si>
  <si>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</si>
  <si>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</si>
  <si>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</si>
  <si>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</si>
  <si>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</si>
  <si>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</si>
  <si>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</si>
  <si>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</si>
  <si>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</si>
  <si>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</si>
  <si>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</si>
  <si>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</si>
  <si>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</si>
  <si>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</si>
  <si>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</si>
  <si>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</si>
  <si>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</si>
  <si>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</si>
  <si>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</si>
  <si>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</si>
  <si>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</si>
  <si>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</si>
  <si>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</si>
  <si>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</si>
  <si>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</si>
  <si>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</si>
  <si>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</si>
  <si>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</si>
  <si>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</si>
  <si>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</si>
  <si>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</si>
  <si>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</si>
  <si>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</si>
  <si>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</si>
  <si>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</si>
  <si>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</si>
  <si>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</si>
  <si>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</si>
  <si>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</si>
  <si>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</si>
  <si>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</si>
  <si>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</si>
  <si>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</si>
  <si>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</si>
  <si>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</si>
  <si>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</si>
  <si>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</si>
  <si>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</si>
  <si>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</si>
  <si>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</si>
  <si>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</si>
  <si>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</si>
  <si>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</si>
  <si>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</si>
  <si>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</si>
  <si>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</si>
  <si>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</si>
  <si>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</si>
  <si>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</si>
  <si>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</si>
  <si>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</si>
  <si>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</si>
  <si>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</si>
  <si>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</si>
  <si>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</si>
  <si>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</si>
  <si>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</si>
  <si>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</si>
  <si>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</si>
  <si>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</si>
  <si>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</si>
  <si>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</si>
  <si>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</si>
  <si>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</si>
  <si>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</si>
  <si>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</si>
  <si>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</si>
  <si>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</si>
  <si>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</si>
  <si>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</si>
  <si>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</si>
  <si>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</si>
  <si>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</si>
  <si>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</si>
  <si>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</si>
  <si>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</si>
  <si>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</si>
  <si>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</si>
  <si>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</si>
  <si>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</si>
  <si>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</si>
  <si>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</si>
  <si>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</si>
  <si>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</si>
  <si>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</si>
  <si>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</si>
  <si>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</si>
  <si>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</si>
  <si>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</si>
  <si>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</si>
  <si>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</si>
  <si>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</si>
  <si>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</si>
  <si>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</si>
  <si>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</si>
  <si>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</si>
  <si>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</si>
  <si>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</si>
  <si>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</si>
  <si>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</si>
  <si>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</si>
  <si>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</si>
  <si>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</si>
  <si>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</si>
  <si>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</si>
  <si>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</si>
  <si>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</si>
  <si>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</si>
  <si>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</si>
  <si>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</si>
  <si>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</si>
  <si>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</si>
  <si>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</si>
  <si>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</si>
  <si>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</si>
  <si>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</si>
  <si>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</si>
  <si>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</si>
  <si>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</si>
  <si>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</si>
  <si>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</si>
  <si>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</si>
  <si>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</si>
  <si>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</si>
  <si>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</si>
  <si>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</si>
  <si>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</si>
  <si>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</si>
  <si>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</si>
  <si>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</si>
  <si>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</si>
  <si>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</si>
  <si>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</si>
  <si>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</si>
  <si>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</si>
  <si>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</si>
  <si>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</si>
  <si>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</si>
  <si>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</si>
  <si>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</si>
  <si>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</si>
  <si>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</si>
  <si>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</si>
  <si>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</si>
  <si>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</si>
  <si>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</si>
  <si>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</si>
  <si>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</si>
  <si>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</si>
  <si>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</si>
  <si>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</si>
  <si>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</si>
  <si>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</si>
  <si>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</si>
  <si>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</si>
  <si>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</si>
  <si>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</si>
  <si>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</si>
  <si>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</si>
  <si>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</si>
  <si>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</si>
  <si>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</si>
  <si>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</si>
  <si>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</si>
  <si>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</si>
  <si>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</si>
  <si>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</si>
  <si>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</si>
  <si>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</si>
  <si>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</si>
  <si>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</si>
  <si>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</si>
  <si>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</si>
  <si>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</si>
  <si>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</si>
  <si>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</si>
  <si>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</si>
  <si>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</si>
  <si>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</si>
  <si>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</si>
  <si>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</si>
  <si>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</si>
  <si>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</si>
  <si>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</si>
  <si>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</si>
  <si>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</si>
  <si>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</si>
  <si>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</si>
  <si>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</si>
  <si>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</si>
  <si>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</si>
  <si>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</si>
  <si>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</si>
  <si>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</si>
  <si>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</si>
  <si>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</si>
  <si>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</si>
  <si>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</si>
  <si>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</si>
  <si>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</si>
  <si>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</si>
  <si>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</si>
  <si>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</si>
  <si>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</si>
  <si>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</si>
  <si>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</si>
  <si>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</si>
  <si>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</si>
  <si>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</si>
  <si>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</si>
  <si>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</si>
  <si>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</si>
  <si>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</si>
  <si>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</si>
  <si>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</si>
  <si>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</si>
  <si>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</si>
  <si>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</si>
  <si>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</si>
  <si>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</si>
  <si>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</si>
  <si>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</si>
  <si>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</si>
  <si>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</si>
  <si>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</si>
  <si>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</si>
  <si>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</si>
  <si>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</si>
  <si>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</si>
  <si>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</si>
  <si>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</si>
  <si>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</si>
  <si>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</si>
  <si>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</si>
  <si>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</si>
  <si>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</si>
  <si>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</si>
  <si>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</si>
  <si>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</si>
  <si>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</si>
  <si>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</si>
  <si>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</si>
  <si>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</si>
  <si>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</si>
  <si>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</si>
  <si>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</si>
  <si>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</si>
  <si>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</si>
  <si>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</si>
  <si>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</si>
  <si>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</si>
  <si>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</si>
  <si>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</si>
  <si>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</si>
  <si>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</si>
  <si>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</si>
  <si>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</si>
  <si>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</si>
  <si>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</si>
  <si>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</si>
  <si>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</si>
  <si>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</si>
  <si>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</si>
  <si>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</si>
  <si>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</si>
  <si>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</si>
  <si>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</si>
  <si>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</si>
  <si>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</si>
  <si>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</si>
  <si>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</si>
  <si>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</si>
  <si>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</si>
  <si>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</si>
  <si>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</si>
  <si>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</si>
  <si>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</si>
  <si>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</si>
  <si>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</si>
  <si>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</si>
  <si>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</si>
  <si>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</si>
  <si>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</si>
  <si>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</si>
  <si>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</si>
  <si>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</si>
  <si>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</si>
  <si>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</si>
  <si>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</si>
  <si>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</si>
  <si>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</si>
  <si>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</si>
  <si>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</si>
  <si>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</si>
  <si>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</si>
  <si>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</si>
  <si>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</si>
  <si>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</si>
  <si>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</si>
  <si>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</si>
  <si>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</si>
  <si>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</si>
  <si>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</si>
  <si>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</si>
  <si>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</si>
  <si>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</si>
  <si>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</si>
  <si>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</si>
  <si>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</si>
  <si>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</si>
  <si>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</si>
  <si>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</si>
  <si>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</si>
  <si>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</si>
  <si>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</si>
  <si>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</si>
  <si>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</si>
  <si>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</si>
  <si>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</si>
  <si>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</si>
  <si>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</si>
  <si>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</si>
  <si>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</si>
  <si>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</si>
  <si>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</si>
  <si>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</si>
  <si>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</si>
  <si>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</si>
  <si>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</si>
  <si>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</si>
  <si>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</si>
  <si>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</si>
  <si>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</si>
  <si>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</si>
  <si>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</si>
  <si>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</si>
  <si>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</si>
  <si>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</si>
  <si>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</si>
  <si>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</si>
  <si>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</si>
  <si>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</si>
  <si>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</si>
  <si>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</si>
  <si>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</si>
  <si>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</si>
  <si>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</si>
  <si>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</si>
  <si>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</si>
  <si>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</si>
  <si>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</si>
  <si>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</si>
  <si>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</si>
  <si>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</si>
  <si>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</si>
  <si>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</si>
  <si>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</si>
  <si>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</si>
  <si>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</si>
  <si>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</si>
  <si>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</si>
  <si>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</si>
  <si>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</si>
  <si>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</si>
  <si>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</si>
  <si>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</si>
  <si>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</si>
  <si>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</si>
  <si>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</si>
  <si>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</si>
  <si>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</si>
  <si>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</si>
  <si>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</si>
  <si>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</si>
  <si>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</si>
  <si>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</si>
  <si>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</si>
  <si>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</si>
  <si>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</si>
  <si>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</si>
  <si>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</si>
  <si>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</si>
  <si>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</si>
  <si>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</si>
  <si>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</si>
  <si>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</si>
  <si>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</si>
  <si>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</si>
  <si>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</si>
  <si>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</si>
  <si>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</si>
  <si>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</si>
  <si>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</si>
  <si>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</si>
  <si>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</si>
  <si>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</si>
  <si>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</si>
  <si>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</si>
  <si>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</si>
  <si>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</si>
  <si>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</si>
  <si>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</si>
  <si>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</si>
  <si>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</si>
  <si>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</si>
  <si>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</si>
  <si>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</si>
  <si>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</si>
  <si>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</si>
  <si>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</si>
  <si>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</si>
  <si>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</si>
  <si>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</si>
  <si>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</si>
  <si>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</si>
  <si>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</si>
  <si>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</si>
  <si>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</si>
  <si>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</si>
  <si>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</si>
  <si>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</si>
  <si>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</si>
  <si>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</si>
  <si>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</si>
  <si>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</si>
  <si>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</si>
  <si>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</si>
  <si>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</si>
  <si>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</si>
  <si>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</si>
  <si>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</si>
  <si>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</si>
  <si>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</si>
  <si>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</si>
  <si>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</si>
  <si>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</si>
  <si>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</si>
  <si>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</si>
  <si>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</si>
  <si>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</si>
  <si>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</si>
  <si>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</si>
  <si>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</si>
  <si>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</si>
  <si>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</si>
  <si>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</si>
  <si>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</si>
  <si>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</si>
  <si>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</si>
  <si>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</si>
  <si>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</si>
  <si>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</si>
  <si>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</si>
  <si>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</si>
  <si>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</si>
  <si>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</si>
  <si>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</si>
  <si>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</si>
  <si>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</si>
  <si>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</si>
  <si>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</si>
  <si>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</si>
  <si>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</si>
  <si>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</si>
  <si>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</si>
  <si>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</si>
  <si>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</si>
  <si>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</si>
  <si>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</si>
  <si>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</si>
  <si>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</si>
  <si>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</si>
  <si>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</si>
  <si>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</si>
  <si>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</si>
  <si>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</si>
  <si>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</si>
  <si>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</si>
  <si>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</si>
  <si>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</si>
  <si>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</si>
  <si>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</si>
  <si>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</si>
  <si>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</si>
  <si>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</si>
  <si>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</si>
  <si>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</si>
  <si>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</si>
  <si>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</si>
  <si>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</si>
  <si>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</si>
  <si>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</si>
  <si>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</si>
  <si>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</si>
  <si>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</si>
  <si>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</si>
  <si>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</si>
  <si>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</si>
  <si>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</si>
  <si>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</si>
  <si>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</si>
  <si>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</si>
  <si>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</si>
  <si>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</si>
  <si>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</si>
  <si>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</si>
  <si>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</si>
  <si>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</si>
  <si>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</si>
  <si>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</si>
  <si>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</si>
  <si>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</si>
  <si>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</si>
  <si>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</si>
  <si>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</si>
  <si>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</si>
  <si>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</si>
  <si>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</si>
  <si>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</si>
  <si>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</si>
  <si>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</si>
  <si>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</si>
  <si>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</si>
  <si>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</si>
  <si>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</si>
  <si>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</si>
  <si>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</si>
  <si>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</si>
  <si>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</si>
  <si>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</si>
  <si>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</si>
  <si>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</si>
  <si>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</si>
  <si>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</si>
  <si>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</si>
  <si>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</si>
  <si>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</si>
  <si>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</si>
  <si>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</si>
  <si>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</si>
  <si>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</si>
  <si>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</si>
  <si>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</si>
  <si>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</si>
  <si>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</si>
  <si>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</si>
  <si>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</si>
  <si>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</si>
  <si>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</si>
  <si>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</si>
  <si>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</si>
  <si>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</si>
  <si>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</si>
  <si>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</si>
  <si>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</si>
  <si>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</si>
  <si>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</si>
  <si>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</si>
  <si>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</si>
  <si>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</si>
  <si>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</si>
  <si>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</si>
  <si>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</si>
  <si>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</si>
  <si>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</si>
  <si>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</si>
  <si>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</si>
  <si>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</si>
  <si>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</si>
  <si>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</si>
  <si>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</si>
  <si>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</si>
  <si>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</si>
  <si>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</si>
  <si>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</si>
  <si>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</si>
  <si>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</si>
  <si>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</si>
  <si>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</si>
  <si>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</si>
  <si>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</si>
  <si>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</si>
  <si>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</si>
  <si>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</si>
  <si>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</si>
  <si>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</si>
  <si>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</si>
  <si>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</si>
  <si>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</si>
  <si>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</si>
  <si>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</si>
  <si>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</si>
  <si>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</si>
  <si>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</si>
  <si>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</si>
  <si>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</si>
  <si>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</si>
  <si>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</si>
  <si>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</si>
  <si>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</si>
  <si>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</si>
  <si>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</si>
  <si>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</si>
  <si>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</si>
  <si>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</si>
  <si>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</si>
  <si>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</si>
  <si>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</si>
  <si>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</si>
  <si>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</si>
  <si>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</si>
  <si>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</si>
  <si>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</si>
  <si>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</si>
  <si>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</si>
  <si>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</si>
  <si>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</si>
  <si>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</si>
  <si>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</si>
  <si>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</si>
  <si>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</si>
  <si>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</si>
  <si>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</si>
  <si>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</si>
  <si>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</si>
  <si>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</si>
  <si>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</si>
  <si>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</si>
  <si>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</si>
  <si>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</si>
  <si>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</si>
  <si>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</si>
  <si>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</si>
  <si>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</si>
  <si>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</si>
  <si>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</si>
  <si>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</si>
  <si>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</si>
  <si>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</si>
  <si>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</si>
  <si>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</si>
  <si>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</si>
  <si>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</si>
  <si>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</si>
  <si>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</si>
  <si>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</si>
  <si>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</si>
  <si>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</si>
  <si>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</si>
  <si>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</si>
  <si>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</si>
  <si>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</si>
  <si>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</si>
  <si>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</si>
  <si>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</si>
  <si>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</si>
  <si>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</si>
  <si>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</si>
  <si>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</si>
  <si>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</si>
  <si>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</si>
  <si>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</si>
  <si>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</si>
  <si>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</si>
  <si>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</si>
  <si>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</si>
  <si>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</si>
  <si>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</si>
  <si>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</si>
  <si>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</si>
  <si>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</si>
  <si>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</si>
  <si>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</si>
  <si>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</si>
  <si>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</si>
  <si>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</si>
  <si>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</si>
  <si>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</si>
  <si>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</si>
  <si>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</si>
  <si>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</si>
  <si>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</si>
  <si>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</si>
  <si>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</si>
  <si>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</si>
  <si>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</si>
  <si>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</si>
  <si>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</si>
  <si>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</si>
  <si>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</si>
  <si>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</si>
  <si>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</si>
  <si>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</si>
  <si>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</si>
  <si>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</si>
  <si>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</si>
  <si>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</si>
  <si>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</si>
  <si>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</si>
  <si>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</si>
  <si>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</si>
  <si>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</si>
  <si>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</si>
  <si>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</si>
  <si>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</si>
  <si>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</si>
  <si>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</si>
  <si>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</si>
  <si>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</si>
  <si>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</si>
  <si>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</si>
  <si>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</si>
  <si>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</si>
  <si>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</si>
  <si>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</si>
  <si>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</si>
  <si>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</si>
  <si>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</si>
  <si>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</si>
  <si>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</si>
  <si>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</si>
  <si>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</si>
  <si>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</si>
  <si>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</si>
  <si>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</si>
  <si>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</si>
  <si>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</si>
  <si>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</si>
  <si>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</si>
  <si>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</si>
  <si>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</si>
  <si>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</si>
  <si>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</si>
  <si>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</si>
  <si>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</si>
  <si>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</si>
  <si>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</si>
  <si>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</si>
  <si>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</si>
  <si>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</si>
  <si>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</si>
  <si>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</si>
  <si>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</si>
  <si>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</si>
  <si>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</si>
  <si>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</si>
  <si>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</si>
  <si>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</si>
  <si>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</si>
  <si>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</si>
  <si>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</si>
  <si>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</si>
  <si>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</si>
  <si>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</si>
  <si>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</si>
  <si>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</si>
  <si>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</si>
  <si>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</si>
  <si>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</si>
  <si>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</si>
  <si>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</si>
  <si>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</si>
  <si>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</si>
  <si>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</si>
  <si>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</si>
  <si>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</si>
  <si>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</si>
  <si>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</si>
  <si>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</si>
  <si>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</si>
  <si>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</si>
  <si>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</si>
  <si>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</si>
  <si>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</si>
  <si>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</si>
  <si>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</si>
  <si>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</si>
  <si>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</si>
  <si>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</si>
  <si>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</si>
  <si>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</si>
  <si>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</si>
  <si>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</si>
  <si>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</si>
  <si>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</si>
  <si>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</si>
  <si>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</si>
  <si>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</si>
  <si>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</si>
  <si>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</si>
  <si>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</si>
  <si>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</si>
  <si>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</si>
  <si>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</si>
  <si>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</si>
  <si>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</si>
  <si>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</si>
  <si>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</si>
  <si>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</si>
  <si>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</si>
  <si>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</si>
  <si>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</si>
  <si>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</si>
  <si>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</si>
  <si>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</si>
  <si>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</si>
  <si>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</si>
  <si>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</si>
  <si>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</si>
  <si>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</si>
  <si>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</si>
  <si>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</si>
  <si>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</si>
  <si>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</si>
  <si>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</si>
  <si>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</si>
  <si>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</si>
  <si>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</si>
  <si>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</si>
  <si>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</si>
  <si>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</si>
  <si>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</si>
  <si>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</si>
  <si>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</si>
  <si>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</si>
  <si>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</si>
  <si>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</si>
  <si>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</si>
  <si>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</si>
  <si>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</si>
  <si>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</si>
  <si>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</si>
  <si>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</si>
  <si>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</si>
  <si>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</si>
  <si>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</si>
  <si>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</si>
  <si>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</si>
  <si>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</si>
  <si>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</si>
  <si>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</si>
  <si>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</si>
  <si>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</si>
  <si>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</si>
  <si>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</si>
  <si>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</si>
  <si>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</si>
  <si>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</si>
  <si>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</si>
  <si>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</si>
  <si>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</si>
  <si>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</si>
  <si>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</si>
  <si>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</si>
  <si>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</si>
  <si>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</si>
  <si>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</si>
  <si>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</si>
  <si>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</si>
  <si>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</si>
  <si>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</si>
  <si>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</si>
  <si>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</si>
  <si>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</si>
  <si>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</si>
  <si>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</si>
  <si>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</si>
  <si>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</si>
  <si>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</si>
  <si>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</si>
  <si>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</si>
  <si>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</si>
  <si>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</si>
  <si>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</si>
  <si>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</si>
  <si>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</si>
  <si>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</si>
  <si>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</si>
  <si>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</si>
  <si>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</si>
  <si>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</si>
  <si>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</si>
  <si>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</si>
  <si>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</si>
  <si>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</si>
  <si>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</si>
  <si>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</si>
  <si>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</si>
  <si>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</si>
  <si>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</si>
  <si>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</si>
  <si>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</si>
  <si>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</si>
  <si>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</si>
  <si>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</si>
  <si>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</si>
  <si>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</si>
  <si>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</si>
  <si>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</si>
  <si>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</si>
  <si>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</si>
  <si>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</si>
  <si>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</si>
  <si>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</si>
  <si>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</si>
  <si>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</si>
  <si>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</si>
  <si>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</si>
  <si>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</si>
  <si>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</si>
  <si>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</si>
  <si>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</si>
  <si>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</si>
  <si>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</si>
  <si>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</si>
  <si>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</si>
  <si>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</si>
  <si>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</si>
  <si>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</si>
  <si>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</si>
  <si>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</si>
  <si>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</si>
  <si>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</si>
  <si>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</si>
  <si>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</si>
  <si>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</si>
  <si>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</si>
  <si>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</si>
  <si>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</si>
  <si>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</si>
  <si>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</si>
  <si>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</si>
  <si>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</si>
  <si>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</si>
  <si>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</si>
  <si>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</si>
  <si>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</si>
  <si>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</si>
  <si>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</si>
  <si>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</si>
  <si>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</si>
  <si>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</si>
  <si>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</si>
  <si>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</si>
  <si>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</si>
  <si>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</si>
  <si>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</si>
  <si>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</si>
  <si>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</si>
  <si>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</si>
  <si>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</si>
  <si>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</si>
  <si>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</si>
  <si>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</si>
  <si>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</si>
  <si>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</si>
  <si>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</si>
  <si>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</si>
  <si>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</si>
  <si>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</si>
  <si>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</si>
  <si>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</si>
  <si>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</si>
  <si>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</si>
  <si>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</si>
  <si>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</si>
  <si>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</si>
  <si>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</si>
  <si>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</si>
  <si>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</si>
  <si>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</si>
  <si>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</si>
  <si>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</si>
  <si>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</si>
  <si>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</si>
  <si>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</si>
  <si>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</si>
  <si>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</si>
  <si>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</si>
  <si>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</si>
  <si>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</si>
  <si>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</si>
  <si>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</si>
  <si>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</si>
  <si>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</si>
  <si>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</si>
  <si>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</si>
  <si>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</si>
  <si>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</si>
  <si>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</si>
  <si>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</si>
  <si>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</si>
  <si>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</si>
  <si>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</si>
  <si>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</si>
  <si>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</si>
  <si>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</si>
  <si>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</si>
  <si>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</si>
  <si>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</si>
  <si>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</si>
  <si>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</si>
  <si>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</si>
  <si>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</si>
  <si>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</si>
  <si>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</si>
  <si>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</si>
  <si>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</si>
  <si>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</si>
  <si>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</si>
  <si>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</si>
  <si>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</si>
  <si>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</si>
  <si>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</si>
  <si>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</si>
  <si>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</si>
  <si>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</si>
  <si>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</si>
  <si>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</si>
  <si>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</si>
  <si>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</si>
  <si>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</si>
  <si>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</si>
  <si>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</si>
  <si>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</si>
  <si>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</si>
  <si>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</si>
  <si>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</si>
  <si>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</si>
  <si>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</si>
  <si>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</si>
  <si>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</si>
  <si>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</si>
  <si>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</si>
  <si>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</si>
  <si>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</si>
  <si>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</si>
  <si>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</si>
  <si>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</si>
  <si>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</si>
  <si>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</si>
  <si>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</si>
  <si>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</si>
  <si>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</si>
  <si>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</si>
  <si>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</si>
  <si>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</si>
  <si>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</si>
  <si>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</si>
  <si>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</si>
  <si>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</si>
  <si>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</si>
  <si>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</si>
  <si>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</si>
  <si>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</si>
  <si>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</si>
  <si>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</si>
  <si>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</si>
  <si>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</si>
  <si>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</si>
  <si>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</si>
  <si>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</si>
  <si>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</si>
  <si>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</si>
  <si>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</si>
  <si>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</si>
  <si>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</si>
  <si>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</si>
  <si>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</si>
  <si>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</si>
  <si>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</si>
  <si>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</si>
  <si>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</si>
  <si>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</si>
  <si>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</si>
  <si>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</si>
  <si>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</si>
  <si>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</si>
  <si>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</si>
  <si>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</si>
  <si>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</si>
  <si>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</si>
  <si>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</si>
  <si>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</si>
  <si>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</si>
  <si>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</si>
  <si>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</si>
  <si>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</si>
  <si>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</si>
  <si>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</si>
  <si>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</si>
  <si>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</si>
  <si>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</si>
  <si>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</si>
  <si>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</si>
  <si>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</si>
  <si>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</si>
  <si>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</si>
  <si>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</si>
  <si>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</si>
  <si>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</si>
  <si>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</si>
  <si>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</si>
  <si>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</si>
  <si>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</si>
  <si>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</si>
  <si>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</si>
  <si>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</si>
  <si>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</si>
  <si>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</si>
  <si>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</si>
  <si>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</si>
  <si>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</si>
  <si>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</si>
  <si>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</si>
  <si>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</si>
  <si>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</si>
  <si>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</si>
  <si>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</si>
  <si>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</si>
  <si>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</si>
  <si>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</si>
  <si>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</si>
  <si>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</si>
  <si>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</si>
  <si>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</si>
  <si>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</si>
  <si>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</si>
  <si>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</si>
  <si>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</si>
  <si>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</si>
  <si>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</si>
  <si>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</si>
  <si>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</si>
  <si>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</si>
  <si>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</si>
  <si>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</si>
  <si>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</si>
  <si>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</si>
  <si>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</si>
  <si>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</si>
  <si>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</si>
  <si>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</si>
  <si>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</si>
  <si>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</si>
  <si>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</si>
  <si>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</si>
  <si>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</si>
  <si>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</si>
  <si>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</si>
  <si>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</si>
  <si>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</si>
  <si>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</si>
  <si>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</si>
  <si>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</si>
  <si>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</si>
  <si>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</si>
  <si>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</si>
  <si>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</si>
  <si>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</si>
  <si>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</si>
  <si>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</si>
  <si>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</si>
  <si>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</si>
  <si>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</si>
  <si>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</si>
  <si>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</si>
  <si>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</si>
  <si>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</si>
  <si>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</si>
  <si>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</si>
  <si>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</si>
  <si>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</si>
  <si>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</si>
  <si>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</si>
  <si>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</si>
  <si>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</si>
  <si>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</si>
  <si>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</si>
  <si>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</si>
  <si>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</si>
  <si>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</si>
  <si>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</si>
  <si>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</si>
  <si>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</si>
  <si>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</si>
  <si>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</si>
  <si>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</si>
  <si>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</si>
  <si>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</si>
  <si>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</si>
  <si>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</si>
  <si>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</si>
  <si>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</si>
  <si>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</si>
  <si>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</si>
  <si>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</si>
  <si>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</si>
  <si>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</si>
  <si>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</si>
  <si>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</si>
  <si>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</si>
  <si>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</si>
  <si>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</si>
  <si>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</si>
  <si>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</si>
  <si>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</si>
  <si>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</si>
  <si>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</si>
  <si>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</si>
  <si>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</si>
  <si>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</si>
  <si>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</si>
  <si>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</si>
  <si>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</si>
  <si>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</si>
  <si>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</si>
  <si>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</si>
  <si>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</si>
  <si>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</si>
  <si>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</si>
  <si>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</si>
  <si>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</si>
  <si>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</si>
  <si>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</si>
  <si>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</si>
  <si>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</si>
  <si>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</si>
  <si>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</si>
  <si>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</si>
  <si>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</si>
  <si>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</si>
  <si>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</si>
  <si>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</si>
  <si>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</si>
  <si>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</si>
  <si>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</si>
  <si>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</si>
  <si>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</si>
  <si>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</si>
  <si>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</si>
  <si>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</si>
  <si>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</si>
  <si>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</si>
  <si>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</si>
  <si>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</si>
  <si>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</si>
  <si>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</si>
  <si>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</si>
  <si>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</si>
  <si>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</si>
  <si>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</si>
  <si>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</si>
  <si>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</si>
  <si>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</si>
  <si>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</si>
  <si>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</si>
  <si>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</si>
  <si>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</si>
  <si>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</si>
  <si>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</si>
  <si>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</si>
  <si>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</si>
  <si>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</si>
  <si>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</si>
  <si>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</si>
  <si>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</si>
  <si>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</si>
  <si>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</si>
  <si>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</si>
  <si>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</si>
  <si>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</si>
  <si>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</si>
  <si>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</si>
  <si>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</si>
  <si>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</si>
  <si>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</si>
  <si>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</si>
  <si>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</si>
  <si>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</si>
  <si>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</si>
  <si>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</si>
  <si>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</si>
  <si>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</si>
  <si>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</si>
  <si>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</si>
  <si>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</si>
  <si>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</si>
  <si>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</si>
  <si>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</si>
  <si>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</si>
  <si>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</si>
  <si>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</si>
  <si>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</si>
  <si>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</si>
  <si>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</si>
  <si>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</si>
  <si>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</si>
  <si>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</si>
  <si>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</si>
  <si>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</si>
  <si>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</si>
  <si>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</si>
  <si>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</si>
  <si>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</si>
  <si>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</si>
  <si>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</si>
  <si>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</si>
  <si>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</si>
  <si>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</si>
  <si>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</si>
  <si>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</si>
  <si>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</si>
  <si>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</si>
  <si>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</si>
  <si>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</si>
  <si>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</si>
  <si>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</si>
  <si>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</si>
  <si>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</si>
  <si>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</si>
  <si>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</si>
  <si>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</si>
  <si>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</si>
  <si>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</si>
  <si>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</si>
  <si>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</si>
  <si>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</si>
  <si>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</si>
  <si>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</si>
  <si>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</si>
  <si>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</si>
  <si>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</si>
  <si>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</si>
  <si>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</si>
  <si>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</si>
  <si>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</si>
  <si>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</si>
  <si>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</si>
  <si>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</si>
  <si>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</si>
  <si>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</si>
  <si>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</si>
  <si>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</si>
  <si>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</si>
  <si>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</si>
  <si>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</si>
  <si>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</si>
  <si>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</si>
  <si>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</si>
  <si>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</si>
  <si>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</si>
  <si>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</si>
  <si>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</si>
  <si>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</si>
  <si>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</si>
  <si>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</si>
  <si>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</si>
  <si>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</si>
  <si>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</si>
  <si>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</si>
  <si>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</si>
  <si>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</si>
  <si>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</si>
  <si>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</si>
  <si>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</si>
  <si>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</si>
  <si>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</si>
  <si>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</si>
  <si>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</si>
  <si>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</si>
  <si>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</si>
  <si>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</si>
  <si>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</si>
  <si>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</si>
  <si>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</si>
  <si>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</si>
  <si>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</si>
  <si>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</si>
  <si>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</si>
  <si>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</si>
  <si>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</si>
  <si>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</si>
  <si>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</si>
  <si>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</si>
  <si>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</si>
  <si>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</si>
  <si>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</si>
  <si>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</si>
  <si>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</si>
  <si>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</si>
  <si>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</si>
  <si>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</si>
  <si>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</si>
  <si>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</si>
  <si>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</si>
  <si>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</si>
  <si>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</si>
  <si>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</si>
  <si>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</si>
  <si>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</si>
  <si>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</si>
  <si>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</si>
  <si>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</si>
  <si>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</si>
  <si>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</si>
  <si>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</si>
  <si>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</si>
  <si>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</si>
  <si>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</si>
  <si>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</si>
  <si>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</si>
  <si>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</si>
  <si>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</si>
  <si>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</si>
  <si>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</si>
  <si>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</si>
  <si>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</si>
  <si>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</si>
  <si>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</si>
  <si>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</si>
  <si>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</si>
  <si>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</si>
  <si>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</si>
  <si>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</si>
  <si>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</si>
  <si>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</si>
  <si>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</si>
  <si>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</si>
  <si>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</si>
  <si>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</si>
  <si>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</si>
  <si>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</si>
  <si>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</si>
  <si>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</si>
  <si>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</si>
  <si>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</si>
  <si>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</si>
  <si>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</si>
  <si>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</si>
  <si>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</si>
  <si>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</si>
  <si>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</si>
  <si>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</si>
  <si>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</si>
  <si>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</si>
  <si>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</si>
  <si>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</si>
  <si>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</si>
  <si>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</si>
  <si>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</si>
  <si>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</si>
  <si>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</si>
  <si>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</si>
  <si>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</si>
  <si>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</si>
  <si>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</si>
  <si>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</si>
  <si>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</si>
  <si>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</si>
  <si>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</si>
  <si>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</si>
  <si>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</si>
  <si>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</si>
  <si>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</si>
  <si>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</si>
  <si>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</si>
  <si>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</si>
  <si>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</si>
  <si>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</si>
  <si>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</si>
  <si>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</si>
  <si>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</si>
  <si>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</si>
  <si>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</si>
  <si>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</si>
  <si>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</si>
  <si>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</si>
  <si>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</si>
  <si>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</si>
  <si>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</si>
  <si>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</si>
  <si>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</si>
  <si>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</si>
  <si>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</si>
  <si>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</si>
  <si>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</si>
  <si>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</si>
  <si>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</si>
  <si>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</si>
  <si>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</si>
  <si>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</si>
  <si>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</si>
  <si>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</si>
  <si>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</si>
  <si>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</si>
  <si>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</si>
  <si>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</si>
  <si>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</si>
  <si>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</si>
  <si>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</si>
  <si>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</si>
  <si>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</si>
  <si>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</si>
  <si>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</si>
  <si>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</si>
  <si>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</si>
  <si>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</si>
  <si>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</si>
  <si>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</si>
  <si>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</si>
  <si>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</si>
  <si>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</si>
  <si>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</si>
  <si>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</si>
  <si>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</si>
  <si>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</si>
  <si>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</si>
  <si>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</si>
  <si>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</si>
  <si>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</si>
  <si>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</si>
  <si>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</si>
  <si>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</si>
  <si>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</si>
  <si>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</si>
  <si>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</si>
  <si>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</si>
  <si>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</si>
  <si>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</si>
  <si>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</si>
  <si>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</si>
  <si>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</si>
  <si>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</si>
  <si>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</si>
  <si>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</si>
  <si>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</si>
  <si>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</si>
  <si>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</si>
  <si>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</si>
  <si>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</si>
  <si>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</si>
  <si>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</si>
  <si>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</si>
  <si>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</si>
  <si>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</si>
  <si>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</si>
  <si>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</si>
  <si>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</si>
  <si>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</si>
  <si>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</si>
  <si>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</si>
  <si>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</si>
  <si>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</si>
  <si>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</si>
  <si>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</si>
  <si>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</si>
  <si>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</si>
  <si>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</si>
  <si>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</si>
  <si>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</si>
  <si>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</si>
  <si>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</si>
  <si>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</si>
  <si>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</si>
  <si>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</si>
  <si>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</si>
  <si>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</si>
  <si>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</si>
  <si>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</si>
  <si>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</si>
  <si>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</si>
  <si>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</si>
  <si>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</si>
  <si>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</si>
  <si>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</si>
  <si>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</si>
  <si>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</si>
  <si>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</si>
  <si>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</si>
  <si>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</si>
  <si>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</si>
  <si>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</si>
  <si>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</si>
  <si>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</si>
  <si>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</si>
  <si>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</si>
  <si>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</si>
  <si>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</si>
  <si>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</si>
  <si>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</si>
  <si>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</si>
  <si>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</si>
  <si>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</si>
  <si>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</si>
  <si>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</si>
  <si>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</si>
  <si>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</si>
  <si>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</si>
  <si>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</si>
  <si>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</si>
  <si>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</si>
  <si>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</si>
  <si>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</si>
  <si>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</si>
  <si>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</si>
  <si>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</si>
  <si>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</si>
  <si>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</si>
  <si>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</si>
  <si>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</si>
  <si>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</si>
  <si>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</si>
  <si>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</si>
  <si>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</si>
  <si>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</si>
  <si>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</si>
  <si>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</si>
  <si>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</si>
  <si>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</si>
  <si>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</si>
  <si>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</si>
  <si>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</si>
  <si>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</si>
  <si>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</si>
  <si>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</si>
  <si>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</si>
  <si>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</si>
  <si>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</si>
  <si>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</si>
  <si>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</si>
  <si>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</si>
  <si>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</si>
  <si>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</si>
  <si>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</si>
  <si>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</si>
  <si>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</si>
  <si>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</si>
  <si>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</si>
  <si>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</si>
  <si>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</si>
  <si>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</si>
  <si>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</si>
  <si>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</si>
  <si>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</si>
  <si>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</si>
  <si>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</si>
  <si>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</si>
  <si>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</si>
  <si>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</si>
  <si>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</si>
  <si>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</si>
  <si>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</si>
  <si>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</si>
  <si>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</si>
  <si>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</si>
  <si>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</si>
  <si>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</si>
  <si>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</si>
  <si>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</si>
  <si>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</si>
  <si>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</si>
  <si>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</si>
  <si>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</si>
  <si>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</si>
  <si>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</si>
  <si>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</si>
  <si>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</si>
  <si>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</si>
  <si>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</si>
  <si>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</si>
  <si>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</si>
  <si>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</si>
  <si>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</si>
  <si>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</si>
  <si>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</si>
  <si>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</si>
  <si>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</si>
  <si>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</si>
  <si>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</si>
  <si>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</si>
  <si>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</si>
  <si>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</si>
  <si>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</si>
  <si>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</si>
  <si>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</si>
  <si>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</si>
  <si>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</si>
  <si>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</si>
  <si>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</si>
  <si>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</si>
  <si>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</si>
  <si>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</si>
  <si>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</si>
  <si>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</si>
  <si>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</si>
  <si>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</si>
  <si>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</si>
  <si>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</si>
  <si>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</si>
  <si>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</si>
  <si>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</si>
  <si>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</si>
  <si>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</si>
  <si>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</si>
  <si>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</si>
  <si>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</si>
  <si>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</si>
  <si>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</si>
  <si>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</si>
  <si>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</si>
  <si>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</si>
  <si>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</si>
  <si>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</si>
  <si>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</si>
  <si>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</si>
  <si>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</si>
  <si>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</si>
  <si>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</si>
  <si>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</si>
  <si>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</si>
  <si>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</si>
  <si>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</si>
  <si>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</si>
  <si>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</si>
  <si>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</si>
  <si>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</si>
  <si>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</si>
  <si>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</si>
  <si>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</si>
  <si>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</si>
  <si>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</si>
  <si>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</si>
  <si>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</si>
  <si>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</si>
  <si>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</si>
  <si>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</si>
  <si>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</si>
  <si>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</si>
  <si>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</si>
  <si>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</si>
  <si>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</si>
  <si>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</si>
  <si>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</si>
  <si>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</si>
  <si>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</si>
  <si>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</si>
  <si>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</si>
  <si>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</si>
  <si>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</si>
  <si>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</si>
  <si>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</si>
  <si>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</si>
  <si>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</si>
  <si>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</si>
  <si>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</si>
  <si>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</si>
  <si>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</si>
  <si>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</si>
  <si>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</si>
  <si>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</si>
  <si>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</si>
  <si>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</si>
  <si>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</si>
  <si>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</si>
  <si>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</si>
  <si>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</si>
  <si>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</si>
  <si>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</si>
  <si>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</si>
  <si>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</si>
  <si>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</si>
  <si>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</si>
  <si>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</si>
  <si>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</si>
  <si>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</si>
  <si>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</si>
  <si>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</si>
  <si>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</si>
  <si>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</si>
  <si>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</si>
  <si>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</si>
  <si>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</si>
  <si>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</si>
  <si>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</si>
  <si>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</si>
  <si>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</si>
  <si>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</si>
  <si>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</si>
  <si>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</si>
  <si>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</si>
  <si>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</si>
  <si>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</si>
  <si>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</si>
  <si>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</si>
  <si>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</si>
  <si>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</si>
  <si>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</si>
  <si>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</si>
  <si>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</si>
  <si>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</si>
  <si>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</si>
  <si>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</si>
  <si>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</si>
  <si>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</si>
  <si>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</si>
  <si>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</si>
  <si>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</si>
  <si>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</si>
  <si>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</si>
  <si>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</si>
  <si>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</si>
  <si>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</si>
  <si>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</si>
  <si>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</si>
  <si>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</si>
  <si>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</si>
  <si>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</si>
  <si>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</si>
  <si>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</si>
  <si>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</si>
  <si>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</si>
  <si>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</si>
  <si>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</si>
  <si>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</si>
  <si>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</si>
  <si>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</si>
  <si>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</si>
  <si>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</si>
  <si>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</si>
  <si>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</si>
  <si>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</si>
  <si>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</si>
  <si>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</si>
  <si>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</si>
  <si>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</si>
  <si>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</si>
  <si>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</si>
  <si>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</si>
  <si>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</si>
  <si>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</si>
  <si>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</si>
  <si>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</si>
  <si>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</si>
  <si>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</si>
  <si>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</si>
  <si>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</si>
  <si>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</si>
  <si>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</si>
  <si>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</si>
  <si>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</si>
  <si>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</si>
  <si>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</si>
  <si>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</si>
  <si>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</si>
  <si>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</si>
  <si>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</si>
  <si>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</si>
  <si>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</si>
  <si>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</si>
  <si>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</si>
  <si>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</si>
  <si>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</si>
  <si>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</si>
  <si>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</si>
  <si>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</si>
  <si>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</si>
  <si>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</si>
  <si>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</si>
  <si>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</si>
  <si>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</si>
  <si>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</si>
  <si>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</si>
  <si>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</si>
  <si>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</si>
  <si>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</si>
  <si>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</si>
  <si>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</si>
  <si>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</si>
  <si>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</si>
  <si>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</si>
  <si>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</si>
  <si>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</si>
  <si>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</si>
  <si>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</si>
  <si>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</si>
  <si>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</si>
  <si>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</si>
  <si>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</si>
  <si>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</si>
  <si>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</si>
  <si>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</si>
  <si>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</si>
  <si>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</si>
  <si>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</si>
  <si>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</si>
  <si>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</si>
  <si>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</si>
  <si>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</si>
  <si>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</si>
  <si>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</si>
  <si>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</si>
  <si>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</si>
  <si>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</si>
  <si>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</si>
  <si>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</si>
  <si>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</si>
  <si>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</si>
  <si>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</si>
  <si>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</si>
  <si>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</si>
  <si>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</si>
  <si>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</si>
  <si>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</si>
  <si>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</si>
  <si>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</si>
  <si>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</si>
  <si>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</si>
  <si>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</si>
  <si>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</si>
  <si>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</si>
  <si>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</si>
  <si>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</si>
  <si>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</si>
  <si>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</si>
  <si>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</si>
  <si>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</si>
  <si>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</si>
  <si>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</si>
  <si>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</si>
  <si>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</si>
  <si>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</si>
  <si>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</si>
  <si>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</si>
  <si>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</si>
  <si>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</si>
  <si>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</si>
  <si>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</si>
  <si>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</si>
  <si>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</si>
  <si>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</si>
  <si>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</si>
  <si>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</si>
  <si>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</si>
  <si>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</si>
  <si>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</si>
  <si>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</si>
  <si>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</si>
  <si>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</si>
  <si>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</si>
  <si>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</si>
  <si>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</si>
  <si>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</si>
  <si>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</si>
  <si>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</si>
  <si>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</si>
  <si>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</si>
  <si>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</si>
  <si>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</si>
  <si>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</si>
  <si>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</si>
  <si>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</si>
  <si>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</si>
  <si>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</si>
  <si>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</si>
  <si>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</si>
  <si>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</si>
  <si>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</si>
  <si>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</si>
  <si>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</si>
  <si>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</si>
  <si>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</si>
  <si>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</si>
  <si>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</si>
  <si>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</si>
  <si>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</si>
  <si>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</si>
  <si>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</si>
  <si>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</si>
  <si>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</si>
  <si>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</si>
  <si>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</si>
  <si>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</si>
  <si>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</si>
  <si>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</si>
  <si>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</si>
  <si>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</si>
  <si>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</si>
  <si>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</si>
  <si>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</si>
  <si>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</si>
  <si>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</si>
  <si>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</si>
  <si>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</si>
  <si>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</si>
  <si>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</si>
  <si>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</si>
  <si>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</si>
  <si>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</si>
  <si>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</si>
  <si>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</si>
  <si>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</si>
  <si>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</si>
  <si>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</si>
  <si>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</si>
  <si>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</si>
  <si>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</si>
  <si>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</si>
  <si>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</si>
  <si>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</si>
  <si>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</si>
  <si>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</si>
  <si>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</si>
  <si>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</si>
  <si>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</si>
  <si>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</si>
  <si>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</si>
  <si>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</si>
  <si>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</si>
  <si>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</si>
  <si>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</si>
  <si>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</si>
  <si>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</si>
  <si>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</si>
  <si>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</si>
  <si>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</si>
  <si>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</si>
  <si>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</si>
  <si>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</si>
  <si>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</si>
  <si>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</si>
  <si>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</si>
  <si>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</si>
  <si>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</si>
  <si>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</si>
  <si>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</si>
  <si>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</si>
  <si>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</si>
  <si>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</si>
  <si>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</si>
  <si>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</si>
  <si>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</si>
  <si>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</si>
  <si>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</si>
  <si>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</si>
  <si>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</si>
  <si>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</si>
  <si>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</si>
  <si>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</si>
  <si>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</si>
  <si>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</si>
  <si>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</si>
  <si>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</si>
  <si>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</si>
  <si>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</si>
  <si>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</si>
  <si>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</si>
  <si>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</si>
  <si>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</si>
  <si>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</si>
  <si>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</si>
  <si>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</si>
  <si>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</si>
  <si>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</si>
  <si>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</si>
  <si>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</si>
  <si>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</si>
  <si>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</si>
  <si>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</si>
  <si>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</si>
  <si>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</si>
  <si>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</si>
  <si>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</si>
  <si>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</si>
  <si>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</si>
  <si>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</si>
  <si>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</si>
  <si>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</si>
  <si>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</si>
  <si>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</si>
  <si>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</si>
  <si>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</si>
  <si>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</si>
  <si>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</si>
  <si>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</si>
  <si>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</si>
  <si>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</si>
  <si>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</si>
  <si>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</si>
  <si>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</si>
  <si>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</si>
  <si>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</si>
  <si>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</si>
  <si>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</si>
  <si>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</si>
  <si>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</si>
  <si>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</si>
  <si>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</si>
  <si>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</si>
  <si>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</si>
  <si>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</si>
  <si>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</si>
  <si>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</si>
  <si>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</si>
  <si>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</si>
  <si>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</si>
  <si>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</si>
  <si>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</si>
  <si>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</si>
  <si>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</si>
  <si>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</si>
  <si>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</si>
  <si>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</si>
  <si>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</si>
  <si>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</si>
  <si>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</si>
  <si>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</si>
  <si>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</si>
  <si>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</si>
  <si>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</si>
  <si>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</si>
  <si>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</si>
  <si>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</si>
  <si>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</si>
  <si>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</si>
  <si>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</si>
  <si>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</si>
  <si>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</si>
  <si>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</si>
  <si>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</si>
  <si>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</si>
  <si>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</si>
  <si>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</si>
  <si>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</si>
  <si>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</si>
  <si>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</si>
  <si>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</si>
  <si>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</si>
  <si>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</si>
  <si>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</si>
  <si>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</si>
  <si>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</si>
  <si>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</si>
  <si>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</si>
  <si>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</si>
  <si>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</si>
  <si>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</si>
  <si>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</si>
  <si>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</si>
  <si>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</si>
  <si>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</si>
  <si>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</si>
  <si>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</si>
  <si>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</si>
  <si>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</si>
  <si>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</si>
  <si>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</si>
  <si>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</si>
  <si>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</si>
  <si>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</si>
  <si>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</si>
  <si>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</si>
  <si>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</si>
  <si>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</si>
  <si>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</si>
  <si>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</si>
  <si>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</si>
  <si>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</si>
  <si>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</si>
  <si>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</si>
  <si>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</si>
  <si>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</si>
  <si>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</si>
  <si>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</si>
  <si>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</si>
  <si>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</si>
  <si>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</si>
  <si>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</si>
  <si>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</si>
  <si>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</si>
  <si>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</si>
  <si>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</si>
  <si>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</si>
  <si>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</si>
  <si>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</si>
  <si>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</si>
  <si>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</si>
  <si>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</si>
  <si>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</si>
  <si>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</si>
  <si>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</si>
  <si>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</si>
  <si>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</si>
  <si>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</si>
  <si>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</si>
  <si>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</si>
  <si>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</si>
  <si>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</si>
  <si>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</si>
  <si>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</si>
  <si>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</si>
  <si>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</si>
  <si>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</si>
  <si>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</si>
  <si>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</si>
  <si>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</si>
  <si>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</si>
  <si>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</si>
  <si>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</si>
  <si>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</si>
  <si>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</si>
  <si>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</si>
  <si>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</si>
  <si>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</si>
  <si>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</si>
  <si>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</si>
  <si>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</si>
  <si>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</si>
  <si>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</si>
  <si>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</si>
  <si>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</si>
  <si>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</si>
  <si>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</si>
  <si>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</si>
  <si>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</si>
  <si>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</si>
  <si>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</si>
  <si>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</si>
  <si>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</si>
  <si>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</si>
  <si>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</si>
  <si>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</si>
  <si>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</si>
  <si>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</si>
  <si>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</si>
  <si>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</si>
  <si>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</si>
  <si>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</si>
  <si>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</si>
  <si>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</si>
  <si>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</si>
  <si>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</si>
  <si>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</si>
  <si>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</si>
  <si>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</si>
  <si>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</si>
  <si>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</si>
  <si>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</si>
  <si>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</si>
  <si>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</si>
  <si>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</si>
  <si>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</si>
  <si>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</si>
  <si>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</si>
  <si>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</si>
  <si>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</si>
  <si>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</si>
  <si>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</si>
  <si>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</si>
  <si>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</si>
  <si>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</si>
  <si>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</si>
  <si>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</si>
  <si>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</si>
  <si>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</si>
  <si>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</si>
  <si>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</si>
  <si>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</si>
  <si>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</si>
  <si>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</si>
  <si>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</si>
  <si>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</si>
  <si>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</si>
  <si>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</si>
  <si>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</si>
  <si>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</si>
  <si>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</si>
  <si>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</si>
  <si>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</si>
  <si>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</si>
  <si>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</si>
  <si>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</si>
  <si>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</si>
  <si>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</si>
  <si>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</si>
  <si>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</si>
  <si>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</si>
  <si>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</si>
  <si>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</si>
  <si>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</si>
  <si>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</si>
  <si>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</si>
  <si>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</si>
  <si>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</si>
  <si>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</si>
  <si>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</si>
  <si>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</si>
  <si>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</si>
  <si>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</si>
  <si>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</si>
  <si>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</si>
  <si>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</si>
  <si>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</si>
  <si>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</si>
  <si>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</si>
  <si>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</si>
  <si>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</si>
  <si>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</si>
  <si>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</si>
  <si>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</si>
  <si>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</si>
  <si>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</si>
  <si>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</si>
  <si>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</si>
  <si>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</si>
  <si>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</si>
  <si>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</si>
  <si>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</si>
  <si>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</si>
  <si>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</si>
  <si>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</si>
  <si>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</si>
  <si>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</si>
  <si>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</si>
  <si>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</si>
  <si>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</si>
  <si>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</si>
  <si>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</si>
  <si>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</si>
  <si>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</si>
  <si>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</si>
  <si>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</si>
  <si>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</si>
  <si>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</si>
  <si>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</si>
  <si>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</si>
  <si>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</si>
  <si>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</si>
  <si>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</si>
  <si>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</si>
  <si>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</si>
  <si>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</si>
  <si>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</si>
  <si>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</si>
  <si>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</si>
  <si>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</si>
  <si>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</si>
  <si>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</si>
  <si>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</si>
  <si>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</si>
  <si>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</si>
  <si>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</si>
  <si>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</si>
  <si>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</si>
  <si>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</si>
  <si>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</si>
  <si>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</si>
  <si>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</si>
  <si>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</si>
  <si>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</si>
  <si>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</si>
  <si>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</si>
  <si>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</si>
  <si>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</si>
  <si>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</si>
  <si>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</si>
  <si>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</si>
  <si>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</si>
  <si>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</si>
  <si>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</si>
  <si>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</si>
  <si>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</si>
  <si>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</si>
  <si>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</si>
  <si>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</si>
  <si>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</si>
  <si>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</si>
  <si>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</si>
  <si>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</si>
  <si>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</si>
  <si>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</si>
  <si>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</si>
  <si>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</si>
  <si>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</si>
  <si>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</si>
  <si>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</si>
  <si>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</si>
  <si>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</si>
  <si>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</si>
  <si>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</si>
  <si>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</si>
  <si>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</si>
  <si>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</si>
  <si>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</si>
  <si>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</si>
  <si>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</si>
  <si>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</si>
  <si>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</si>
  <si>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</si>
  <si>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</si>
  <si>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</si>
  <si>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</si>
  <si>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</si>
  <si>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</si>
  <si>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</si>
  <si>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</si>
  <si>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</si>
  <si>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</si>
  <si>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</si>
  <si>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</si>
  <si>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</si>
  <si>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</si>
  <si>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</si>
  <si>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</si>
  <si>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</si>
  <si>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</si>
  <si>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</si>
  <si>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</si>
  <si>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</si>
  <si>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</si>
  <si>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</si>
  <si>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</si>
  <si>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</si>
  <si>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</si>
  <si>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</si>
  <si>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</si>
  <si>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</si>
  <si>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</si>
  <si>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</si>
  <si>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</si>
  <si>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</si>
  <si>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</si>
  <si>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</si>
  <si>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</si>
  <si>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</si>
  <si>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</si>
  <si>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</si>
  <si>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</si>
  <si>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</si>
  <si>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</si>
  <si>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</si>
  <si>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</si>
  <si>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</si>
  <si>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</si>
  <si>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</si>
  <si>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</si>
  <si>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</si>
  <si>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</si>
  <si>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</si>
  <si>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</si>
  <si>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</si>
  <si>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</si>
  <si>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</si>
  <si>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</si>
  <si>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</si>
  <si>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</si>
  <si>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</si>
  <si>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</si>
  <si>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</si>
  <si>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</si>
  <si>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</si>
  <si>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</si>
  <si>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</si>
  <si>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</si>
  <si>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</si>
  <si>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</si>
  <si>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</si>
  <si>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</si>
  <si>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</si>
  <si>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</si>
  <si>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</si>
  <si>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</si>
  <si>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</si>
  <si>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</si>
  <si>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</si>
  <si>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</si>
  <si>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</si>
  <si>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</si>
  <si>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</si>
  <si>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</si>
  <si>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</si>
  <si>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</si>
  <si>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</si>
  <si>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</si>
  <si>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</si>
  <si>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</si>
  <si>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</si>
  <si>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</si>
  <si>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</si>
  <si>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</si>
  <si>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</si>
  <si>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</si>
  <si>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</si>
  <si>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</si>
  <si>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</si>
  <si>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</si>
  <si>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</si>
  <si>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</si>
  <si>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</si>
  <si>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</si>
  <si>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</si>
  <si>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</si>
  <si>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</si>
  <si>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</si>
  <si>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</si>
  <si>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</si>
  <si>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</si>
  <si>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</si>
  <si>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</si>
  <si>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</si>
  <si>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</si>
  <si>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</si>
  <si>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</si>
  <si>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</si>
  <si>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</si>
  <si>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</si>
  <si>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</si>
  <si>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</si>
  <si>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</si>
  <si>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</si>
  <si>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</si>
  <si>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</si>
  <si>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</si>
  <si>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</si>
  <si>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</si>
  <si>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</si>
  <si>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</si>
  <si>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</si>
  <si>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</si>
  <si>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</si>
  <si>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</si>
  <si>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</si>
  <si>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</si>
  <si>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</si>
  <si>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</si>
  <si>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</si>
  <si>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</si>
  <si>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</si>
  <si>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</si>
  <si>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</si>
  <si>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</si>
  <si>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</si>
  <si>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</si>
  <si>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</si>
  <si>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</si>
  <si>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</si>
  <si>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</si>
  <si>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</si>
  <si>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</si>
  <si>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</si>
  <si>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</si>
  <si>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</si>
  <si>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</si>
  <si>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</si>
  <si>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</si>
  <si>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</si>
  <si>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</si>
  <si>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</si>
  <si>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</si>
  <si>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</si>
  <si>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</si>
  <si>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</si>
  <si>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</si>
  <si>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</si>
  <si>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</si>
  <si>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</si>
  <si>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</si>
  <si>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</si>
  <si>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</si>
  <si>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</si>
  <si>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</si>
  <si>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</si>
  <si>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</si>
  <si>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</si>
  <si>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</si>
  <si>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</si>
  <si>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</si>
  <si>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</si>
  <si>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</si>
  <si>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</si>
  <si>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</si>
  <si>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</si>
  <si>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</si>
  <si>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</si>
  <si>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</si>
  <si>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</si>
  <si>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</si>
  <si>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</si>
  <si>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</si>
  <si>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</si>
  <si>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</si>
  <si>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</si>
  <si>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</si>
  <si>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</si>
  <si>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</si>
  <si>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</si>
  <si>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</si>
  <si>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</si>
  <si>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</si>
  <si>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</si>
  <si>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</si>
  <si>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</si>
  <si>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</si>
  <si>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</si>
  <si>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</si>
  <si>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</si>
  <si>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</si>
  <si>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</si>
  <si>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</si>
  <si>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</si>
  <si>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</si>
  <si>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</si>
  <si>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</si>
  <si>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</si>
  <si>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</si>
  <si>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</si>
  <si>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</si>
  <si>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</si>
  <si>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</si>
  <si>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</si>
  <si>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</si>
  <si>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</si>
  <si>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</si>
  <si>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</si>
  <si>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</si>
  <si>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</si>
  <si>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</si>
  <si>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</si>
  <si>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</si>
  <si>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</si>
  <si>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</si>
  <si>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</si>
  <si>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</si>
  <si>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</si>
  <si>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</si>
  <si>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</si>
  <si>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</si>
  <si>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</si>
  <si>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</si>
  <si>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</si>
  <si>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</si>
  <si>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</si>
  <si>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</si>
  <si>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</si>
  <si>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</si>
  <si>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</si>
  <si>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</si>
  <si>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</si>
  <si>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</si>
  <si>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</si>
  <si>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</si>
  <si>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</si>
  <si>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</si>
  <si>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</si>
  <si>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</si>
  <si>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</si>
  <si>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</si>
  <si>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</si>
  <si>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</si>
  <si>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</si>
  <si>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</si>
  <si>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</si>
  <si>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</si>
  <si>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</si>
  <si>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</si>
  <si>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</si>
  <si>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</si>
  <si>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</si>
  <si>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</si>
  <si>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</si>
  <si>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</si>
  <si>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</si>
  <si>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</si>
  <si>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</si>
  <si>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</si>
  <si>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</si>
  <si>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</si>
  <si>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</si>
  <si>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</si>
  <si>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</si>
  <si>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</si>
  <si>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</si>
  <si>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</si>
  <si>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</si>
  <si>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</si>
  <si>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</si>
  <si>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</si>
  <si>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</si>
  <si>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</si>
  <si>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</si>
  <si>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</si>
  <si>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</si>
  <si>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</si>
  <si>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</si>
  <si>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</si>
  <si>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</si>
  <si>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</si>
  <si>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</si>
  <si>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</si>
  <si>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</si>
  <si>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</si>
  <si>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</si>
  <si>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</si>
  <si>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</si>
  <si>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</si>
  <si>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</si>
  <si>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</si>
  <si>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</si>
  <si>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</si>
  <si>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</si>
  <si>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</si>
  <si>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</si>
  <si>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</si>
  <si>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</si>
  <si>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</si>
  <si>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</si>
  <si>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</si>
  <si>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</si>
  <si>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</si>
  <si>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</si>
  <si>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</si>
  <si>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</si>
  <si>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</si>
  <si>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</si>
  <si>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</si>
  <si>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</si>
  <si>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</si>
  <si>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</si>
  <si>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</si>
  <si>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</si>
  <si>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</si>
  <si>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</si>
  <si>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</si>
  <si>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</si>
  <si>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</si>
  <si>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</si>
  <si>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</si>
  <si>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</si>
  <si>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</si>
  <si>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</si>
  <si>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</si>
  <si>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</si>
  <si>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</si>
  <si>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</si>
  <si>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</si>
  <si>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</si>
  <si>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</si>
  <si>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</si>
  <si>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</si>
  <si>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</si>
  <si>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</si>
  <si>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</si>
  <si>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</si>
  <si>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</si>
  <si>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</si>
  <si>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</si>
  <si>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</si>
  <si>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</si>
  <si>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</si>
  <si>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</si>
  <si>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</si>
  <si>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</si>
  <si>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</si>
  <si>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</si>
  <si>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</si>
  <si>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</si>
  <si>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</si>
  <si>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</si>
  <si>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</si>
  <si>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</si>
  <si>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</si>
  <si>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</si>
  <si>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</si>
  <si>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</si>
  <si>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</si>
  <si>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</si>
  <si>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</si>
  <si>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</si>
  <si>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</si>
  <si>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</si>
  <si>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</si>
  <si>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</si>
  <si>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</si>
  <si>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</si>
  <si>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</si>
  <si>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</si>
  <si>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</si>
  <si>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</si>
  <si>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</si>
  <si>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</si>
  <si>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</si>
  <si>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</si>
  <si>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</si>
  <si>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</si>
  <si>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</si>
  <si>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</si>
  <si>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</si>
  <si>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</si>
  <si>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</si>
  <si>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</si>
  <si>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</si>
  <si>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</si>
  <si>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</si>
  <si>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</si>
  <si>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</si>
  <si>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</si>
  <si>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</si>
  <si>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</si>
  <si>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</si>
  <si>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</si>
  <si>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</si>
  <si>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</si>
  <si>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</si>
  <si>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</si>
  <si>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</si>
  <si>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</si>
  <si>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</si>
  <si>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</si>
  <si>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</si>
  <si>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</si>
  <si>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</si>
  <si>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</si>
  <si>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</si>
  <si>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</si>
  <si>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</si>
  <si>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</si>
  <si>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</si>
  <si>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</si>
  <si>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</si>
  <si>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</si>
  <si>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</si>
  <si>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</si>
  <si>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</si>
  <si>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</si>
  <si>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</si>
  <si>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</si>
  <si>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</si>
  <si>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</si>
  <si>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</si>
  <si>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</si>
  <si>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</si>
  <si>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</si>
  <si>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</si>
  <si>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</si>
  <si>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</si>
  <si>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</si>
  <si>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</si>
  <si>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</si>
  <si>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</si>
  <si>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</si>
  <si>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</si>
  <si>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</si>
  <si>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</si>
  <si>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</si>
  <si>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</si>
  <si>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</si>
  <si>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</si>
  <si>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</si>
  <si>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</si>
  <si>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</si>
  <si>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</si>
  <si>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</si>
  <si>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</si>
  <si>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</si>
  <si>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</si>
  <si>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</si>
  <si>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</si>
  <si>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</si>
  <si>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</si>
  <si>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</si>
  <si>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</si>
  <si>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</si>
  <si>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</si>
  <si>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</si>
  <si>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</si>
  <si>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</si>
  <si>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</si>
  <si>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</si>
  <si>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</si>
  <si>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</si>
  <si>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</si>
  <si>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</si>
  <si>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</si>
  <si>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</si>
  <si>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</si>
  <si>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</si>
  <si>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</si>
  <si>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</si>
  <si>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</si>
  <si>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</si>
  <si>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</si>
  <si>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</si>
  <si>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</si>
  <si>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</si>
  <si>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</si>
  <si>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</si>
  <si>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</si>
  <si>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</si>
  <si>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</si>
  <si>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</si>
  <si>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</si>
  <si>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</si>
  <si>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</si>
  <si>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</si>
  <si>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</si>
  <si>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</si>
  <si>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</si>
  <si>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</si>
  <si>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</si>
  <si>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</si>
  <si>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</si>
  <si>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</si>
  <si>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</si>
  <si>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</si>
  <si>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</si>
  <si>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</si>
  <si>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</si>
  <si>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</si>
  <si>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</si>
  <si>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</si>
  <si>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</si>
  <si>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</si>
  <si>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</si>
  <si>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</si>
  <si>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</si>
  <si>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</si>
  <si>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</si>
  <si>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</si>
  <si>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</si>
  <si>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</si>
  <si>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</si>
  <si>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</si>
  <si>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</si>
  <si>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</si>
  <si>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</si>
  <si>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</si>
  <si>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</si>
  <si>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</si>
  <si>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</si>
  <si>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</si>
  <si>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</si>
  <si>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</si>
  <si>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</si>
  <si>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</si>
  <si>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</si>
  <si>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</si>
  <si>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</si>
  <si>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</si>
  <si>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</si>
  <si>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</si>
  <si>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</si>
  <si>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</si>
  <si>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</si>
  <si>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</si>
  <si>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</si>
  <si>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</si>
  <si>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</si>
  <si>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</si>
  <si>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</si>
  <si>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</si>
  <si>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</si>
  <si>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</si>
  <si>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</si>
  <si>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</si>
  <si>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</si>
  <si>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</si>
  <si>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</si>
  <si>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</si>
  <si>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</si>
  <si>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</si>
  <si>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</si>
  <si>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</si>
  <si>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</si>
  <si>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</si>
  <si>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</si>
  <si>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</si>
  <si>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</si>
  <si>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</si>
  <si>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</si>
  <si>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</si>
  <si>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</si>
  <si>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</si>
  <si>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</si>
  <si>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</si>
  <si>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</si>
  <si>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</si>
  <si>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</si>
  <si>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</si>
  <si>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</si>
  <si>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</si>
  <si>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</si>
  <si>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</si>
  <si>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</si>
  <si>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</si>
  <si>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</si>
  <si>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</si>
  <si>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</si>
  <si>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</si>
  <si>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</si>
  <si>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</si>
  <si>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</si>
  <si>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</si>
  <si>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</si>
  <si>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</si>
  <si>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</si>
  <si>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</si>
  <si>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</si>
  <si>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</si>
  <si>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</si>
  <si>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</si>
  <si>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</si>
  <si>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</si>
  <si>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</si>
  <si>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</si>
  <si>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</si>
  <si>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</si>
  <si>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</si>
  <si>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</si>
  <si>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</si>
  <si>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</si>
  <si>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</si>
  <si>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</si>
  <si>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</si>
  <si>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</si>
  <si>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</si>
  <si>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</si>
  <si>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</si>
  <si>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</si>
  <si>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</si>
  <si>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</si>
  <si>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</si>
  <si>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</si>
  <si>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</si>
  <si>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</si>
  <si>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</si>
  <si>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</si>
  <si>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</si>
  <si>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</si>
  <si>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</si>
  <si>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</si>
  <si>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</si>
  <si>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</si>
  <si>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</si>
  <si>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</si>
  <si>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</si>
  <si>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</si>
  <si>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</si>
  <si>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</si>
  <si>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</si>
  <si>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</si>
  <si>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</si>
  <si>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</si>
  <si>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</si>
  <si>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</si>
  <si>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</si>
  <si>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</si>
  <si>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</si>
  <si>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</si>
  <si>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</si>
  <si>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</si>
  <si>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</si>
  <si>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</si>
  <si>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</si>
  <si>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</si>
  <si>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</si>
  <si>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</si>
  <si>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</si>
  <si>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</si>
  <si>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</si>
  <si>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</si>
  <si>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</si>
  <si>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</si>
  <si>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</si>
  <si>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</si>
  <si>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</si>
  <si>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</si>
  <si>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</si>
  <si>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</si>
  <si>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</si>
  <si>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</si>
  <si>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</si>
  <si>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</si>
  <si>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</si>
  <si>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</si>
  <si>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</si>
  <si>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</si>
  <si>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</si>
  <si>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</si>
  <si>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</si>
  <si>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</si>
  <si>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</si>
  <si>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</si>
  <si>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</si>
  <si>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</si>
  <si>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</si>
  <si>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</si>
  <si>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</si>
  <si>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</si>
  <si>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</si>
  <si>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</si>
  <si>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</si>
  <si>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</si>
  <si>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</si>
  <si>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</si>
  <si>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</si>
  <si>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</si>
  <si>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</si>
  <si>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</si>
  <si>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</si>
  <si>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</si>
  <si>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</si>
  <si>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</si>
  <si>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</si>
  <si>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</si>
  <si>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</si>
  <si>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</si>
  <si>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</si>
  <si>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</si>
  <si>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</si>
  <si>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</si>
  <si>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</si>
  <si>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</si>
  <si>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</si>
  <si>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</si>
  <si>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</si>
  <si>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</si>
  <si>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</si>
  <si>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</si>
  <si>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</si>
  <si>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</si>
  <si>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</si>
  <si>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</si>
  <si>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</si>
  <si>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</si>
  <si>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</si>
  <si>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</si>
  <si>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</si>
  <si>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</si>
  <si>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</si>
  <si>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</si>
  <si>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</si>
  <si>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</si>
  <si>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</si>
  <si>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</si>
  <si>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</si>
  <si>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</si>
  <si>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</si>
  <si>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</si>
  <si>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</si>
  <si>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</si>
  <si>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</si>
  <si>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</si>
  <si>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</si>
  <si>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</si>
  <si>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</si>
  <si>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</si>
  <si>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</si>
  <si>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</si>
  <si>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</si>
  <si>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</si>
  <si>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</si>
  <si>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</si>
  <si>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</si>
  <si>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</si>
  <si>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</si>
  <si>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</si>
  <si>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</si>
  <si>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</si>
  <si>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</si>
  <si>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</si>
  <si>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</si>
  <si>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</si>
  <si>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</si>
  <si>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</si>
  <si>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</si>
  <si>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</si>
  <si>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</si>
  <si>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</si>
  <si>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</si>
  <si>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</si>
  <si>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</si>
  <si>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</si>
  <si>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</si>
  <si>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</si>
  <si>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</si>
  <si>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</si>
  <si>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</si>
  <si>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</si>
  <si>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</si>
  <si>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</si>
  <si>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</si>
  <si>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</si>
  <si>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</si>
  <si>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</si>
  <si>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</si>
  <si>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</si>
  <si>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</si>
  <si>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</si>
  <si>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</si>
  <si>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</si>
  <si>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</si>
  <si>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</si>
  <si>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</si>
  <si>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</si>
  <si>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</si>
  <si>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</si>
  <si>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</si>
  <si>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</si>
  <si>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</si>
  <si>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</si>
  <si>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</si>
  <si>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</si>
  <si>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</si>
  <si>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</si>
  <si>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</si>
  <si>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</si>
  <si>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</si>
  <si>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</si>
  <si>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</si>
  <si>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</si>
  <si>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</si>
  <si>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</si>
  <si>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</si>
  <si>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</si>
  <si>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</si>
  <si>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</si>
  <si>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</si>
  <si>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</si>
  <si>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</si>
  <si>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</si>
  <si>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</si>
  <si>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</si>
  <si>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</si>
  <si>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</si>
  <si>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</si>
  <si>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</si>
  <si>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</si>
  <si>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</si>
  <si>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</si>
  <si>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</si>
  <si>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</si>
  <si>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</si>
  <si>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</si>
  <si>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</si>
  <si>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</si>
  <si>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</si>
  <si>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</si>
  <si>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</si>
  <si>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</si>
  <si>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</si>
  <si>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</si>
  <si>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</si>
  <si>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</si>
  <si>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</si>
  <si>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</si>
  <si>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</si>
  <si>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</si>
  <si>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</si>
  <si>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</si>
  <si>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</si>
  <si>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</si>
  <si>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</si>
  <si>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</si>
  <si>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</si>
  <si>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</si>
  <si>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</si>
  <si>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</si>
  <si>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</si>
  <si>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</si>
  <si>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</si>
  <si>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</si>
  <si>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</si>
  <si>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</si>
  <si>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</si>
  <si>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</si>
  <si>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</si>
  <si>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</si>
  <si>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</si>
  <si>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</si>
  <si>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</si>
  <si>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</si>
  <si>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</si>
  <si>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</si>
  <si>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</si>
  <si>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</si>
  <si>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</si>
  <si>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</si>
  <si>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</si>
  <si>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</si>
  <si>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</si>
  <si>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</si>
  <si>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</si>
  <si>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</si>
  <si>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</si>
  <si>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</si>
  <si>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</si>
  <si>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</si>
  <si>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</si>
  <si>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</si>
  <si>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</si>
  <si>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</si>
  <si>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</si>
  <si>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</si>
  <si>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</si>
  <si>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</si>
  <si>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</si>
  <si>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</si>
  <si>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</si>
  <si>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</si>
  <si>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</si>
  <si>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</si>
  <si>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</si>
  <si>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</si>
  <si>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</si>
  <si>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</si>
  <si>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</si>
  <si>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</si>
  <si>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</si>
  <si>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</si>
  <si>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</si>
  <si>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</si>
  <si>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</si>
  <si>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</si>
  <si>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</si>
  <si>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</si>
  <si>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</si>
  <si>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</si>
  <si>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</si>
  <si>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</si>
  <si>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</si>
  <si>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</si>
  <si>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</si>
  <si>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</si>
  <si>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</si>
  <si>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</si>
  <si>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</si>
  <si>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</si>
  <si>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</si>
  <si>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</si>
  <si>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</si>
  <si>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</si>
  <si>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</si>
  <si>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</si>
  <si>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</si>
  <si>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</si>
  <si>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</si>
  <si>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</si>
  <si>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</si>
  <si>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</si>
  <si>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</si>
  <si>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</si>
  <si>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</si>
  <si>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</si>
  <si>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</si>
  <si>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</si>
  <si>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</si>
  <si>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</si>
  <si>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</si>
  <si>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</si>
  <si>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</si>
  <si>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</si>
  <si>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</si>
  <si>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</si>
  <si>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</si>
  <si>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</si>
  <si>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</si>
  <si>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</si>
  <si>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</si>
  <si>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</si>
  <si>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</si>
  <si>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</si>
  <si>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</si>
  <si>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</si>
  <si>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</si>
  <si>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</si>
  <si>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</si>
  <si>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</si>
  <si>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</si>
  <si>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</si>
  <si>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</si>
  <si>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</si>
  <si>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</si>
  <si>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</si>
  <si>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</si>
  <si>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</si>
  <si>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</si>
  <si>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</si>
  <si>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</si>
  <si>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</si>
  <si>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</si>
  <si>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</si>
  <si>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</si>
  <si>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</si>
  <si>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</si>
  <si>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</si>
  <si>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</si>
  <si>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</si>
  <si>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</si>
  <si>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</si>
  <si>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</si>
  <si>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</si>
  <si>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</si>
  <si>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</si>
  <si>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</si>
  <si>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</si>
  <si>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</si>
  <si>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</si>
  <si>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</si>
  <si>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</si>
  <si>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</si>
  <si>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</si>
  <si>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</si>
  <si>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</si>
  <si>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</si>
  <si>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</si>
  <si>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</si>
  <si>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</si>
  <si>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</si>
  <si>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</si>
  <si>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</si>
  <si>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</si>
  <si>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</si>
  <si>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</si>
  <si>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</si>
  <si>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</si>
  <si>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</si>
  <si>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</si>
  <si>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</si>
  <si>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</si>
  <si>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</si>
  <si>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</si>
  <si>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</si>
  <si>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</si>
  <si>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</si>
  <si>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</si>
  <si>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</si>
  <si>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</si>
  <si>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</si>
  <si>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</si>
  <si>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</si>
  <si>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</si>
  <si>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</si>
  <si>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</si>
  <si>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</si>
  <si>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</si>
  <si>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</si>
  <si>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</si>
  <si>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</si>
  <si>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</si>
  <si>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</si>
  <si>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</si>
  <si>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</si>
  <si>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</si>
  <si>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</si>
  <si>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</si>
  <si>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</si>
  <si>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</si>
  <si>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</si>
  <si>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</si>
  <si>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</si>
  <si>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</si>
  <si>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</si>
  <si>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</si>
  <si>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</si>
  <si>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</si>
  <si>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</si>
  <si>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</si>
  <si>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</si>
  <si>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</si>
  <si>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</si>
  <si>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</si>
  <si>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</si>
  <si>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</si>
  <si>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</si>
  <si>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</si>
  <si>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</si>
  <si>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</si>
  <si>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</si>
  <si>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</si>
  <si>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</si>
  <si>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</si>
  <si>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</si>
  <si>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</si>
  <si>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</si>
  <si>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</si>
  <si>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</si>
  <si>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</si>
  <si>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</si>
  <si>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</si>
  <si>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</si>
  <si>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</si>
  <si>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</si>
  <si>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</si>
  <si>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</si>
  <si>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</si>
  <si>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</si>
  <si>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</si>
  <si>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</si>
  <si>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</si>
  <si>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</si>
  <si>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</si>
  <si>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</si>
  <si>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</si>
  <si>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</si>
  <si>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</si>
  <si>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</si>
  <si>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</si>
  <si>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</si>
  <si>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</si>
  <si>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</si>
  <si>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</si>
  <si>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</si>
  <si>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</si>
  <si>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</si>
  <si>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</si>
  <si>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</si>
  <si>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</si>
  <si>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</si>
  <si>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</si>
  <si>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</si>
  <si>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</si>
  <si>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</si>
  <si>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</si>
  <si>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</si>
  <si>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</si>
  <si>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</si>
  <si>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</si>
  <si>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</si>
  <si>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</si>
  <si>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</si>
  <si>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</si>
  <si>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</si>
  <si>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</si>
  <si>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</si>
  <si>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</si>
  <si>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</si>
  <si>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</si>
  <si>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</si>
  <si>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</si>
  <si>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</si>
  <si>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</si>
  <si>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</si>
  <si>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</si>
  <si>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</si>
  <si>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</si>
  <si>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</si>
  <si>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</si>
  <si>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</si>
  <si>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</si>
  <si>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</si>
  <si>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</si>
  <si>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</si>
  <si>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</si>
  <si>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</si>
  <si>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</si>
  <si>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</si>
  <si>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</si>
  <si>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</si>
  <si>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</si>
  <si>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</si>
  <si>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</si>
  <si>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</si>
  <si>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</si>
  <si>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</si>
  <si>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</si>
  <si>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</si>
  <si>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</si>
  <si>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</si>
  <si>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</si>
  <si>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</si>
  <si>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</si>
  <si>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</si>
  <si>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</si>
  <si>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</si>
  <si>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</si>
  <si>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</si>
  <si>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</si>
  <si>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</si>
  <si>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</si>
  <si>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</si>
  <si>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</si>
  <si>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</si>
  <si>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</si>
  <si>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</si>
  <si>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</si>
  <si>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</si>
  <si>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</si>
  <si>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</si>
  <si>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</si>
  <si>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</si>
  <si>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</si>
  <si>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</si>
  <si>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</si>
  <si>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</si>
  <si>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</si>
  <si>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</si>
  <si>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</si>
  <si>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</si>
  <si>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</si>
  <si>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</si>
  <si>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</si>
  <si>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</si>
  <si>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</si>
  <si>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</si>
  <si>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</si>
  <si>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</si>
  <si>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</si>
  <si>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</si>
  <si>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</si>
  <si>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</si>
  <si>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</si>
  <si>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</si>
  <si>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</si>
  <si>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</si>
  <si>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</si>
  <si>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</si>
  <si>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</si>
  <si>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</si>
  <si>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</si>
  <si>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</si>
  <si>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</si>
  <si>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</si>
  <si>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</si>
  <si>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</si>
  <si>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</si>
  <si>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</si>
  <si>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</si>
  <si>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</si>
  <si>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</si>
  <si>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</si>
  <si>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</si>
  <si>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</si>
  <si>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</si>
  <si>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</si>
  <si>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</si>
  <si>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</si>
  <si>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</si>
  <si>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</si>
  <si>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</si>
  <si>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</si>
  <si>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</si>
  <si>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</si>
  <si>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</si>
  <si>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</si>
  <si>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</si>
  <si>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</si>
  <si>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</si>
  <si>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</si>
  <si>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</si>
  <si>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</si>
  <si>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</si>
  <si>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</si>
  <si>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</si>
  <si>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</si>
  <si>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</si>
  <si>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</si>
  <si>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</si>
  <si>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</si>
  <si>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</si>
  <si>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</si>
  <si>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</si>
  <si>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</si>
  <si>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</si>
  <si>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</si>
  <si>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</si>
  <si>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</si>
  <si>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</si>
  <si>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</si>
  <si>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</si>
  <si>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</si>
  <si>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</si>
  <si>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</si>
  <si>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</si>
  <si>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</si>
  <si>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</si>
  <si>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</si>
  <si>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</si>
  <si>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</si>
  <si>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</si>
  <si>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</si>
  <si>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</si>
  <si>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</si>
  <si>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</si>
  <si>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</si>
  <si>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</si>
  <si>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</si>
  <si>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</si>
  <si>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</si>
  <si>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</si>
  <si>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</si>
  <si>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</si>
  <si>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</si>
  <si>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</si>
  <si>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</si>
  <si>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</si>
  <si>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</si>
  <si>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</si>
  <si>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</si>
  <si>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</si>
  <si>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</si>
  <si>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</si>
  <si>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</si>
  <si>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</si>
  <si>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</si>
  <si>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</si>
  <si>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</si>
  <si>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</si>
  <si>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</si>
  <si>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</si>
  <si>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</si>
  <si>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</si>
  <si>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</si>
  <si>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</si>
  <si>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</si>
  <si>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</si>
  <si>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</si>
  <si>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</si>
  <si>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</si>
  <si>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</si>
  <si>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</si>
  <si>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</si>
  <si>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</si>
  <si>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</si>
  <si>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</si>
  <si>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</si>
  <si>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</si>
  <si>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</si>
  <si>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</si>
  <si>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</si>
  <si>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</si>
  <si>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</si>
  <si>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</si>
  <si>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</si>
  <si>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</si>
  <si>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</si>
  <si>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</si>
  <si>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</si>
  <si>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</si>
  <si>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</si>
  <si>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</si>
  <si>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</si>
  <si>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</si>
  <si>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</si>
  <si>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</si>
  <si>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</si>
  <si>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</si>
  <si>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</si>
  <si>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</si>
  <si>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</si>
  <si>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</si>
  <si>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</si>
  <si>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</si>
  <si>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</si>
  <si>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</si>
  <si>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</si>
  <si>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</si>
  <si>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</si>
  <si>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</si>
  <si>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</si>
  <si>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</si>
  <si>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</si>
  <si>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</si>
  <si>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</si>
  <si>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</si>
  <si>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</si>
  <si>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</si>
  <si>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</si>
  <si>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</si>
  <si>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</si>
  <si>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</si>
  <si>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</si>
  <si>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</si>
  <si>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</si>
  <si>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</si>
  <si>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</si>
  <si>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</si>
  <si>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</si>
  <si>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</si>
  <si>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</si>
  <si>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</si>
  <si>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</si>
  <si>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</si>
  <si>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</si>
  <si>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</si>
  <si>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</si>
  <si>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</si>
  <si>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</si>
  <si>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</si>
  <si>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</si>
  <si>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</si>
  <si>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</si>
  <si>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</si>
  <si>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</si>
  <si>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</si>
  <si>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</si>
  <si>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</si>
  <si>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</si>
  <si>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</si>
  <si>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</si>
  <si>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</si>
  <si>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</si>
  <si>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</si>
  <si>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</si>
  <si>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</si>
  <si>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</si>
  <si>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</si>
  <si>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</si>
  <si>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</si>
  <si>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</si>
  <si>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</si>
  <si>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</si>
  <si>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</si>
  <si>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</si>
  <si>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</si>
  <si>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</si>
  <si>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</si>
  <si>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</si>
  <si>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</si>
  <si>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</si>
  <si>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</si>
  <si>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</si>
  <si>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</si>
  <si>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</si>
  <si>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</si>
  <si>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</si>
  <si>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</si>
  <si>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</si>
  <si>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</si>
  <si>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</si>
  <si>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</si>
  <si>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</si>
  <si>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</si>
  <si>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</si>
  <si>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</si>
  <si>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</si>
  <si>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</si>
  <si>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</si>
  <si>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</si>
  <si>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</si>
  <si>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</si>
  <si>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</si>
  <si>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</si>
  <si>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</si>
  <si>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</si>
  <si>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</si>
  <si>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</si>
  <si>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</si>
  <si>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</si>
  <si>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</si>
  <si>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</si>
  <si>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</si>
  <si>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</si>
  <si>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</si>
  <si>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</si>
  <si>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</si>
  <si>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</si>
  <si>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</si>
  <si>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</si>
  <si>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</si>
  <si>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</si>
  <si>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</si>
  <si>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</si>
  <si>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</si>
  <si>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</si>
  <si>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</si>
  <si>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</si>
  <si>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</si>
  <si>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</si>
  <si>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</si>
  <si>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</si>
  <si>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</si>
  <si>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</si>
  <si>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</si>
  <si>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</si>
  <si>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</si>
  <si>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</si>
  <si>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</si>
  <si>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</si>
  <si>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</si>
  <si>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</si>
  <si>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</si>
  <si>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</si>
  <si>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</si>
  <si>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</si>
  <si>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</si>
  <si>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</si>
  <si>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</si>
  <si>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</si>
  <si>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</si>
  <si>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</si>
  <si>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</si>
  <si>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</si>
  <si>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</si>
  <si>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</si>
  <si>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</si>
  <si>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</si>
  <si>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</si>
  <si>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</si>
  <si>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</si>
  <si>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</si>
  <si>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</si>
  <si>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</si>
  <si>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</si>
  <si>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</si>
  <si>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</si>
  <si>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</si>
  <si>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</si>
  <si>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</si>
  <si>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</si>
  <si>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</si>
  <si>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</si>
  <si>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</si>
  <si>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</si>
  <si>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</si>
  <si>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</si>
  <si>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</si>
  <si>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</si>
  <si>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</si>
  <si>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</si>
  <si>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</si>
  <si>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</si>
  <si>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</si>
  <si>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</si>
  <si>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</si>
  <si>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</si>
  <si>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</si>
  <si>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</si>
  <si>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</si>
  <si>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</si>
  <si>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</si>
  <si>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</si>
  <si>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</si>
  <si>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</si>
  <si>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</si>
  <si>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</si>
  <si>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</si>
  <si>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</si>
  <si>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</si>
  <si>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</si>
  <si>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</si>
  <si>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</si>
  <si>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</si>
  <si>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</si>
  <si>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</si>
  <si>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</si>
  <si>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</si>
  <si>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</si>
  <si>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</si>
  <si>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</si>
  <si>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</si>
  <si>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</si>
  <si>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</si>
  <si>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</si>
  <si>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</si>
  <si>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</si>
  <si>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</si>
  <si>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</si>
  <si>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</si>
  <si>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</si>
  <si>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</si>
  <si>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</si>
  <si>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</si>
  <si>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</si>
  <si>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</si>
  <si>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</si>
  <si>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</si>
  <si>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</si>
  <si>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</si>
  <si>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</si>
  <si>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</si>
  <si>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</si>
  <si>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</si>
  <si>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</si>
  <si>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</si>
  <si>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</si>
  <si>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</si>
  <si>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</si>
  <si>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</si>
  <si>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</si>
  <si>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</si>
  <si>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</si>
  <si>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</si>
  <si>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</si>
  <si>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</si>
  <si>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</si>
  <si>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</si>
  <si>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</si>
  <si>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</si>
  <si>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</si>
  <si>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</si>
  <si>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</si>
  <si>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</si>
  <si>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</si>
  <si>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</si>
  <si>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</si>
  <si>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</si>
  <si>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</si>
  <si>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</si>
  <si>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</si>
  <si>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</si>
  <si>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</si>
  <si>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</si>
  <si>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</si>
  <si>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</si>
  <si>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</si>
  <si>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</si>
  <si>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</si>
  <si>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</si>
  <si>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</si>
  <si>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</si>
  <si>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</si>
  <si>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</si>
  <si>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</si>
  <si>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</si>
  <si>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</si>
  <si>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</si>
  <si>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</si>
  <si>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</si>
  <si>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</si>
  <si>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</si>
  <si>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</si>
  <si>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</si>
  <si>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</si>
  <si>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</si>
  <si>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</si>
  <si>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</si>
  <si>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</si>
  <si>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</si>
  <si>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</si>
  <si>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</si>
  <si>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</si>
  <si>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</si>
  <si>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</si>
  <si>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</si>
  <si>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</si>
  <si>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</si>
  <si>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</si>
  <si>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</si>
  <si>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</si>
  <si>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</si>
  <si>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</si>
  <si>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</si>
  <si>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</si>
  <si>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</si>
  <si>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</si>
  <si>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</si>
  <si>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</si>
  <si>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</si>
  <si>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</si>
  <si>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</si>
  <si>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</si>
  <si>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</si>
  <si>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</si>
  <si>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</si>
  <si>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</si>
  <si>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</si>
  <si>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</si>
  <si>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</si>
  <si>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</si>
  <si>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</si>
  <si>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</si>
  <si>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</si>
  <si>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</si>
  <si>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</si>
  <si>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</si>
  <si>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</si>
  <si>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</si>
  <si>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</si>
  <si>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</si>
  <si>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</si>
  <si>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</si>
  <si>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</si>
  <si>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</si>
  <si>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</si>
  <si>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</si>
  <si>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</si>
  <si>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</si>
  <si>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</si>
  <si>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</si>
  <si>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</si>
  <si>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</si>
  <si>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</si>
  <si>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</si>
  <si>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</si>
  <si>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</si>
  <si>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</si>
  <si>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</si>
  <si>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</si>
  <si>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</si>
  <si>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</si>
  <si>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</si>
  <si>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</si>
  <si>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</si>
  <si>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</si>
  <si>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</si>
  <si>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</si>
  <si>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</si>
  <si>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</si>
  <si>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</si>
  <si>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</si>
  <si>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</si>
  <si>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</si>
  <si>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</si>
  <si>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</si>
  <si>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</si>
  <si>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</si>
  <si>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</si>
  <si>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</si>
  <si>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</si>
  <si>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</si>
  <si>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</si>
  <si>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</si>
  <si>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</si>
  <si>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</si>
  <si>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</si>
  <si>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</si>
  <si>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</si>
  <si>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</si>
  <si>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</si>
  <si>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</si>
  <si>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</si>
  <si>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</si>
  <si>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</si>
  <si>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</si>
  <si>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</si>
  <si>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</si>
  <si>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</si>
  <si>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</si>
  <si>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</si>
  <si>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</si>
  <si>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</si>
  <si>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</si>
  <si>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</si>
  <si>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</si>
  <si>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</si>
  <si>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</si>
  <si>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</si>
  <si>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</si>
  <si>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</si>
  <si>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</si>
  <si>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</si>
  <si>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</si>
  <si>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</si>
  <si>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</si>
  <si>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</si>
  <si>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</si>
  <si>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</si>
  <si>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</si>
  <si>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</si>
  <si>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</si>
  <si>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</si>
  <si>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</si>
  <si>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</si>
  <si>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</si>
  <si>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</si>
  <si>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</si>
  <si>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</si>
  <si>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</si>
  <si>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</si>
  <si>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</si>
  <si>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</si>
  <si>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</si>
  <si>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</si>
  <si>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</si>
  <si>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</si>
  <si>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</si>
  <si>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</si>
  <si>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</si>
  <si>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</si>
  <si>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</si>
  <si>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</si>
  <si>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</si>
  <si>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</si>
  <si>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</si>
  <si>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</si>
  <si>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</si>
  <si>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</si>
  <si>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</si>
  <si>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</si>
  <si>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</si>
  <si>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</si>
  <si>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</si>
  <si>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</si>
  <si>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</si>
  <si>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</si>
  <si>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</si>
  <si>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</si>
  <si>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</si>
  <si>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</si>
  <si>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</si>
  <si>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</si>
  <si>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</si>
  <si>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</si>
  <si>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</si>
  <si>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</si>
  <si>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</si>
  <si>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</si>
  <si>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</si>
  <si>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</si>
  <si>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</si>
  <si>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</si>
  <si>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</si>
  <si>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</si>
  <si>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</si>
  <si>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</si>
  <si>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</si>
  <si>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</si>
  <si>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</si>
  <si>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</si>
  <si>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</si>
  <si>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</si>
  <si>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</si>
  <si>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</si>
  <si>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</si>
  <si>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</si>
  <si>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</si>
  <si>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</si>
  <si>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</si>
  <si>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</si>
  <si>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</si>
  <si>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</si>
  <si>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</si>
  <si>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</si>
  <si>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</si>
  <si>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</si>
  <si>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</si>
  <si>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</si>
  <si>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</si>
  <si>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</si>
  <si>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</si>
  <si>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</si>
  <si>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</si>
  <si>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</si>
  <si>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</si>
  <si>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</si>
  <si>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</si>
  <si>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</si>
  <si>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</si>
  <si>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</si>
  <si>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</si>
  <si>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</si>
  <si>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</si>
  <si>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</si>
  <si>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</si>
  <si>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</si>
  <si>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</si>
  <si>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</si>
  <si>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</si>
  <si>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</si>
  <si>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</si>
  <si>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</si>
  <si>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</si>
  <si>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</si>
  <si>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</si>
  <si>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</si>
  <si>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</si>
  <si>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</si>
  <si>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</si>
  <si>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</si>
  <si>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</si>
  <si>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</si>
  <si>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</si>
  <si>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</si>
  <si>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</si>
  <si>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</si>
  <si>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</si>
  <si>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</si>
  <si>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</si>
  <si>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</si>
  <si>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</si>
  <si>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</si>
  <si>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</si>
  <si>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</si>
  <si>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</si>
  <si>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</si>
  <si>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</si>
  <si>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</si>
  <si>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</si>
  <si>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</si>
  <si>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</si>
  <si>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</si>
  <si>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</si>
  <si>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</si>
  <si>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</si>
  <si>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</si>
  <si>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</si>
  <si>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</si>
  <si>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</si>
  <si>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</si>
  <si>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</si>
  <si>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</si>
  <si>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</si>
  <si>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</si>
  <si>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</si>
  <si>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</si>
  <si>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</si>
  <si>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</si>
  <si>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</si>
  <si>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</si>
  <si>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</si>
  <si>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</si>
  <si>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</si>
  <si>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</si>
  <si>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</si>
  <si>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</si>
  <si>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</si>
  <si>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</si>
  <si>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</si>
  <si>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</si>
  <si>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</si>
  <si>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</si>
  <si>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</si>
  <si>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</si>
  <si>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</si>
  <si>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</si>
  <si>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</si>
  <si>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</si>
  <si>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</si>
  <si>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</si>
  <si>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</si>
  <si>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</si>
  <si>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</si>
  <si>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</si>
  <si>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</si>
  <si>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</si>
  <si>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</si>
  <si>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</si>
  <si>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</si>
  <si>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</si>
  <si>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</si>
  <si>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</si>
  <si>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</si>
  <si>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</si>
  <si>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</si>
  <si>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</si>
  <si>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</si>
  <si>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</si>
  <si>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</si>
  <si>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</si>
  <si>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</si>
  <si>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</si>
  <si>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</si>
  <si>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</si>
  <si>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</si>
  <si>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</si>
  <si>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</si>
  <si>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</si>
  <si>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</si>
  <si>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</si>
  <si>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</si>
  <si>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</si>
  <si>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</si>
  <si>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</si>
  <si>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</si>
  <si>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</si>
  <si>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</si>
  <si>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</si>
  <si>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</si>
  <si>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</si>
  <si>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</si>
  <si>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</si>
  <si>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</si>
  <si>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</si>
  <si>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</si>
  <si>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</si>
  <si>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</si>
  <si>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</si>
  <si>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</si>
  <si>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</si>
  <si>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</si>
  <si>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</si>
  <si>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</si>
  <si>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</si>
  <si>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</si>
  <si>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</si>
  <si>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</si>
  <si>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</si>
  <si>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</si>
  <si>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</si>
  <si>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</si>
  <si>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</si>
  <si>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</si>
  <si>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</si>
  <si>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</si>
  <si>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</si>
  <si>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</si>
  <si>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</si>
  <si>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</si>
  <si>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</si>
  <si>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</si>
  <si>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</si>
  <si>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</si>
  <si>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</si>
  <si>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</si>
  <si>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</si>
  <si>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</si>
  <si>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</si>
  <si>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</si>
  <si>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</si>
  <si>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</si>
  <si>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</si>
  <si>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</si>
  <si>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</si>
  <si>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</si>
  <si>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</si>
  <si>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</si>
  <si>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</si>
  <si>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</si>
  <si>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</si>
  <si>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</si>
  <si>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</si>
  <si>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</si>
  <si>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</si>
  <si>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</si>
  <si>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</si>
  <si>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</si>
  <si>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</si>
  <si>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</si>
  <si>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</si>
  <si>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</si>
  <si>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</si>
  <si>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</si>
  <si>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</si>
  <si>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</si>
  <si>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</si>
  <si>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</si>
  <si>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</si>
  <si>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</si>
  <si>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</si>
  <si>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</si>
  <si>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</si>
  <si>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</si>
  <si>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</si>
  <si>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</si>
  <si>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</si>
  <si>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</si>
  <si>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</si>
  <si>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</si>
  <si>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</si>
  <si>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</si>
  <si>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</si>
  <si>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</si>
  <si>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</si>
  <si>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</si>
  <si>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</si>
  <si>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</si>
  <si>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</si>
  <si>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</si>
  <si>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</si>
  <si>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</si>
  <si>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</si>
  <si>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</si>
  <si>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</si>
  <si>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</si>
  <si>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</si>
  <si>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</si>
  <si>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</si>
  <si>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</si>
  <si>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</si>
  <si>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</si>
  <si>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</si>
  <si>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</si>
  <si>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</si>
  <si>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</si>
  <si>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</si>
  <si>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</si>
  <si>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</si>
  <si>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</si>
  <si>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</si>
  <si>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</si>
  <si>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</si>
  <si>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</si>
  <si>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</si>
  <si>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</si>
  <si>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</si>
  <si>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</si>
  <si>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</si>
  <si>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</si>
  <si>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</si>
  <si>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</si>
  <si>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</si>
  <si>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</si>
  <si>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</si>
  <si>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</si>
  <si>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</si>
  <si>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</si>
  <si>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</si>
  <si>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</si>
  <si>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</si>
  <si>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</si>
  <si>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</si>
  <si>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</si>
  <si>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</si>
  <si>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</si>
  <si>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</si>
  <si>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</si>
  <si>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</si>
  <si>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</si>
  <si>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</si>
  <si>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</si>
  <si>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</si>
  <si>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</si>
  <si>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</si>
  <si>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</si>
  <si>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</si>
  <si>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</si>
  <si>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</si>
  <si>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</si>
  <si>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</si>
  <si>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</si>
  <si>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</si>
  <si>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</si>
  <si>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</si>
  <si>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</si>
  <si>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</si>
  <si>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</si>
  <si>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</si>
  <si>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</si>
  <si>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</si>
  <si>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</si>
  <si>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</si>
  <si>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</si>
  <si>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</si>
  <si>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</si>
  <si>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</si>
  <si>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</si>
  <si>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</si>
  <si>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</si>
  <si>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</si>
  <si>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</si>
  <si>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</si>
  <si>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</si>
  <si>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</si>
  <si>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</si>
  <si>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</si>
  <si>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</si>
  <si>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</si>
  <si>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</si>
  <si>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</si>
  <si>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</si>
  <si>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</si>
  <si>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</si>
  <si>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</si>
  <si>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</si>
  <si>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</si>
  <si>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</si>
  <si>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</si>
  <si>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</si>
  <si>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</si>
  <si>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</si>
  <si>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</si>
  <si>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</si>
  <si>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</si>
  <si>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</si>
  <si>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</si>
  <si>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</si>
  <si>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</si>
  <si>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</si>
  <si>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</si>
  <si>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</si>
  <si>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</si>
  <si>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</si>
  <si>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</si>
  <si>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</si>
  <si>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</si>
  <si>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</si>
  <si>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</si>
  <si>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</si>
  <si>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</si>
  <si>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</si>
  <si>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</si>
  <si>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</si>
  <si>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</si>
  <si>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</si>
  <si>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</si>
  <si>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</si>
  <si>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</si>
  <si>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</si>
  <si>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</si>
  <si>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</si>
  <si>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</si>
  <si>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</si>
  <si>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</si>
  <si>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</si>
  <si>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</si>
  <si>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</si>
  <si>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</si>
  <si>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</si>
  <si>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</si>
  <si>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</si>
  <si>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</si>
  <si>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</si>
  <si>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</si>
  <si>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</si>
  <si>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</si>
  <si>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</si>
  <si>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</si>
  <si>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</si>
  <si>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</si>
  <si>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</si>
  <si>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</si>
  <si>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</si>
  <si>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</si>
  <si>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</si>
  <si>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</si>
  <si>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</si>
  <si>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</si>
  <si>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</si>
  <si>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</si>
  <si>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</si>
  <si>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</si>
  <si>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</si>
  <si>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</si>
  <si>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</si>
  <si>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</si>
  <si>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</si>
  <si>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</si>
  <si>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</si>
  <si>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</si>
  <si>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</si>
  <si>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</si>
  <si>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</si>
  <si>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</si>
  <si>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</si>
  <si>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</si>
  <si>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</si>
  <si>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</si>
  <si>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</si>
  <si>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</si>
  <si>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</si>
  <si>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</si>
  <si>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</si>
  <si>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</si>
  <si>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</si>
  <si>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</si>
  <si>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</si>
  <si>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</si>
  <si>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</si>
  <si>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</si>
  <si>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</si>
  <si>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</si>
  <si>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</si>
  <si>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</si>
  <si>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</si>
  <si>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</si>
  <si>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</si>
  <si>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</si>
  <si>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</si>
  <si>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</si>
  <si>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</si>
  <si>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</si>
  <si>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</si>
  <si>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</si>
  <si>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</si>
  <si>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</si>
  <si>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</si>
  <si>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</si>
  <si>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</si>
  <si>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</si>
  <si>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</si>
  <si>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</si>
  <si>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</si>
  <si>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</si>
  <si>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</si>
  <si>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</si>
  <si>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</si>
  <si>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</si>
  <si>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</si>
  <si>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</si>
  <si>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</si>
  <si>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</si>
  <si>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</si>
  <si>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</si>
  <si>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</si>
  <si>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</si>
  <si>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</si>
  <si>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</si>
  <si>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</si>
  <si>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</si>
  <si>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</si>
  <si>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</si>
  <si>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</si>
  <si>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</si>
  <si>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</si>
  <si>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</si>
  <si>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</si>
  <si>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</si>
  <si>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</si>
  <si>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</si>
  <si>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</si>
  <si>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</si>
  <si>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</si>
  <si>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</si>
  <si>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</si>
  <si>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</si>
  <si>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</si>
  <si>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</si>
  <si>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</si>
  <si>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</si>
  <si>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</si>
  <si>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</si>
  <si>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</si>
  <si>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</si>
  <si>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</si>
  <si>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</si>
  <si>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</si>
  <si>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</si>
  <si>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</si>
  <si>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</si>
  <si>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</si>
  <si>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</si>
  <si>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</si>
  <si>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</si>
  <si>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</si>
  <si>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</si>
  <si>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</si>
  <si>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</si>
  <si>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</si>
  <si>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</si>
  <si>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</si>
  <si>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</si>
  <si>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</si>
  <si>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</si>
  <si>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</si>
  <si>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</si>
  <si>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</si>
  <si>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</si>
  <si>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</si>
  <si>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</si>
  <si>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</si>
  <si>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</si>
  <si>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</si>
  <si>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</si>
  <si>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</si>
  <si>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</si>
  <si>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</si>
  <si>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</si>
  <si>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</si>
  <si>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</si>
  <si>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</si>
  <si>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</si>
  <si>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</si>
  <si>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</si>
  <si>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</si>
  <si>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</si>
  <si>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</si>
  <si>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</si>
  <si>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</si>
  <si>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</si>
  <si>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</si>
  <si>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</si>
  <si>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</si>
  <si>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</si>
  <si>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</si>
  <si>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</si>
  <si>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</si>
  <si>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</si>
  <si>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</si>
  <si>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</si>
  <si>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</si>
  <si>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</si>
  <si>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</si>
  <si>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</si>
  <si>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</si>
  <si>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</si>
  <si>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</si>
  <si>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</si>
  <si>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</si>
  <si>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</si>
  <si>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</si>
  <si>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</si>
  <si>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</si>
  <si>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</si>
  <si>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</si>
  <si>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</si>
  <si>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</si>
  <si>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</si>
  <si>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</si>
  <si>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</si>
  <si>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</si>
  <si>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</si>
  <si>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</si>
  <si>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</si>
  <si>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</si>
  <si>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</si>
  <si>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</si>
  <si>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</si>
  <si>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</si>
  <si>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</si>
  <si>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</si>
  <si>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</si>
  <si>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</si>
  <si>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</si>
  <si>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</si>
  <si>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</si>
  <si>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</si>
  <si>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</si>
  <si>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</si>
  <si>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</si>
  <si>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</si>
  <si>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</si>
  <si>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</si>
  <si>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</si>
  <si>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</si>
  <si>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</si>
  <si>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</si>
  <si>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</si>
  <si>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</si>
  <si>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</si>
  <si>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</si>
  <si>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</si>
  <si>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</si>
  <si>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</si>
  <si>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</si>
  <si>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</si>
  <si>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</si>
  <si>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</si>
  <si>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</si>
  <si>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</si>
  <si>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</si>
  <si>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</si>
  <si>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</si>
  <si>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</si>
  <si>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</si>
  <si>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</si>
  <si>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</si>
  <si>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</si>
  <si>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</si>
  <si>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</si>
  <si>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</si>
  <si>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</si>
  <si>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</si>
  <si>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</si>
  <si>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</si>
  <si>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</si>
  <si>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</si>
  <si>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</si>
  <si>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</si>
  <si>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</si>
  <si>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</si>
  <si>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</si>
  <si>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</si>
  <si>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</si>
  <si>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</si>
  <si>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</si>
  <si>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</si>
  <si>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</si>
  <si>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</si>
  <si>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</si>
  <si>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</si>
  <si>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</si>
  <si>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</si>
  <si>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</si>
  <si>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</si>
  <si>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</si>
  <si>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</si>
  <si>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</si>
  <si>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</si>
  <si>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</si>
  <si>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</si>
  <si>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</si>
  <si>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</si>
  <si>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</si>
  <si>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</si>
  <si>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</si>
  <si>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</si>
  <si>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</si>
  <si>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</si>
  <si>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</si>
  <si>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</si>
  <si>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</si>
  <si>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</si>
  <si>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</si>
  <si>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</si>
  <si>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</si>
  <si>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</si>
  <si>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</si>
  <si>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</si>
  <si>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</si>
  <si>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</si>
  <si>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</si>
  <si>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</si>
  <si>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</si>
  <si>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</si>
  <si>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</si>
  <si>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</si>
  <si>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</si>
  <si>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</si>
  <si>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</si>
  <si>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</si>
  <si>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</si>
  <si>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</si>
  <si>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</si>
  <si>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</si>
  <si>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</si>
  <si>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</si>
  <si>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</si>
  <si>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</si>
  <si>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</si>
  <si>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</si>
  <si>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</si>
  <si>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</si>
  <si>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</si>
  <si>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</si>
  <si>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</si>
  <si>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</si>
  <si>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</si>
  <si>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</si>
  <si>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</si>
  <si>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</si>
  <si>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</si>
  <si>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</si>
  <si>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</si>
  <si>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</si>
  <si>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</si>
  <si>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</si>
  <si>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</si>
  <si>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</si>
  <si>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</si>
  <si>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</si>
  <si>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</si>
  <si>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</si>
  <si>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</si>
  <si>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</si>
  <si>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</si>
  <si>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</si>
  <si>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</si>
  <si>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</si>
  <si>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</si>
  <si>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</si>
  <si>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</si>
  <si>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</si>
  <si>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</si>
  <si>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</si>
  <si>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</si>
  <si>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</si>
  <si>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</si>
  <si>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</si>
  <si>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</si>
  <si>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</si>
  <si>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</si>
  <si>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</si>
  <si>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</si>
  <si>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</si>
  <si>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</si>
  <si>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</si>
  <si>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</si>
  <si>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</si>
  <si>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</si>
  <si>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</si>
  <si>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</si>
  <si>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</si>
  <si>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</si>
  <si>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</si>
  <si>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</si>
  <si>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</si>
  <si>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</si>
  <si>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</si>
  <si>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</si>
  <si>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</si>
  <si>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</si>
  <si>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</si>
  <si>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</si>
  <si>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</si>
  <si>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</si>
  <si>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</si>
  <si>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</si>
  <si>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</si>
  <si>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</si>
  <si>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</si>
  <si>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</si>
  <si>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</si>
  <si>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</si>
  <si>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</si>
  <si>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</si>
  <si>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</si>
  <si>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</si>
  <si>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</si>
  <si>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</si>
  <si>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</si>
  <si>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</si>
  <si>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</si>
  <si>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</si>
  <si>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</si>
  <si>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</si>
  <si>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</si>
  <si>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</si>
  <si>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</si>
  <si>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</si>
  <si>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</si>
  <si>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</si>
  <si>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</si>
  <si>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</si>
  <si>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</si>
  <si>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</si>
  <si>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</si>
  <si>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</si>
  <si>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</si>
  <si>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</si>
  <si>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</si>
  <si>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</si>
  <si>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</si>
  <si>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</si>
  <si>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</si>
  <si>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</si>
  <si>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</si>
  <si>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</si>
  <si>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</si>
  <si>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</si>
  <si>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</si>
  <si>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</si>
  <si>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</si>
  <si>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</si>
  <si>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</si>
  <si>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</si>
  <si>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</si>
  <si>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</si>
  <si>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</si>
  <si>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</si>
  <si>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</si>
  <si>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</si>
  <si>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</si>
  <si>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</si>
  <si>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</si>
  <si>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</si>
  <si>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</si>
  <si>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</si>
  <si>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</si>
  <si>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</si>
  <si>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</si>
  <si>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</si>
  <si>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</si>
  <si>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</si>
  <si>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</si>
  <si>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</si>
  <si>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</si>
  <si>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</si>
  <si>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</si>
  <si>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</si>
  <si>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</si>
  <si>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</si>
  <si>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</si>
  <si>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</si>
  <si>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</si>
  <si>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</si>
  <si>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</si>
  <si>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</si>
  <si>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</si>
  <si>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</si>
  <si>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</si>
  <si>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</si>
  <si>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</si>
  <si>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</si>
  <si>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</si>
  <si>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</si>
  <si>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</si>
  <si>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</si>
  <si>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</si>
  <si>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</si>
  <si>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</si>
  <si>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</si>
  <si>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</si>
  <si>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</si>
  <si>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</si>
  <si>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</si>
  <si>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</si>
  <si>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</si>
  <si>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</si>
  <si>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</si>
  <si>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</si>
  <si>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</si>
  <si>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</si>
  <si>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</si>
  <si>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</si>
  <si>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</si>
  <si>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</si>
  <si>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</si>
  <si>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</si>
  <si>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</si>
  <si>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</si>
  <si>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</si>
  <si>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</si>
  <si>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</si>
  <si>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</si>
  <si>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</si>
  <si>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</si>
  <si>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</si>
  <si>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</si>
  <si>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</si>
  <si>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</si>
  <si>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</si>
  <si>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</si>
  <si>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</si>
  <si>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</si>
  <si>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</si>
  <si>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</si>
  <si>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</si>
  <si>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</si>
  <si>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</si>
  <si>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</si>
  <si>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</si>
  <si>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</si>
  <si>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</si>
  <si>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</si>
  <si>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</si>
  <si>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</si>
  <si>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</si>
  <si>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</si>
  <si>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</si>
  <si>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</si>
  <si>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</si>
  <si>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</si>
  <si>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</si>
  <si>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</si>
  <si>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</si>
  <si>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</si>
  <si>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</si>
  <si>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</si>
  <si>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</si>
  <si>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</si>
  <si>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</si>
  <si>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</si>
  <si>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</si>
  <si>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</si>
  <si>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</si>
  <si>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</si>
  <si>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</si>
  <si>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</si>
  <si>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</si>
  <si>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</si>
  <si>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</si>
  <si>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</si>
  <si>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</si>
  <si>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</si>
  <si>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</si>
  <si>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</si>
  <si>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</si>
  <si>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</si>
  <si>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</si>
  <si>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</si>
  <si>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</si>
  <si>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</si>
  <si>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</si>
  <si>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</si>
  <si>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</si>
  <si>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</si>
  <si>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</si>
  <si>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</si>
  <si>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</si>
  <si>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</si>
  <si>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</si>
  <si>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</si>
  <si>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</si>
  <si>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</si>
  <si>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</si>
  <si>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</si>
  <si>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</si>
  <si>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</si>
  <si>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</si>
  <si>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</si>
  <si>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</si>
  <si>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</si>
  <si>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</si>
  <si>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</si>
  <si>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</si>
  <si>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</si>
  <si>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</si>
  <si>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</si>
  <si>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</si>
  <si>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</si>
  <si>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</si>
  <si>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</si>
  <si>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</si>
  <si>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</si>
  <si>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</si>
  <si>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</si>
  <si>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</si>
  <si>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</si>
  <si>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</si>
  <si>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</si>
  <si>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</si>
  <si>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</si>
  <si>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</si>
  <si>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</si>
  <si>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</si>
  <si>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</si>
  <si>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</si>
  <si>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</si>
  <si>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</si>
  <si>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</si>
  <si>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</si>
  <si>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</si>
  <si>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</si>
  <si>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</si>
  <si>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</si>
  <si>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</si>
  <si>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</si>
  <si>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</si>
  <si>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</si>
  <si>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</si>
  <si>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</si>
  <si>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</si>
  <si>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</si>
  <si>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</si>
  <si>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</si>
  <si>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</si>
  <si>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</si>
  <si>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</si>
  <si>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</si>
  <si>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</si>
  <si>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</si>
  <si>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</si>
  <si>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</si>
  <si>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</si>
  <si>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</si>
  <si>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</si>
  <si>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</si>
  <si>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</si>
  <si>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</si>
  <si>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</si>
  <si>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</si>
  <si>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</si>
  <si>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</si>
  <si>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</si>
  <si>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</si>
  <si>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</si>
  <si>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</si>
  <si>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</si>
  <si>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</si>
  <si>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</si>
  <si>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</si>
  <si>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</si>
  <si>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</si>
  <si>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</si>
  <si>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</si>
  <si>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</si>
  <si>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</si>
  <si>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</si>
  <si>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</si>
  <si>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</si>
  <si>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</si>
  <si>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</si>
  <si>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</si>
  <si>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</si>
  <si>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</si>
  <si>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</si>
  <si>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</si>
  <si>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</si>
  <si>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</si>
  <si>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</si>
  <si>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</si>
  <si>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</si>
  <si>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</si>
  <si>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</si>
  <si>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</si>
  <si>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</si>
  <si>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</si>
  <si>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</si>
  <si>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</si>
  <si>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</si>
  <si>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</si>
  <si>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</si>
  <si>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</si>
  <si>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</si>
  <si>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</si>
  <si>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</si>
  <si>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</si>
  <si>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</si>
  <si>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</si>
  <si>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</si>
  <si>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</si>
  <si>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</si>
  <si>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</si>
  <si>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</si>
  <si>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</si>
  <si>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</si>
  <si>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</si>
  <si>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</si>
  <si>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</si>
  <si>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</si>
  <si>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</si>
  <si>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</si>
  <si>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</si>
  <si>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</si>
  <si>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</si>
  <si>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</si>
  <si>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</si>
  <si>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</si>
  <si>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</si>
  <si>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</si>
  <si>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</si>
  <si>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</si>
  <si>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</si>
  <si>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</si>
  <si>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</si>
  <si>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</si>
  <si>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</si>
  <si>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</si>
  <si>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</si>
  <si>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</si>
  <si>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</si>
  <si>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</si>
  <si>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</si>
  <si>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</si>
  <si>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</si>
  <si>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</si>
  <si>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</si>
  <si>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</si>
  <si>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</si>
  <si>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</si>
  <si>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</si>
  <si>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</si>
  <si>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</si>
  <si>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</si>
  <si>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</si>
  <si>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</si>
  <si>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</si>
  <si>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</si>
  <si>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</si>
  <si>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</si>
  <si>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</si>
  <si>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</si>
  <si>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</si>
  <si>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</si>
  <si>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</si>
  <si>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</si>
  <si>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</si>
  <si>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</si>
  <si>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</si>
  <si>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</si>
  <si>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</si>
  <si>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</si>
  <si>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</si>
  <si>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</si>
  <si>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</si>
  <si>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</si>
  <si>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</si>
  <si>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</si>
  <si>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</si>
  <si>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</si>
  <si>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</si>
  <si>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</si>
  <si>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</si>
  <si>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</si>
  <si>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</si>
  <si>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</si>
  <si>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</si>
  <si>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</si>
  <si>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</si>
  <si>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</si>
  <si>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</si>
  <si>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</si>
  <si>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</si>
  <si>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</si>
  <si>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</si>
  <si>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</si>
  <si>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</si>
  <si>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</si>
  <si>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</si>
  <si>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</si>
  <si>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</si>
  <si>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</si>
  <si>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</si>
  <si>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</si>
  <si>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</si>
  <si>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</si>
  <si>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</si>
  <si>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</si>
  <si>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</si>
  <si>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</si>
  <si>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</si>
  <si>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</si>
  <si>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</si>
  <si>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</si>
  <si>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</si>
  <si>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</si>
  <si>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</si>
  <si>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</si>
  <si>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</si>
  <si>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</si>
  <si>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</si>
  <si>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</si>
  <si>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</si>
  <si>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</si>
  <si>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</si>
  <si>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</si>
  <si>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</si>
  <si>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</si>
  <si>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</si>
  <si>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</si>
  <si>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</si>
  <si>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</si>
  <si>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</si>
  <si>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</si>
  <si>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</si>
  <si>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</si>
  <si>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</si>
  <si>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</si>
  <si>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</si>
  <si>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</si>
  <si>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</si>
  <si>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</si>
  <si>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</si>
  <si>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</si>
  <si>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</si>
  <si>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</si>
  <si>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</si>
  <si>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</si>
  <si>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</si>
  <si>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</si>
  <si>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</si>
  <si>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</si>
  <si>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</si>
  <si>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</si>
  <si>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</si>
  <si>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</si>
  <si>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</si>
  <si>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</si>
  <si>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</si>
  <si>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</si>
  <si>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</si>
  <si>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</si>
  <si>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</si>
  <si>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</si>
  <si>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</si>
  <si>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</si>
  <si>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</si>
  <si>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</si>
  <si>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</si>
  <si>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</si>
  <si>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</si>
  <si>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</si>
  <si>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</si>
  <si>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</si>
  <si>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</si>
  <si>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</si>
  <si>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</si>
  <si>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</si>
  <si>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</si>
  <si>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</si>
  <si>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</si>
  <si>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</si>
  <si>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</si>
  <si>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</si>
  <si>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</si>
  <si>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</si>
  <si>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</si>
  <si>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</si>
  <si>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</si>
  <si>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</si>
  <si>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</si>
  <si>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</si>
  <si>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</si>
  <si>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</si>
  <si>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</si>
  <si>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</si>
  <si>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</si>
  <si>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</si>
  <si>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</si>
  <si>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</si>
  <si>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</si>
  <si>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</si>
  <si>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</si>
  <si>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</si>
  <si>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</si>
  <si>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</si>
  <si>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</si>
  <si>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</si>
  <si>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</si>
  <si>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</si>
  <si>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</si>
  <si>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</si>
  <si>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</si>
  <si>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</si>
  <si>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</si>
  <si>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</si>
  <si>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</si>
  <si>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</si>
  <si>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</si>
  <si>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</si>
  <si>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</si>
  <si>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</si>
  <si>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</si>
  <si>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</si>
  <si>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</si>
  <si>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</si>
  <si>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</si>
  <si>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</si>
  <si>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</si>
  <si>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</si>
  <si>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</si>
  <si>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</si>
  <si>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</si>
  <si>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</si>
  <si>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</si>
  <si>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</si>
  <si>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</si>
  <si>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</si>
  <si>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</si>
  <si>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</si>
  <si>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</si>
  <si>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</si>
  <si>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</si>
  <si>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</si>
  <si>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</si>
  <si>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</si>
  <si>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</si>
  <si>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</si>
  <si>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</si>
  <si>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</si>
  <si>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</si>
  <si>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</si>
  <si>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</si>
  <si>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</si>
  <si>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</si>
  <si>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</si>
  <si>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</si>
  <si>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</si>
  <si>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</si>
  <si>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</si>
  <si>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</si>
  <si>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</si>
  <si>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</si>
  <si>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</si>
  <si>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</si>
  <si>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</si>
  <si>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</si>
  <si>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</si>
  <si>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</si>
  <si>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</si>
  <si>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</si>
  <si>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</si>
  <si>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</si>
  <si>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</si>
  <si>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</si>
  <si>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</si>
  <si>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</si>
  <si>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</si>
  <si>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</si>
  <si>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</si>
  <si>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</si>
  <si>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</si>
  <si>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</si>
  <si>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</si>
  <si>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</si>
  <si>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</si>
  <si>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</si>
  <si>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</si>
  <si>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</si>
  <si>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</si>
  <si>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</si>
  <si>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</si>
  <si>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</si>
  <si>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</si>
  <si>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</si>
  <si>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</si>
  <si>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</si>
  <si>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</si>
  <si>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</si>
  <si>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</si>
  <si>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</si>
  <si>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</si>
  <si>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</si>
  <si>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</si>
  <si>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</si>
  <si>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</si>
  <si>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</si>
  <si>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</si>
  <si>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</si>
  <si>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</si>
  <si>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</si>
  <si>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</si>
  <si>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</si>
  <si>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</si>
  <si>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</si>
  <si>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</si>
  <si>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</si>
  <si>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</si>
  <si>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</si>
  <si>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</si>
  <si>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</si>
  <si>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</si>
  <si>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</si>
  <si>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</si>
  <si>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</si>
  <si>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</si>
  <si>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</si>
  <si>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</si>
  <si>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</si>
  <si>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</si>
  <si>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</si>
  <si>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</si>
  <si>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</si>
  <si>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</si>
  <si>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</si>
  <si>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</si>
  <si>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</si>
  <si>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</si>
  <si>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</si>
  <si>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</si>
  <si>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</si>
  <si>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</si>
  <si>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</si>
  <si>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</si>
  <si>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</si>
  <si>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</si>
  <si>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</si>
  <si>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</si>
  <si>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</si>
  <si>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</si>
  <si>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</si>
  <si>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</si>
  <si>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</si>
  <si>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</si>
  <si>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</si>
  <si>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</si>
  <si>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</si>
  <si>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</si>
  <si>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</si>
  <si>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</si>
  <si>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</si>
  <si>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</si>
  <si>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</si>
  <si>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</si>
  <si>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</si>
  <si>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</si>
  <si>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</si>
  <si>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</si>
  <si>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</si>
  <si>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</si>
  <si>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</si>
  <si>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</si>
  <si>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</si>
  <si>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</si>
  <si>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</si>
  <si>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</si>
  <si>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</si>
  <si>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</si>
  <si>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</si>
  <si>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</si>
  <si>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</si>
  <si>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</si>
  <si>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</si>
  <si>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</si>
  <si>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</si>
  <si>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</si>
  <si>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</si>
  <si>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</si>
  <si>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</si>
  <si>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</si>
  <si>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</si>
  <si>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</si>
  <si>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</si>
  <si>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</si>
  <si>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</si>
  <si>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</si>
  <si>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</si>
  <si>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</si>
  <si>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</si>
  <si>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</si>
  <si>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</si>
  <si>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</si>
  <si>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</si>
  <si>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</si>
  <si>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</si>
  <si>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</si>
  <si>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</si>
  <si>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</si>
  <si>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</si>
  <si>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</si>
  <si>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</si>
  <si>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</si>
  <si>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</si>
  <si>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</si>
  <si>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</si>
  <si>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</si>
  <si>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</si>
  <si>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</si>
  <si>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</si>
  <si>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</si>
  <si>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</si>
  <si>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</si>
  <si>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</si>
  <si>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</si>
  <si>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</si>
  <si>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</si>
  <si>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</si>
  <si>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</si>
  <si>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</si>
  <si>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</si>
  <si>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</si>
  <si>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</si>
  <si>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</si>
  <si>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</si>
  <si>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</si>
  <si>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</si>
  <si>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</si>
  <si>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</si>
  <si>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</si>
  <si>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</si>
  <si>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</si>
  <si>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</si>
  <si>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</si>
  <si>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</si>
  <si>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</si>
  <si>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</si>
  <si>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</si>
  <si>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</si>
  <si>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</si>
  <si>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</si>
  <si>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</si>
  <si>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</si>
  <si>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</si>
  <si>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</si>
  <si>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</si>
  <si>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</si>
  <si>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</si>
  <si>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</si>
  <si>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</si>
  <si>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</si>
  <si>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</si>
  <si>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</si>
  <si>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</si>
  <si>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</si>
  <si>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</si>
  <si>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</si>
  <si>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</si>
  <si>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</si>
  <si>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</si>
  <si>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</si>
  <si>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</si>
  <si>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</si>
  <si>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</si>
  <si>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</si>
  <si>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</si>
  <si>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</si>
  <si>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</si>
  <si>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</si>
  <si>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</si>
  <si>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</si>
  <si>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</si>
  <si>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</si>
  <si>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</si>
  <si>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</si>
  <si>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</si>
  <si>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</si>
  <si>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</si>
  <si>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</si>
  <si>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</si>
  <si>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</si>
  <si>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</si>
  <si>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</si>
  <si>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</si>
  <si>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</si>
  <si>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</si>
  <si>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</si>
  <si>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</si>
  <si>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</si>
  <si>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</si>
  <si>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</si>
  <si>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</si>
  <si>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</si>
  <si>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</si>
  <si>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</si>
  <si>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</si>
  <si>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</si>
  <si>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</si>
  <si>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</si>
  <si>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</si>
  <si>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</si>
  <si>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</si>
  <si>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</si>
  <si>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</si>
  <si>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</si>
  <si>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</si>
  <si>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</si>
  <si>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</si>
  <si>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</si>
  <si>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</si>
  <si>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</si>
  <si>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</si>
  <si>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</si>
  <si>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</si>
  <si>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</si>
  <si>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</si>
  <si>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</si>
  <si>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</si>
  <si>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</si>
  <si>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</si>
  <si>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</si>
  <si>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</si>
  <si>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</si>
  <si>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</si>
  <si>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</si>
  <si>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</si>
  <si>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</si>
  <si>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</si>
  <si>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</si>
  <si>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</si>
  <si>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</si>
  <si>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</si>
  <si>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</si>
  <si>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</si>
  <si>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</si>
  <si>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</si>
  <si>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</si>
  <si>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</si>
  <si>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</si>
  <si>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</si>
  <si>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</si>
  <si>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</si>
  <si>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</si>
  <si>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</si>
  <si>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</si>
  <si>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</si>
  <si>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</si>
  <si>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</si>
  <si>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</si>
  <si>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</si>
  <si>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</si>
  <si>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</si>
  <si>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</si>
  <si>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</si>
  <si>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</si>
  <si>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</si>
  <si>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</si>
  <si>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</si>
  <si>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</si>
  <si>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</si>
  <si>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</si>
  <si>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</si>
  <si>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</si>
  <si>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</si>
  <si>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</si>
  <si>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</si>
  <si>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</si>
  <si>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</si>
  <si>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</si>
  <si>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</si>
  <si>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</si>
  <si>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</si>
  <si>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</si>
  <si>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</si>
  <si>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</si>
  <si>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</si>
  <si>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</si>
  <si>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</si>
  <si>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</si>
  <si>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</si>
  <si>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</si>
  <si>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</si>
  <si>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</si>
  <si>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</si>
  <si>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</si>
  <si>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</si>
  <si>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</si>
  <si>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</si>
  <si>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</si>
  <si>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</si>
  <si>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</si>
  <si>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</si>
  <si>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</si>
  <si>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</si>
  <si>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</si>
  <si>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</si>
  <si>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</si>
  <si>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</si>
  <si>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</si>
  <si>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</si>
  <si>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</si>
  <si>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</si>
  <si>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</si>
  <si>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</si>
  <si>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</si>
  <si>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</si>
  <si>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</si>
  <si>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</si>
  <si>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</si>
  <si>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</si>
  <si>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</si>
  <si>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</si>
  <si>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</si>
  <si>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</si>
  <si>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</si>
  <si>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</si>
  <si>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</si>
  <si>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</si>
  <si>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</si>
  <si>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</si>
  <si>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</si>
  <si>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</si>
  <si>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</si>
  <si>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</si>
  <si>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</si>
  <si>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</si>
  <si>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</si>
  <si>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</si>
  <si>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</si>
  <si>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</si>
  <si>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</si>
  <si>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</si>
  <si>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</si>
  <si>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</si>
  <si>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</si>
  <si>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</si>
  <si>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</si>
  <si>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</si>
  <si>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</si>
  <si>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</si>
  <si>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</si>
  <si>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</si>
  <si>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</si>
  <si>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</si>
  <si>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</si>
  <si>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</si>
  <si>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</si>
  <si>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</si>
  <si>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</si>
  <si>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</si>
  <si>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</si>
  <si>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</si>
  <si>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</si>
  <si>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</si>
  <si>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</si>
  <si>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</si>
  <si>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</si>
  <si>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</si>
  <si>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</si>
  <si>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</si>
  <si>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</si>
  <si>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</si>
  <si>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</si>
  <si>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</si>
  <si>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</si>
  <si>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</si>
  <si>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</si>
  <si>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</si>
  <si>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</si>
  <si>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</si>
  <si>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</si>
  <si>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</si>
  <si>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</si>
  <si>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</si>
  <si>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</si>
  <si>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</si>
  <si>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</si>
  <si>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</si>
  <si>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</si>
  <si>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</si>
  <si>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</si>
  <si>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</si>
  <si>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</si>
  <si>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</si>
  <si>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</si>
  <si>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</si>
  <si>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</si>
  <si>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</si>
  <si>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</si>
  <si>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</si>
  <si>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</si>
  <si>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</si>
  <si>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</si>
  <si>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</si>
  <si>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</si>
  <si>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</si>
  <si>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</si>
  <si>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</si>
  <si>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</si>
  <si>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</si>
  <si>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</si>
  <si>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</si>
  <si>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</si>
  <si>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</si>
  <si>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</si>
  <si>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</si>
  <si>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</si>
  <si>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</si>
  <si>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</si>
  <si>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</si>
  <si>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</si>
  <si>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</si>
  <si>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</si>
  <si>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</si>
  <si>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</si>
  <si>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</si>
  <si>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</si>
  <si>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</si>
  <si>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</si>
  <si>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</si>
  <si>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</si>
  <si>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</si>
  <si>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</si>
  <si>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</si>
  <si>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</si>
  <si>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</si>
  <si>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</si>
  <si>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</si>
  <si>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</si>
  <si>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</si>
  <si>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</si>
  <si>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</si>
  <si>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</si>
  <si>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</si>
  <si>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</si>
  <si>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</si>
  <si>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</si>
  <si>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</si>
  <si>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</si>
  <si>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</si>
  <si>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</si>
  <si>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</si>
  <si>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</si>
  <si>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</si>
  <si>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</si>
  <si>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</si>
  <si>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</si>
  <si>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</si>
  <si>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</si>
  <si>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</si>
  <si>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</si>
  <si>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</si>
  <si>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</si>
  <si>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</si>
  <si>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</si>
  <si>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</si>
  <si>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</si>
  <si>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</si>
  <si>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</si>
  <si>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</si>
  <si>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</si>
  <si>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</si>
  <si>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</si>
  <si>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</si>
  <si>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</si>
  <si>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</si>
  <si>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</si>
  <si>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</si>
  <si>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</si>
  <si>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</si>
  <si>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</si>
  <si>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</si>
  <si>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</si>
  <si>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</si>
  <si>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</si>
  <si>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</si>
  <si>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</si>
  <si>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</si>
  <si>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</si>
  <si>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</si>
  <si>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</si>
  <si>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</si>
  <si>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</si>
  <si>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</si>
  <si>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</si>
  <si>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</si>
  <si>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</si>
  <si>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</si>
  <si>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</si>
  <si>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</si>
  <si>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</si>
  <si>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</si>
  <si>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</si>
  <si>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</si>
  <si>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</si>
  <si>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</si>
  <si>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</si>
  <si>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</si>
  <si>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</si>
  <si>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</si>
  <si>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</si>
  <si>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</si>
  <si>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</si>
  <si>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</si>
  <si>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</si>
  <si>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</si>
  <si>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</si>
  <si>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</si>
  <si>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</si>
  <si>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</si>
  <si>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</si>
  <si>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</si>
  <si>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</si>
  <si>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</si>
  <si>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</si>
  <si>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</si>
  <si>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</si>
  <si>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</si>
  <si>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</si>
  <si>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</si>
  <si>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</si>
  <si>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</si>
  <si>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</si>
  <si>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</si>
  <si>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</si>
  <si>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</si>
  <si>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</si>
  <si>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</si>
  <si>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</si>
  <si>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</si>
  <si>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</si>
  <si>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</si>
  <si>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</si>
  <si>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</si>
  <si>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</si>
  <si>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</si>
  <si>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</si>
  <si>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</si>
  <si>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</si>
  <si>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</si>
  <si>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</si>
  <si>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</si>
  <si>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</si>
  <si>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</si>
  <si>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</si>
  <si>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</si>
  <si>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</si>
  <si>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</si>
  <si>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</si>
  <si>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</si>
  <si>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</si>
  <si>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</si>
  <si>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</si>
  <si>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</si>
  <si>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</si>
  <si>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</si>
  <si>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</si>
  <si>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</si>
  <si>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</si>
  <si>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</si>
  <si>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</si>
  <si>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</si>
  <si>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</si>
  <si>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</si>
  <si>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</si>
  <si>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</si>
  <si>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</si>
  <si>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</si>
  <si>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</si>
  <si>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</si>
  <si>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</si>
  <si>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</si>
  <si>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</si>
  <si>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</si>
  <si>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</si>
  <si>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</si>
  <si>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</si>
  <si>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</si>
  <si>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</si>
  <si>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</si>
  <si>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</si>
  <si>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</si>
  <si>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</si>
  <si>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</si>
  <si>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</si>
  <si>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</si>
  <si>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</si>
  <si>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</si>
  <si>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</si>
  <si>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</si>
  <si>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</si>
  <si>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</si>
  <si>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</si>
  <si>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</si>
  <si>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</si>
  <si>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</si>
  <si>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</si>
  <si>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</si>
  <si>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</si>
  <si>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</si>
  <si>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</si>
  <si>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</si>
  <si>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</si>
  <si>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</si>
  <si>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</si>
  <si>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</si>
  <si>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</si>
  <si>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</si>
  <si>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</si>
  <si>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</si>
  <si>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</si>
  <si>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</si>
  <si>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</si>
  <si>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</si>
  <si>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</si>
  <si>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</si>
  <si>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</si>
  <si>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</si>
  <si>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</si>
  <si>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</si>
  <si>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</si>
  <si>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</si>
  <si>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</si>
  <si>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</si>
  <si>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</si>
  <si>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</si>
  <si>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</si>
  <si>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</si>
  <si>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</si>
  <si>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</si>
  <si>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</si>
  <si>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</si>
  <si>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</si>
  <si>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</si>
  <si>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</si>
  <si>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</si>
  <si>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</si>
  <si>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</si>
  <si>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</si>
  <si>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</si>
  <si>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</si>
  <si>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</si>
  <si>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</si>
  <si>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</si>
  <si>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</si>
  <si>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</si>
  <si>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</si>
  <si>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</si>
  <si>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</si>
  <si>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</si>
  <si>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</si>
  <si>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</si>
  <si>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</si>
  <si>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</si>
  <si>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</si>
  <si>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</si>
  <si>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</si>
  <si>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</si>
  <si>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</si>
  <si>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</si>
  <si>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</si>
  <si>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</si>
  <si>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</si>
  <si>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</si>
  <si>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</si>
  <si>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</si>
  <si>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</si>
  <si>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</si>
  <si>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</si>
  <si>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</si>
  <si>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</si>
  <si>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</si>
  <si>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</si>
  <si>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</si>
  <si>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</si>
  <si>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</si>
  <si>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</si>
  <si>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</si>
  <si>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</si>
  <si>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</si>
  <si>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</si>
  <si>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</si>
  <si>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</si>
  <si>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</si>
  <si>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</si>
  <si>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</si>
  <si>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</si>
  <si>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</si>
  <si>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</si>
  <si>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</si>
  <si>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</si>
  <si>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</si>
  <si>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</si>
  <si>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</si>
  <si>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</si>
  <si>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</si>
  <si>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</si>
  <si>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</si>
  <si>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</si>
  <si>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</si>
  <si>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</si>
  <si>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</si>
  <si>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</si>
  <si>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</si>
  <si>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</si>
  <si>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</si>
  <si>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</si>
  <si>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</si>
  <si>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</si>
  <si>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</si>
  <si>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</si>
  <si>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</si>
  <si>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</si>
  <si>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</si>
  <si>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</si>
  <si>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</si>
  <si>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</si>
  <si>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</si>
  <si>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</si>
  <si>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</si>
  <si>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</si>
  <si>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</si>
  <si>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</si>
  <si>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</si>
  <si>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</si>
  <si>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</si>
  <si>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</si>
  <si>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</si>
  <si>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</si>
  <si>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</si>
  <si>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</si>
  <si>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</si>
  <si>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</si>
  <si>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</si>
  <si>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</si>
  <si>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</si>
  <si>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</si>
  <si>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</si>
  <si>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</si>
  <si>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</si>
  <si>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</si>
  <si>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</si>
  <si>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</si>
  <si>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</si>
  <si>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</si>
  <si>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</si>
  <si>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</si>
  <si>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</si>
  <si>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</si>
  <si>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</si>
  <si>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</si>
  <si>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</si>
  <si>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</si>
  <si>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</si>
  <si>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</si>
  <si>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</si>
  <si>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</si>
  <si>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</si>
  <si>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</si>
  <si>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</si>
  <si>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</si>
  <si>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</si>
  <si>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</si>
  <si>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</si>
  <si>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</si>
  <si>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</si>
  <si>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</si>
  <si>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</si>
  <si>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</si>
  <si>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</si>
  <si>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</si>
  <si>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</si>
  <si>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</si>
  <si>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</si>
  <si>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</si>
  <si>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</si>
  <si>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</si>
  <si>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</si>
  <si>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</si>
  <si>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</si>
  <si>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</si>
  <si>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</si>
  <si>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</si>
  <si>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</si>
  <si>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</si>
  <si>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</si>
  <si>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</si>
  <si>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</si>
  <si>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</si>
  <si>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</si>
  <si>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</si>
  <si>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</si>
  <si>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</si>
  <si>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</si>
  <si>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</si>
  <si>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</si>
  <si>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</si>
  <si>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</si>
  <si>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</si>
  <si>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</si>
  <si>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</si>
  <si>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</si>
  <si>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</si>
  <si>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</si>
  <si>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</si>
  <si>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</si>
  <si>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</si>
  <si>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</si>
  <si>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</si>
  <si>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</si>
  <si>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</si>
  <si>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</si>
  <si>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</si>
  <si>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</si>
  <si>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</si>
  <si>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</si>
  <si>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</si>
  <si>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</si>
  <si>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</si>
  <si>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</si>
  <si>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</si>
  <si>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</si>
  <si>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</si>
  <si>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</si>
  <si>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</si>
  <si>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</si>
  <si>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</si>
  <si>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</si>
  <si>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</si>
  <si>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</si>
  <si>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</si>
  <si>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</si>
  <si>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</si>
  <si>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</si>
  <si>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</si>
  <si>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</si>
  <si>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</si>
  <si>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</si>
  <si>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</si>
  <si>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</si>
  <si>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</si>
  <si>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</si>
  <si>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</si>
  <si>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</si>
  <si>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</si>
  <si>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</si>
  <si>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</si>
  <si>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</si>
  <si>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</si>
  <si>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</si>
  <si>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</si>
  <si>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</si>
  <si>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</si>
  <si>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</si>
  <si>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</si>
  <si>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</si>
  <si>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</si>
  <si>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</si>
  <si>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</si>
  <si>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</si>
  <si>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</si>
  <si>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</si>
  <si>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</si>
  <si>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</si>
  <si>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</si>
  <si>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</si>
  <si>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</si>
  <si>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</si>
  <si>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</si>
  <si>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</si>
  <si>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</si>
  <si>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</si>
  <si>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</si>
  <si>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</si>
  <si>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</si>
  <si>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</si>
  <si>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</si>
  <si>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</si>
  <si>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</si>
  <si>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</si>
  <si>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</si>
  <si>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</si>
  <si>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</si>
  <si>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</si>
  <si>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</si>
  <si>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</si>
  <si>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</si>
  <si>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</si>
  <si>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</si>
  <si>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</si>
  <si>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</si>
  <si>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</si>
  <si>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</si>
  <si>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</si>
  <si>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</si>
  <si>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</si>
  <si>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</si>
  <si>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</si>
  <si>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</si>
  <si>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</si>
  <si>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</si>
  <si>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</si>
  <si>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</si>
  <si>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</si>
  <si>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</si>
  <si>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</si>
  <si>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</si>
  <si>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</si>
  <si>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</si>
  <si>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</si>
  <si>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</si>
  <si>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</si>
  <si>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</si>
  <si>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</si>
  <si>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</si>
  <si>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</si>
  <si>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</si>
  <si>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</si>
  <si>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</si>
  <si>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</si>
  <si>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</si>
  <si>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</si>
  <si>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</si>
  <si>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</si>
  <si>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</si>
  <si>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</si>
  <si>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</si>
  <si>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</si>
  <si>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</si>
  <si>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</si>
  <si>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</si>
  <si>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</si>
  <si>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</si>
  <si>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</si>
  <si>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</si>
  <si>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</si>
  <si>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</si>
  <si>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</si>
  <si>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</si>
  <si>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</si>
  <si>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</si>
  <si>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</si>
  <si>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</si>
  <si>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</si>
  <si>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</si>
  <si>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</si>
  <si>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</si>
  <si>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</si>
  <si>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</si>
  <si>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</si>
  <si>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</si>
  <si>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</si>
  <si>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</si>
  <si>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</si>
  <si>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</si>
  <si>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</si>
  <si>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</si>
  <si>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</si>
  <si>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</si>
  <si>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</si>
  <si>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</si>
  <si>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</si>
  <si>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</si>
  <si>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</si>
  <si>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</si>
  <si>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</si>
  <si>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</si>
  <si>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</si>
  <si>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</si>
  <si>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</si>
  <si>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</si>
  <si>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</si>
  <si>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</si>
  <si>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</si>
  <si>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</si>
  <si>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</si>
  <si>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</si>
  <si>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</si>
  <si>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</si>
  <si>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</si>
  <si>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</si>
  <si>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</si>
  <si>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</si>
  <si>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</si>
  <si>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</si>
  <si>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</si>
  <si>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</si>
  <si>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</si>
  <si>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</si>
  <si>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</si>
  <si>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</si>
  <si>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</si>
  <si>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</si>
  <si>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</si>
  <si>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</si>
  <si>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</si>
  <si>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</si>
  <si>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</si>
  <si>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</si>
  <si>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</si>
  <si>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</si>
  <si>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</si>
  <si>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</si>
  <si>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</si>
  <si>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</si>
  <si>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</si>
  <si>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</si>
  <si>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</si>
  <si>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</si>
  <si>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</si>
  <si>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</si>
  <si>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</si>
  <si>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</si>
  <si>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</si>
  <si>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</si>
  <si>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</si>
  <si>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</si>
  <si>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</si>
  <si>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</si>
  <si>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</si>
  <si>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</si>
  <si>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</si>
  <si>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</si>
  <si>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</si>
  <si>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</si>
  <si>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</si>
  <si>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</si>
  <si>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</si>
  <si>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</si>
  <si>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</si>
  <si>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</si>
  <si>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</si>
  <si>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</si>
  <si>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</si>
  <si>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</si>
  <si>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</si>
  <si>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</si>
  <si>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</si>
  <si>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</si>
  <si>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</si>
  <si>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</si>
  <si>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</si>
  <si>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</si>
  <si>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</si>
  <si>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</si>
  <si>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</si>
  <si>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</si>
  <si>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</si>
  <si>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</si>
  <si>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</si>
  <si>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</si>
  <si>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</si>
  <si>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</si>
  <si>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</si>
  <si>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</si>
  <si>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</si>
  <si>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</si>
  <si>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</si>
  <si>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</si>
  <si>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</si>
  <si>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</si>
  <si>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</si>
  <si>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</si>
  <si>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</si>
  <si>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</si>
  <si>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</si>
  <si>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</si>
  <si>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</si>
  <si>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</si>
  <si>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</si>
  <si>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</si>
  <si>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</si>
  <si>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</si>
  <si>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</si>
  <si>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</si>
  <si>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</si>
  <si>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</si>
  <si>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</si>
  <si>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</si>
  <si>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</si>
  <si>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</si>
  <si>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</si>
  <si>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</si>
  <si>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</si>
  <si>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</si>
  <si>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</si>
  <si>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</si>
  <si>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</si>
  <si>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</si>
  <si>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</si>
  <si>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</si>
  <si>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</si>
  <si>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</si>
  <si>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</si>
  <si>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</si>
  <si>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</si>
  <si>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</si>
  <si>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</si>
  <si>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</si>
  <si>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</si>
  <si>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</si>
  <si>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</si>
  <si>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</si>
  <si>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</si>
  <si>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</si>
  <si>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</si>
  <si>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</si>
  <si>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</si>
  <si>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</si>
  <si>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</si>
  <si>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</si>
  <si>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</si>
  <si>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</si>
  <si>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</si>
  <si>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</si>
  <si>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</si>
  <si>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</si>
  <si>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</si>
  <si>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</si>
  <si>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</si>
  <si>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</si>
  <si>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</si>
  <si>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</si>
  <si>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</si>
  <si>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</si>
  <si>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</si>
  <si>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</si>
  <si>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</si>
  <si>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</si>
  <si>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</si>
  <si>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</si>
  <si>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</si>
  <si>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</si>
  <si>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</si>
  <si>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</si>
  <si>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</si>
  <si>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</si>
  <si>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</si>
  <si>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</si>
  <si>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</si>
  <si>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</si>
  <si>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</si>
  <si>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</si>
  <si>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</si>
  <si>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</si>
  <si>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</si>
  <si>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</si>
  <si>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</si>
  <si>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</si>
  <si>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</si>
  <si>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</si>
  <si>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</si>
  <si>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</si>
  <si>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</si>
  <si>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</si>
  <si>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</si>
  <si>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</si>
  <si>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</si>
  <si>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</si>
  <si>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</si>
  <si>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</si>
  <si>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</si>
  <si>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</si>
  <si>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</si>
  <si>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</si>
  <si>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</si>
  <si>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</si>
  <si>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</si>
  <si>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</si>
  <si>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</si>
  <si>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</si>
  <si>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</si>
  <si>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</si>
  <si>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</si>
  <si>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</si>
  <si>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</si>
  <si>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</si>
  <si>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</si>
  <si>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</si>
  <si>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</si>
  <si>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</si>
  <si>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</si>
  <si>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</si>
  <si>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</si>
  <si>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</si>
  <si>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</si>
  <si>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</si>
  <si>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</si>
  <si>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</si>
  <si>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</si>
  <si>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</si>
  <si>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</si>
  <si>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</si>
  <si>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</si>
  <si>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</si>
  <si>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</si>
  <si>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</si>
  <si>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</si>
  <si>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</si>
  <si>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</si>
  <si>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</si>
  <si>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</si>
  <si>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</si>
  <si>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</si>
  <si>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</si>
  <si>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</si>
  <si>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</si>
  <si>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</si>
  <si>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</si>
  <si>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</si>
  <si>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</si>
  <si>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</si>
  <si>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</si>
  <si>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</si>
  <si>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</si>
  <si>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</si>
  <si>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</si>
  <si>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</si>
  <si>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</si>
  <si>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</si>
  <si>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</si>
  <si>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</si>
  <si>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</si>
  <si>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</si>
  <si>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</si>
  <si>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</si>
  <si>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</si>
  <si>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</si>
  <si>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</si>
  <si>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</si>
  <si>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</si>
  <si>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</si>
  <si>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</si>
  <si>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</si>
  <si>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</si>
  <si>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</si>
  <si>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</si>
  <si>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</si>
  <si>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</si>
  <si>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</si>
  <si>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</si>
  <si>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</si>
  <si>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</si>
  <si>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</si>
  <si>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</si>
  <si>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</si>
  <si>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</si>
  <si>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</si>
  <si>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</si>
  <si>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</si>
  <si>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</si>
  <si>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</si>
  <si>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</si>
  <si>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</si>
  <si>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</si>
  <si>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</si>
  <si>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</si>
  <si>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</si>
  <si>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</si>
  <si>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</si>
  <si>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</si>
  <si>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</si>
  <si>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</si>
  <si>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</si>
  <si>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</si>
  <si>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</si>
  <si>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</si>
  <si>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</si>
  <si>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</si>
  <si>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</si>
  <si>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</si>
  <si>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</si>
  <si>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</si>
  <si>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</si>
  <si>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</si>
  <si>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</si>
  <si>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</si>
  <si>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</si>
  <si>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</si>
  <si>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</si>
  <si>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</si>
  <si>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</si>
  <si>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</si>
  <si>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</si>
  <si>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</si>
  <si>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</si>
  <si>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</si>
  <si>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</si>
  <si>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</si>
  <si>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</si>
  <si>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</si>
  <si>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</si>
  <si>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</si>
  <si>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</si>
  <si>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</si>
  <si>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</si>
  <si>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</si>
  <si>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</si>
  <si>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</si>
  <si>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</si>
  <si>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</si>
  <si>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</si>
  <si>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</si>
  <si>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</si>
  <si>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</si>
  <si>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</si>
  <si>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</si>
  <si>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</si>
  <si>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</si>
  <si>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</si>
  <si>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</si>
  <si>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</si>
  <si>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</si>
  <si>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</si>
  <si>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</si>
  <si>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</si>
  <si>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</si>
  <si>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</si>
  <si>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</si>
  <si>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</si>
  <si>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</si>
  <si>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</si>
  <si>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</si>
  <si>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</si>
  <si>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</si>
  <si>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</si>
  <si>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</si>
  <si>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</si>
  <si>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</si>
  <si>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</si>
  <si>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</si>
  <si>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</si>
  <si>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</si>
  <si>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</si>
  <si>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</si>
  <si>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</si>
  <si>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</si>
  <si>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</si>
  <si>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</si>
  <si>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</si>
  <si>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</si>
  <si>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</si>
  <si>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</si>
  <si>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</si>
  <si>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</si>
  <si>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</si>
  <si>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</si>
  <si>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</si>
  <si>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</si>
  <si>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</si>
  <si>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</si>
  <si>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</si>
  <si>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</si>
  <si>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</si>
  <si>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</si>
  <si>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</si>
  <si>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</si>
  <si>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</si>
  <si>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</si>
  <si>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</si>
  <si>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</si>
  <si>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</si>
  <si>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</si>
  <si>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</si>
  <si>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</si>
  <si>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</si>
  <si>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</si>
  <si>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</si>
  <si>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</si>
  <si>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</si>
  <si>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</si>
  <si>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</si>
  <si>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</si>
  <si>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</si>
  <si>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</si>
  <si>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</si>
  <si>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</si>
  <si>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</si>
  <si>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</si>
  <si>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</si>
  <si>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</si>
  <si>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</si>
  <si>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</si>
  <si>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</si>
  <si>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</si>
  <si>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</si>
  <si>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</si>
  <si>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</si>
  <si>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</si>
  <si>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</si>
  <si>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</si>
  <si>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</si>
  <si>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</si>
  <si>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</si>
  <si>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</si>
  <si>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</si>
  <si>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</si>
  <si>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</si>
  <si>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</si>
  <si>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</si>
  <si>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</si>
  <si>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</si>
  <si>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</si>
  <si>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</si>
  <si>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</si>
  <si>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</si>
  <si>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</si>
  <si>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</si>
  <si>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</si>
  <si>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</si>
  <si>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</si>
  <si>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</si>
  <si>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</si>
  <si>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</si>
  <si>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</si>
  <si>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</si>
  <si>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</si>
  <si>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</si>
  <si>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</si>
  <si>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</si>
  <si>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</si>
  <si>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</si>
  <si>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</si>
  <si>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</si>
  <si>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</si>
  <si>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</si>
  <si>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</si>
  <si>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</si>
  <si>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</si>
  <si>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</si>
  <si>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</si>
  <si>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</si>
  <si>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</si>
  <si>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</si>
  <si>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</si>
  <si>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</si>
  <si>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</si>
  <si>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</si>
  <si>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</si>
  <si>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</si>
  <si>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</si>
  <si>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</si>
  <si>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</si>
  <si>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</si>
  <si>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</si>
  <si>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</si>
  <si>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</si>
  <si>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</si>
  <si>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</si>
  <si>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</si>
  <si>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</si>
  <si>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</si>
  <si>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</si>
  <si>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</si>
  <si>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</si>
  <si>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</si>
  <si>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</si>
  <si>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</si>
  <si>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</si>
  <si>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</si>
  <si>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</si>
  <si>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</si>
  <si>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</si>
  <si>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</si>
  <si>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</si>
  <si>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</si>
  <si>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</si>
  <si>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</si>
  <si>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</si>
  <si>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</si>
  <si>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</si>
  <si>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</si>
  <si>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</si>
  <si>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</si>
  <si>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</si>
  <si>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</si>
  <si>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</si>
  <si>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</si>
  <si>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</si>
  <si>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</si>
  <si>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</si>
  <si>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</si>
  <si>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</si>
  <si>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</si>
  <si>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</si>
  <si>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</si>
  <si>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</si>
  <si>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</si>
  <si>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</si>
  <si>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</si>
  <si>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</si>
  <si>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</si>
  <si>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</si>
  <si>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</si>
  <si>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</si>
  <si>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</si>
  <si>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</si>
  <si>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</si>
  <si>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</si>
  <si>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</si>
  <si>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</si>
  <si>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</si>
  <si>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</si>
  <si>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</si>
  <si>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</si>
  <si>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</si>
  <si>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</si>
  <si>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</si>
  <si>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</si>
  <si>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</si>
  <si>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</si>
  <si>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</si>
  <si>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</si>
  <si>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</si>
  <si>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</si>
  <si>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</si>
  <si>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</si>
  <si>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</si>
  <si>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</si>
  <si>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</si>
  <si>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</si>
  <si>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</si>
  <si>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</si>
  <si>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</si>
  <si>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</si>
  <si>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</si>
  <si>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</si>
  <si>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</si>
  <si>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</si>
  <si>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</si>
  <si>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</si>
  <si>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</si>
  <si>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</si>
  <si>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</si>
  <si>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</si>
  <si>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</si>
  <si>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</si>
  <si>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</si>
  <si>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</si>
  <si>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</si>
  <si>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</si>
  <si>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</si>
  <si>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</si>
  <si>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</si>
  <si>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</si>
  <si>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</si>
  <si>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</si>
  <si>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</si>
  <si>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</si>
  <si>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</si>
  <si>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</si>
  <si>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</si>
  <si>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</si>
  <si>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</si>
  <si>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</si>
  <si>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</si>
  <si>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</si>
  <si>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</si>
  <si>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</si>
  <si>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</si>
  <si>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</si>
  <si>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</si>
  <si>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</si>
  <si>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</si>
  <si>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</si>
  <si>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</si>
  <si>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</si>
  <si>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</si>
  <si>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</si>
  <si>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</si>
  <si>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</si>
  <si>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</si>
  <si>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</si>
  <si>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</si>
  <si>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</si>
  <si>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</si>
  <si>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</si>
  <si>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</si>
  <si>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</si>
  <si>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</si>
  <si>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</si>
  <si>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</si>
  <si>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</si>
  <si>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</si>
  <si>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</si>
  <si>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</si>
  <si>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</si>
  <si>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</si>
  <si>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</si>
  <si>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</si>
  <si>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</si>
  <si>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</si>
  <si>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</si>
  <si>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</si>
  <si>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</si>
  <si>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</si>
  <si>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</si>
  <si>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</si>
  <si>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</si>
  <si>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</si>
  <si>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</si>
  <si>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</si>
  <si>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</si>
  <si>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</si>
  <si>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</si>
  <si>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</si>
  <si>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</si>
  <si>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</si>
  <si>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</si>
  <si>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</si>
  <si>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</si>
  <si>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</si>
  <si>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</si>
  <si>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</si>
  <si>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</si>
  <si>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</si>
  <si>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</si>
  <si>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</si>
  <si>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</si>
  <si>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</si>
  <si>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</si>
  <si>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</si>
  <si>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</si>
  <si>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</si>
  <si>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</si>
  <si>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</si>
  <si>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</si>
  <si>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</si>
  <si>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</si>
  <si>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</si>
  <si>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</si>
  <si>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</si>
  <si>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</si>
  <si>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</si>
  <si>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</si>
  <si>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</si>
  <si>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</si>
  <si>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</si>
  <si>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</si>
  <si>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</si>
  <si>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</si>
  <si>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</si>
  <si>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</si>
  <si>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</si>
  <si>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</si>
  <si>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</si>
  <si>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</si>
  <si>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</si>
  <si>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</si>
  <si>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</si>
  <si>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</si>
  <si>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</si>
  <si>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</si>
  <si>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</si>
  <si>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</si>
  <si>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</si>
  <si>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</si>
  <si>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</si>
  <si>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</si>
  <si>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</si>
  <si>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</si>
  <si>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</si>
  <si>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</si>
  <si>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</si>
  <si>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</si>
  <si>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</si>
  <si>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</si>
  <si>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</si>
  <si>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</si>
  <si>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</si>
  <si>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</si>
  <si>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</si>
  <si>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</si>
  <si>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</si>
  <si>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</si>
  <si>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</si>
  <si>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</si>
  <si>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</si>
  <si>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</si>
  <si>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</si>
  <si>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</si>
  <si>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</si>
  <si>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</si>
  <si>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</si>
  <si>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</si>
  <si>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</si>
  <si>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</si>
  <si>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</si>
  <si>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</si>
  <si>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</si>
  <si>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</si>
  <si>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</si>
  <si>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</si>
  <si>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</si>
  <si>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</si>
  <si>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</si>
  <si>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</si>
  <si>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</si>
  <si>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</si>
  <si>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</si>
  <si>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</si>
  <si>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</si>
  <si>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</si>
  <si>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</si>
  <si>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</si>
  <si>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</si>
  <si>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</si>
  <si>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</si>
  <si>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</si>
  <si>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</si>
  <si>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</si>
  <si>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</si>
  <si>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</si>
  <si>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</si>
  <si>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</si>
  <si>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</si>
  <si>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</si>
  <si>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</si>
  <si>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</si>
  <si>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</si>
  <si>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</si>
  <si>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</si>
  <si>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</si>
  <si>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Campaigns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</si>
  <si>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</si>
  <si>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</si>
  <si>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</si>
  <si>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</si>
  <si>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</si>
  <si>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</si>
  <si>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</si>
  <si>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</si>
  <si>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</si>
  <si>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</si>
  <si>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</si>
  <si>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</si>
  <si>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</si>
  <si>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</si>
  <si>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</si>
  <si>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</si>
  <si>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</si>
  <si>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</si>
  <si>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</si>
  <si>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</si>
  <si>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</si>
  <si>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</si>
  <si>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</si>
  <si>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</si>
  <si>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</si>
  <si>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</si>
  <si>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</si>
  <si>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</si>
  <si>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</si>
  <si>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</si>
  <si>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</si>
  <si>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</si>
  <si>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</si>
  <si>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</si>
  <si>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</si>
  <si>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</si>
  <si>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</si>
  <si>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</si>
  <si>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</si>
  <si>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</si>
  <si>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</si>
  <si>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</si>
  <si>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</si>
  <si>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Total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</si>
  <si>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</si>
  <si>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</si>
  <si>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</si>
  <si>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</si>
  <si>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</si>
  <si>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</si>
  <si>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</si>
  <si>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</si>
  <si>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</si>
  <si>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</si>
  <si>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</si>
  <si>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</si>
  <si>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</si>
  <si>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</si>
  <si>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</si>
  <si>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</si>
  <si>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</si>
  <si>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</si>
  <si>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</si>
  <si>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</si>
  <si>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</si>
  <si>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</si>
  <si>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</si>
  <si>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</si>
  <si>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</si>
  <si>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</si>
  <si>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</si>
  <si>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</si>
  <si>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</si>
  <si>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</si>
  <si>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</si>
  <si>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</si>
  <si>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</si>
  <si>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</si>
  <si>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</si>
  <si>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</si>
  <si>
    <t xml:space="preserve">Number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</si>
</sst>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CCC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4-4728-84B6-25A7A1A6090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4-4728-84B6-25A7A1A6090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4-4728-84B6-25A7A1A6090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4-4728-84B6-25A7A1A60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556672"/>
        <c:axId val="233752240"/>
      </c:barChart>
      <c:catAx>
        <c:axId val="1765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52240"/>
        <c:crosses val="autoZero"/>
        <c:auto val="1"/>
        <c:lblAlgn val="ctr"/>
        <c:lblOffset val="100"/>
        <c:noMultiLvlLbl val="0"/>
      </c:catAx>
      <c:valAx>
        <c:axId val="2337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v2.xlsx]Subcategory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C-4EE0-B9DA-F73C3514CA47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C-4EE0-B9DA-F73C3514CA47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9C-4EE0-B9DA-F73C3514CA47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9C-4EE0-B9DA-F73C3514C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556672"/>
        <c:axId val="233752240"/>
      </c:barChart>
      <c:catAx>
        <c:axId val="1765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52240"/>
        <c:crosses val="autoZero"/>
        <c:auto val="1"/>
        <c:lblAlgn val="ctr"/>
        <c:lblOffset val="100"/>
        <c:noMultiLvlLbl val="0"/>
      </c:catAx>
      <c:valAx>
        <c:axId val="2337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v2.xlsx]Date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Campagins</a:t>
            </a:r>
            <a:r>
              <a:rPr lang="en-US" baseline="0"/>
              <a:t> by State and Month Created</a:t>
            </a:r>
            <a:endParaRPr lang="en-US"/>
          </a:p>
        </c:rich>
      </c:tx>
      <c:layout>
        <c:manualLayout>
          <c:xMode val="edge"/>
          <c:yMode val="edge"/>
          <c:x val="0.24650038186141598"/>
          <c:y val="5.17737140442584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4-4BFB-BD63-495780DA30D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4-4BFB-BD63-495780DA30D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C4-4BFB-BD63-495780DA3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37439"/>
        <c:axId val="226581519"/>
      </c:lineChart>
      <c:catAx>
        <c:axId val="4263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581519"/>
        <c:crosses val="autoZero"/>
        <c:auto val="1"/>
        <c:lblAlgn val="ctr"/>
        <c:lblOffset val="100"/>
        <c:noMultiLvlLbl val="0"/>
      </c:catAx>
      <c:valAx>
        <c:axId val="22658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6-4C10-A0B3-9D9BC24C0F6F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6-4C10-A0B3-9D9BC24C0F6F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86-4C10-A0B3-9D9BC24C0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69775"/>
        <c:axId val="131697391"/>
      </c:lineChart>
      <c:catAx>
        <c:axId val="4096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7391"/>
        <c:crosses val="autoZero"/>
        <c:auto val="1"/>
        <c:lblAlgn val="ctr"/>
        <c:lblOffset val="100"/>
        <c:noMultiLvlLbl val="0"/>
      </c:catAx>
      <c:valAx>
        <c:axId val="13169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6666</xdr:colOff>
      <xdr:row>4</xdr:row>
      <xdr:rowOff>19049</xdr:rowOff>
    </xdr:from>
    <xdr:to>
      <xdr:col>17</xdr:col>
      <xdr:colOff>560069</xdr:colOff>
      <xdr:row>29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77AA8-8C5B-4A3D-A599-916F61178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229551</xdr:colOff>
      <xdr:row>4</xdr:row>
      <xdr:rowOff>11430</xdr:rowOff>
    </xdr:from>
    <xdr:to>
      <xdr:col>17</xdr:col>
      <xdr:colOff>180974</xdr:colOff>
      <xdr:row>27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55A4A-4BB9-4048-9BCE-F5703FA59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</xdr:colOff>
      <xdr:row>2</xdr:row>
      <xdr:rowOff>152400</xdr:rowOff>
    </xdr:from>
    <xdr:to>
      <xdr:col>15</xdr:col>
      <xdr:colOff>556259</xdr:colOff>
      <xdr:row>27</xdr:row>
      <xdr:rowOff>116205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0EEBEF-565B-4957-B670-5DFA81CA7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</xdr:colOff>
      <xdr:row>13</xdr:row>
      <xdr:rowOff>142874</xdr:rowOff>
    </xdr:from>
    <xdr:to>
      <xdr:col>8</xdr:col>
      <xdr:colOff>1409700</xdr:colOff>
      <xdr:row>38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3560A-23EB-4D31-BC5D-297657574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LJones" refreshedDate="43776.894181134259" createdVersion="6" refreshedVersion="6" minRefreshableVersion="3" recordCount="4114" xr:uid="{EF0A6ED1-3FD1-478F-9AE5-6AD88FCC45E3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LJones" refreshedDate="43779.773406018518" createdVersion="6" refreshedVersion="6" minRefreshableVersion="3" recordCount="4114" xr:uid="{280FD4A2-D652-4642-8E36-0B15B1B68F6D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6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1" base="18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Date Ended Conversion" numFmtId="164">
      <sharedItems containsSemiMixedTypes="0" containsNonDate="0" containsDate="1" containsString="0" minDate="2009-08-11T00:00:00" maxDate="2017-05-05T00:00:00"/>
    </cacheField>
    <cacheField name="Quarters" numFmtId="0" databaseField="0">
      <fieldGroup base="18">
        <rangePr groupBy="quarters" startDate="2009-05-17T00:00:00" endDate="2017-03-17T00:00:00"/>
        <groupItems count="6">
          <s v="&lt;5/17/2009"/>
          <s v="Qtr1"/>
          <s v="Qtr2"/>
          <s v="Qtr3"/>
          <s v="Qtr4"/>
          <s v="&gt;3/17/2017"/>
        </groupItems>
      </fieldGroup>
    </cacheField>
    <cacheField name="Years" numFmtId="0" databaseField="0">
      <fieldGroup base="18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x v="0"/>
    <s v="film &amp; video/television"/>
    <n v="1.3685882352941177"/>
    <n v="63.917582417582416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x v="0"/>
    <s v="film &amp; video/television"/>
    <n v="1.4260827250608272"/>
    <n v="185.48101265822785"/>
    <x v="0"/>
    <s v="television"/>
    <x v="1"/>
    <d v="2017-03-03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x v="0"/>
    <s v="film &amp; video/television"/>
    <n v="1.05"/>
    <n v="15"/>
    <x v="0"/>
    <s v="television"/>
    <x v="2"/>
    <d v="2016-02-16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x v="0"/>
    <s v="film &amp; video/television"/>
    <n v="1.0389999999999999"/>
    <n v="69.266666666666666"/>
    <x v="0"/>
    <s v="television"/>
    <x v="3"/>
    <d v="2014-08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x v="0"/>
    <s v="film &amp; video/television"/>
    <n v="1.2299154545454545"/>
    <n v="190.55028169014085"/>
    <x v="0"/>
    <s v="television"/>
    <x v="4"/>
    <d v="2015-12-20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x v="0"/>
    <s v="film &amp; video/television"/>
    <n v="1.0977744436109027"/>
    <n v="93.40425531914893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x v="0"/>
    <s v="film &amp; video/television"/>
    <n v="1.064875"/>
    <n v="146.87931034482759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x v="0"/>
    <s v="film &amp; video/television"/>
    <n v="1.0122222222222221"/>
    <n v="159.82456140350877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x v="0"/>
    <s v="film &amp; video/television"/>
    <n v="1.0004342857142856"/>
    <n v="291.79333333333335"/>
    <x v="0"/>
    <s v="television"/>
    <x v="8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x v="0"/>
    <s v="film &amp; video/television"/>
    <n v="1.2599800000000001"/>
    <n v="31.499500000000001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x v="0"/>
    <s v="film &amp; video/television"/>
    <n v="1.0049999999999999"/>
    <n v="158.6842105263157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x v="0"/>
    <s v="film &amp; video/television"/>
    <n v="1.2050000000000001"/>
    <n v="80.333333333333329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x v="0"/>
    <s v="film &amp; video/television"/>
    <n v="1.6529333333333334"/>
    <n v="59.961305925030231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x v="0"/>
    <s v="film &amp; video/television"/>
    <n v="1.5997142857142856"/>
    <n v="109.78431372549019"/>
    <x v="0"/>
    <s v="television"/>
    <x v="13"/>
    <d v="2016-06-24T00:00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x v="0"/>
    <s v="film &amp; video/television"/>
    <n v="1.0093333333333334"/>
    <n v="147.70731707317074"/>
    <x v="0"/>
    <s v="television"/>
    <x v="14"/>
    <d v="2014-07-14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x v="0"/>
    <s v="film &amp; video/television"/>
    <n v="1.0660000000000001"/>
    <n v="21.755102040816325"/>
    <x v="0"/>
    <s v="television"/>
    <x v="15"/>
    <d v="2015-09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x v="0"/>
    <s v="film &amp; video/television"/>
    <n v="1.0024166666666667"/>
    <n v="171.84285714285716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x v="0"/>
    <s v="film &amp; video/television"/>
    <n v="1.0066666666666666"/>
    <n v="41.944444444444443"/>
    <x v="0"/>
    <s v="television"/>
    <x v="17"/>
    <d v="2014-11-05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x v="0"/>
    <s v="film &amp; video/television"/>
    <n v="1.0632110000000001"/>
    <n v="93.264122807017543"/>
    <x v="0"/>
    <s v="television"/>
    <x v="18"/>
    <d v="2014-09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x v="0"/>
    <s v="film &amp; video/television"/>
    <n v="1.4529411764705882"/>
    <n v="56.136363636363633"/>
    <x v="0"/>
    <s v="television"/>
    <x v="19"/>
    <d v="2015-07-2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x v="0"/>
    <s v="film &amp; video/television"/>
    <n v="1.002"/>
    <n v="80.16"/>
    <x v="0"/>
    <s v="television"/>
    <x v="20"/>
    <d v="2015-09-1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x v="0"/>
    <s v="film &amp; video/television"/>
    <n v="1.0913513513513513"/>
    <n v="199.9009900990099"/>
    <x v="0"/>
    <s v="television"/>
    <x v="21"/>
    <d v="2014-09-27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x v="0"/>
    <s v="film &amp; video/television"/>
    <n v="1.1714285714285715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x v="0"/>
    <s v="film &amp; video/television"/>
    <n v="1.1850000000000001"/>
    <n v="103.04347826086956"/>
    <x v="0"/>
    <s v="television"/>
    <x v="23"/>
    <d v="2015-05-01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x v="0"/>
    <s v="film &amp; video/television"/>
    <n v="1.0880768571428572"/>
    <n v="66.346149825783982"/>
    <x v="0"/>
    <s v="television"/>
    <x v="24"/>
    <d v="2015-09-16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x v="0"/>
    <s v="film &amp; video/television"/>
    <n v="1.3333333333333333"/>
    <n v="57.142857142857146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x v="0"/>
    <s v="film &amp; video/television"/>
    <n v="1.552"/>
    <n v="102.10526315789474"/>
    <x v="0"/>
    <s v="television"/>
    <x v="3"/>
    <d v="2014-08-18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x v="0"/>
    <s v="film &amp; video/television"/>
    <n v="1.1172500000000001"/>
    <n v="148.9666666666666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x v="0"/>
    <s v="film &amp; video/television"/>
    <n v="1.0035000000000001"/>
    <n v="169.6056338028169"/>
    <x v="0"/>
    <s v="television"/>
    <x v="27"/>
    <d v="2015-12-17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x v="0"/>
    <s v="film &amp; video/television"/>
    <n v="1.2333333333333334"/>
    <n v="31.623931623931625"/>
    <x v="0"/>
    <s v="television"/>
    <x v="28"/>
    <d v="2014-07-23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x v="0"/>
    <s v="film &amp; video/television"/>
    <n v="1.0129975"/>
    <n v="76.45264150943396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x v="0"/>
    <s v="film &amp; video/television"/>
    <n v="1"/>
    <n v="13"/>
    <x v="0"/>
    <s v="television"/>
    <x v="30"/>
    <d v="2016-01-26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x v="0"/>
    <s v="film &amp; video/television"/>
    <n v="1.0024604569420035"/>
    <n v="320.44943820224717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x v="0"/>
    <s v="film &amp; video/television"/>
    <n v="1.0209523809523811"/>
    <n v="83.75"/>
    <x v="0"/>
    <s v="television"/>
    <x v="32"/>
    <d v="2015-11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x v="0"/>
    <s v="film &amp; video/television"/>
    <n v="1.3046153846153845"/>
    <n v="49.882352941176471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x v="0"/>
    <s v="film &amp; video/television"/>
    <n v="1.665"/>
    <n v="59.464285714285715"/>
    <x v="0"/>
    <s v="television"/>
    <x v="23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x v="0"/>
    <s v="film &amp; video/television"/>
    <n v="1.4215"/>
    <n v="193.84090909090909"/>
    <x v="0"/>
    <s v="television"/>
    <x v="34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x v="0"/>
    <s v="film &amp; video/television"/>
    <n v="1.8344090909090909"/>
    <n v="159.51383399209487"/>
    <x v="0"/>
    <s v="television"/>
    <x v="35"/>
    <d v="2015-02-28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x v="0"/>
    <s v="film &amp; video/television"/>
    <n v="1.1004"/>
    <n v="41.68181818181818"/>
    <x v="0"/>
    <s v="television"/>
    <x v="36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x v="0"/>
    <s v="film &amp; video/television"/>
    <n v="1.3098000000000001"/>
    <n v="150.89861751152074"/>
    <x v="0"/>
    <s v="television"/>
    <x v="37"/>
    <d v="2014-05-26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x v="0"/>
    <s v="film &amp; video/television"/>
    <n v="1.0135000000000001"/>
    <n v="126.6875"/>
    <x v="0"/>
    <s v="television"/>
    <x v="38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x v="0"/>
    <s v="film &amp; video/television"/>
    <n v="1"/>
    <n v="105.26315789473684"/>
    <x v="0"/>
    <s v="television"/>
    <x v="39"/>
    <d v="2014-10-06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x v="0"/>
    <s v="film &amp; video/television"/>
    <n v="1.4185714285714286"/>
    <n v="117.51479289940828"/>
    <x v="0"/>
    <s v="television"/>
    <x v="40"/>
    <d v="2014-12-29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x v="0"/>
    <s v="film &amp; video/television"/>
    <n v="3.0865999999999998"/>
    <n v="117.36121673003802"/>
    <x v="0"/>
    <s v="television"/>
    <x v="41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x v="0"/>
    <s v="film &amp; video/television"/>
    <n v="1"/>
    <n v="133.33333333333334"/>
    <x v="0"/>
    <s v="television"/>
    <x v="42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x v="0"/>
    <s v="film &amp; video/television"/>
    <n v="1.2"/>
    <n v="98.360655737704917"/>
    <x v="0"/>
    <s v="television"/>
    <x v="43"/>
    <d v="2016-04-28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x v="0"/>
    <s v="film &amp; video/television"/>
    <n v="1.0416666666666667"/>
    <n v="194.44444444444446"/>
    <x v="0"/>
    <s v="television"/>
    <x v="44"/>
    <d v="2015-12-16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x v="0"/>
    <s v="film &amp; video/television"/>
    <n v="1.0761100000000001"/>
    <n v="76.865000000000009"/>
    <x v="0"/>
    <s v="television"/>
    <x v="45"/>
    <d v="2014-12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x v="0"/>
    <s v="film &amp; video/television"/>
    <n v="1.0794999999999999"/>
    <n v="56.815789473684212"/>
    <x v="0"/>
    <s v="television"/>
    <x v="46"/>
    <d v="2015-03-02T00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x v="0"/>
    <s v="film &amp; video/television"/>
    <n v="1"/>
    <n v="137.93103448275863"/>
    <x v="0"/>
    <s v="television"/>
    <x v="47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x v="0"/>
    <s v="film &amp; video/television"/>
    <n v="1"/>
    <n v="27.272727272727273"/>
    <x v="0"/>
    <s v="television"/>
    <x v="48"/>
    <d v="2015-01-3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x v="0"/>
    <s v="film &amp; video/television"/>
    <n v="1.2801818181818181"/>
    <n v="118.33613445378151"/>
    <x v="0"/>
    <s v="television"/>
    <x v="49"/>
    <d v="2015-08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x v="0"/>
    <s v="film &amp; video/television"/>
    <n v="1.1620999999999999"/>
    <n v="223.48076923076923"/>
    <x v="0"/>
    <s v="television"/>
    <x v="14"/>
    <d v="2014-07-18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x v="0"/>
    <s v="film &amp; video/television"/>
    <n v="1.0963333333333334"/>
    <n v="28.111111111111111"/>
    <x v="0"/>
    <s v="television"/>
    <x v="50"/>
    <d v="2014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x v="0"/>
    <s v="film &amp; video/television"/>
    <n v="1.01"/>
    <n v="194.23076923076923"/>
    <x v="0"/>
    <s v="television"/>
    <x v="51"/>
    <d v="2015-12-26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x v="0"/>
    <s v="film &amp; video/television"/>
    <n v="1.2895348837209302"/>
    <n v="128.95348837209303"/>
    <x v="0"/>
    <s v="television"/>
    <x v="52"/>
    <d v="2016-05-28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x v="0"/>
    <s v="film &amp; video/television"/>
    <n v="1.0726249999999999"/>
    <n v="49.316091954022987"/>
    <x v="0"/>
    <s v="television"/>
    <x v="53"/>
    <d v="2015-06-09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x v="0"/>
    <s v="film &amp; video/television"/>
    <n v="1.0189999999999999"/>
    <n v="221.52173913043478"/>
    <x v="0"/>
    <s v="television"/>
    <x v="54"/>
    <d v="2015-04-26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x v="0"/>
    <s v="film &amp; video/television"/>
    <n v="1.0290999999999999"/>
    <n v="137.21333333333334"/>
    <x v="0"/>
    <s v="television"/>
    <x v="45"/>
    <d v="2014-11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x v="0"/>
    <s v="film &amp; video/television"/>
    <n v="1.0012570000000001"/>
    <n v="606.82242424242418"/>
    <x v="0"/>
    <s v="television"/>
    <x v="24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x v="0"/>
    <s v="film &amp; video/shorts"/>
    <n v="1.0329622222222221"/>
    <n v="43.040092592592593"/>
    <x v="0"/>
    <s v="shorts"/>
    <x v="55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x v="0"/>
    <s v="film &amp; video/shorts"/>
    <n v="1.4830000000000001"/>
    <n v="322.39130434782606"/>
    <x v="0"/>
    <s v="shorts"/>
    <x v="56"/>
    <d v="2013-06-07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x v="0"/>
    <s v="film &amp; video/shorts"/>
    <n v="1.5473333333333332"/>
    <n v="96.708333333333329"/>
    <x v="0"/>
    <s v="shorts"/>
    <x v="57"/>
    <d v="2013-03-04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x v="0"/>
    <s v="film &amp; video/shorts"/>
    <n v="1.1351849999999999"/>
    <n v="35.474531249999998"/>
    <x v="0"/>
    <s v="shorts"/>
    <x v="58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x v="0"/>
    <s v="film &amp; video/shorts"/>
    <n v="1.7333333333333334"/>
    <n v="86.666666666666671"/>
    <x v="0"/>
    <s v="shorts"/>
    <x v="59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x v="0"/>
    <s v="film &amp; video/shorts"/>
    <n v="1.0752857142857142"/>
    <n v="132.05263157894737"/>
    <x v="0"/>
    <s v="shorts"/>
    <x v="60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x v="0"/>
    <s v="film &amp; video/shorts"/>
    <n v="1.1859999999999999"/>
    <n v="91.230769230769226"/>
    <x v="0"/>
    <s v="shorts"/>
    <x v="61"/>
    <d v="2016-07-19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x v="0"/>
    <s v="film &amp; video/shorts"/>
    <n v="1.1625000000000001"/>
    <n v="116.25"/>
    <x v="0"/>
    <s v="shorts"/>
    <x v="62"/>
    <d v="2012-07-16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x v="0"/>
    <s v="film &amp; video/shorts"/>
    <n v="1.2716666666666667"/>
    <n v="21.194444444444443"/>
    <x v="0"/>
    <s v="shorts"/>
    <x v="63"/>
    <d v="2014-02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x v="0"/>
    <s v="film &amp; video/shorts"/>
    <n v="1.109423"/>
    <n v="62.327134831460668"/>
    <x v="0"/>
    <s v="shorts"/>
    <x v="64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x v="0"/>
    <s v="film &amp; video/shorts"/>
    <n v="1.272"/>
    <n v="37.411764705882355"/>
    <x v="0"/>
    <s v="shorts"/>
    <x v="65"/>
    <d v="2011-09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x v="0"/>
    <s v="film &amp; video/shorts"/>
    <n v="1.2394444444444443"/>
    <n v="69.71875"/>
    <x v="0"/>
    <s v="shorts"/>
    <x v="66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x v="0"/>
    <s v="film &amp; video/shorts"/>
    <n v="1.084090909090909"/>
    <n v="58.170731707317074"/>
    <x v="0"/>
    <s v="shorts"/>
    <x v="67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x v="0"/>
    <s v="film &amp; video/shorts"/>
    <n v="1"/>
    <n v="50"/>
    <x v="0"/>
    <s v="shorts"/>
    <x v="68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x v="0"/>
    <s v="film &amp; video/shorts"/>
    <n v="1.1293199999999999"/>
    <n v="19.471034482758618"/>
    <x v="0"/>
    <s v="shorts"/>
    <x v="69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x v="0"/>
    <s v="film &amp; video/shorts"/>
    <n v="1.1542857142857144"/>
    <n v="85.957446808510639"/>
    <x v="0"/>
    <s v="shorts"/>
    <x v="70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x v="0"/>
    <s v="film &amp; video/shorts"/>
    <n v="1.5333333333333334"/>
    <n v="30.666666666666668"/>
    <x v="0"/>
    <s v="shorts"/>
    <x v="71"/>
    <d v="2011-12-28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x v="0"/>
    <s v="film &amp; video/shorts"/>
    <n v="3.9249999999999998"/>
    <n v="60.384615384615387"/>
    <x v="0"/>
    <s v="shorts"/>
    <x v="66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x v="0"/>
    <s v="film &amp; video/shorts"/>
    <n v="27.02"/>
    <n v="38.6"/>
    <x v="0"/>
    <s v="shorts"/>
    <x v="72"/>
    <d v="2016-09-0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x v="0"/>
    <s v="film &amp; video/shorts"/>
    <n v="1.27"/>
    <n v="40.268292682926827"/>
    <x v="0"/>
    <s v="shorts"/>
    <x v="73"/>
    <d v="2014-04-26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x v="0"/>
    <s v="film &amp; video/shorts"/>
    <n v="1.0725"/>
    <n v="273.82978723404256"/>
    <x v="0"/>
    <s v="shorts"/>
    <x v="74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x v="0"/>
    <s v="film &amp; video/shorts"/>
    <n v="1.98"/>
    <n v="53.035714285714285"/>
    <x v="0"/>
    <s v="shorts"/>
    <x v="75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x v="0"/>
    <s v="film &amp; video/shorts"/>
    <n v="1.0001249999999999"/>
    <n v="40.005000000000003"/>
    <x v="0"/>
    <s v="shorts"/>
    <x v="76"/>
    <d v="2011-10-10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x v="0"/>
    <s v="film &amp; video/shorts"/>
    <n v="1.0249999999999999"/>
    <n v="15.76923076923077"/>
    <x v="0"/>
    <s v="shorts"/>
    <x v="77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x v="0"/>
    <s v="film &amp; video/shorts"/>
    <n v="1"/>
    <n v="71.428571428571431"/>
    <x v="0"/>
    <s v="shorts"/>
    <x v="78"/>
    <d v="2011-05-16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x v="0"/>
    <s v="film &amp; video/shorts"/>
    <n v="1.2549999999999999"/>
    <n v="71.714285714285708"/>
    <x v="0"/>
    <s v="shorts"/>
    <x v="79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x v="0"/>
    <s v="film &amp; video/shorts"/>
    <n v="1.0646666666666667"/>
    <n v="375.76470588235293"/>
    <x v="0"/>
    <s v="shorts"/>
    <x v="80"/>
    <d v="2015-12-28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x v="0"/>
    <s v="film &amp; video/shorts"/>
    <n v="1.046"/>
    <n v="104.6"/>
    <x v="0"/>
    <s v="shorts"/>
    <x v="81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x v="0"/>
    <s v="film &amp; video/shorts"/>
    <n v="1.0285714285714285"/>
    <n v="60"/>
    <x v="0"/>
    <s v="shorts"/>
    <x v="82"/>
    <d v="2014-06-23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x v="0"/>
    <s v="film &amp; video/shorts"/>
    <n v="1.1506666666666667"/>
    <n v="123.28571428571429"/>
    <x v="0"/>
    <s v="shorts"/>
    <x v="83"/>
    <d v="2013-06-03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x v="0"/>
    <s v="film &amp; video/shorts"/>
    <n v="1.004"/>
    <n v="31.375"/>
    <x v="0"/>
    <s v="shorts"/>
    <x v="84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x v="0"/>
    <s v="film &amp; video/shorts"/>
    <n v="1.2"/>
    <n v="78.260869565217391"/>
    <x v="0"/>
    <s v="shorts"/>
    <x v="85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x v="0"/>
    <s v="film &amp; video/shorts"/>
    <n v="1.052"/>
    <n v="122.32558139534883"/>
    <x v="0"/>
    <s v="shorts"/>
    <x v="86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x v="0"/>
    <s v="film &amp; video/shorts"/>
    <n v="1.1060000000000001"/>
    <n v="73.733333333333334"/>
    <x v="0"/>
    <s v="shorts"/>
    <x v="87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x v="0"/>
    <s v="film &amp; video/shorts"/>
    <n v="1.04"/>
    <n v="21.666666666666668"/>
    <x v="0"/>
    <s v="shorts"/>
    <x v="88"/>
    <d v="2014-04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x v="0"/>
    <s v="film &amp; video/shorts"/>
    <n v="1.3142857142857143"/>
    <n v="21.904761904761905"/>
    <x v="0"/>
    <s v="shorts"/>
    <x v="89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x v="0"/>
    <s v="film &amp; video/shorts"/>
    <n v="1.1466666666666667"/>
    <n v="50.588235294117645"/>
    <x v="0"/>
    <s v="shorts"/>
    <x v="90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x v="0"/>
    <s v="film &amp; video/shorts"/>
    <n v="1.0625"/>
    <n v="53.125"/>
    <x v="0"/>
    <s v="shorts"/>
    <x v="84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x v="0"/>
    <s v="film &amp; video/shorts"/>
    <n v="1.0625"/>
    <n v="56.666666666666664"/>
    <x v="0"/>
    <s v="shorts"/>
    <x v="91"/>
    <d v="2012-12-08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x v="0"/>
    <s v="film &amp; video/shorts"/>
    <n v="1.0601933333333333"/>
    <n v="40.776666666666664"/>
    <x v="0"/>
    <s v="shorts"/>
    <x v="92"/>
    <d v="2014-01-23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x v="0"/>
    <s v="film &amp; video/shorts"/>
    <n v="1"/>
    <n v="192.30769230769232"/>
    <x v="0"/>
    <s v="shorts"/>
    <x v="93"/>
    <d v="2012-11-0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x v="0"/>
    <s v="film &amp; video/shorts"/>
    <n v="1"/>
    <n v="100"/>
    <x v="0"/>
    <s v="shorts"/>
    <x v="94"/>
    <d v="2013-01-25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x v="0"/>
    <s v="film &amp; video/shorts"/>
    <n v="1.2775000000000001"/>
    <n v="117.92307692307692"/>
    <x v="0"/>
    <s v="shorts"/>
    <x v="95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x v="0"/>
    <s v="film &amp; video/shorts"/>
    <n v="1.0515384615384615"/>
    <n v="27.897959183673468"/>
    <x v="0"/>
    <s v="shorts"/>
    <x v="96"/>
    <d v="2014-03-08T00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x v="0"/>
    <s v="film &amp; video/shorts"/>
    <n v="1.2"/>
    <n v="60"/>
    <x v="0"/>
    <s v="shorts"/>
    <x v="97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x v="0"/>
    <s v="film &amp; video/shorts"/>
    <n v="1.074090909090909"/>
    <n v="39.383333333333333"/>
    <x v="0"/>
    <s v="shorts"/>
    <x v="98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x v="0"/>
    <s v="film &amp; video/shorts"/>
    <n v="1.0049999999999999"/>
    <n v="186.11111111111111"/>
    <x v="0"/>
    <s v="shorts"/>
    <x v="99"/>
    <d v="2012-04-03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x v="0"/>
    <s v="film &amp; video/shorts"/>
    <n v="1.0246666666666666"/>
    <n v="111.37681159420291"/>
    <x v="0"/>
    <s v="shorts"/>
    <x v="100"/>
    <d v="2011-04-25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x v="0"/>
    <s v="film &amp; video/shorts"/>
    <n v="2.4666666666666668"/>
    <n v="78.723404255319153"/>
    <x v="0"/>
    <s v="shorts"/>
    <x v="101"/>
    <d v="2013-06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x v="0"/>
    <s v="film &amp; video/shorts"/>
    <n v="2.1949999999999998"/>
    <n v="46.702127659574465"/>
    <x v="0"/>
    <s v="shorts"/>
    <x v="102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x v="0"/>
    <s v="film &amp; video/shorts"/>
    <n v="1.3076923076923077"/>
    <n v="65.384615384615387"/>
    <x v="0"/>
    <s v="shorts"/>
    <x v="103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x v="0"/>
    <s v="film &amp; video/shorts"/>
    <n v="1.5457142857142858"/>
    <n v="102.0754716981132"/>
    <x v="0"/>
    <s v="shorts"/>
    <x v="104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x v="0"/>
    <s v="film &amp; video/shorts"/>
    <n v="1.04"/>
    <n v="64.197530864197532"/>
    <x v="0"/>
    <s v="shorts"/>
    <x v="105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x v="0"/>
    <s v="film &amp; video/shorts"/>
    <n v="1.41"/>
    <n v="90.384615384615387"/>
    <x v="0"/>
    <s v="shorts"/>
    <x v="106"/>
    <d v="2011-08-07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x v="0"/>
    <s v="film &amp; video/shorts"/>
    <n v="1.0333333333333334"/>
    <n v="88.571428571428569"/>
    <x v="0"/>
    <s v="shorts"/>
    <x v="107"/>
    <d v="2012-01-13T00:00:0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x v="0"/>
    <s v="film &amp; video/shorts"/>
    <n v="1.4044444444444444"/>
    <n v="28.727272727272727"/>
    <x v="0"/>
    <s v="shorts"/>
    <x v="108"/>
    <d v="2012-02-05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x v="0"/>
    <s v="film &amp; video/shorts"/>
    <n v="1.1365714285714286"/>
    <n v="69.78947368421052"/>
    <x v="0"/>
    <s v="shorts"/>
    <x v="109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x v="0"/>
    <s v="film &amp; video/shorts"/>
    <n v="1.0049377777777779"/>
    <n v="167.48962962962963"/>
    <x v="0"/>
    <s v="shorts"/>
    <x v="110"/>
    <d v="2010-06-10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x v="0"/>
    <s v="film &amp; video/shorts"/>
    <n v="1.1303159999999999"/>
    <n v="144.91230769230768"/>
    <x v="0"/>
    <s v="shorts"/>
    <x v="111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x v="0"/>
    <s v="film &amp; video/shorts"/>
    <n v="1.0455692307692308"/>
    <n v="91.840540540540545"/>
    <x v="0"/>
    <s v="shorts"/>
    <x v="112"/>
    <d v="2011-08-1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x v="1"/>
    <s v="film &amp; video/science fiction"/>
    <n v="1.4285714285714287E-4"/>
    <n v="10"/>
    <x v="0"/>
    <s v="science fiction"/>
    <x v="113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x v="1"/>
    <s v="film &amp; video/science fiction"/>
    <n v="3.3333333333333332E-4"/>
    <n v="1"/>
    <x v="0"/>
    <s v="science fiction"/>
    <x v="114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x v="1"/>
    <s v="film &amp; video/science fiction"/>
    <n v="0"/>
    <e v="#DIV/0!"/>
    <x v="0"/>
    <s v="science fiction"/>
    <x v="115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x v="1"/>
    <s v="film &amp; video/science fiction"/>
    <n v="2.7454545454545453E-3"/>
    <n v="25.166666666666668"/>
    <x v="0"/>
    <s v="science fiction"/>
    <x v="116"/>
    <d v="2014-10-29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x v="1"/>
    <s v="film &amp; video/science fiction"/>
    <n v="0"/>
    <e v="#DIV/0!"/>
    <x v="0"/>
    <s v="science fiction"/>
    <x v="117"/>
    <d v="2015-05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x v="1"/>
    <s v="film &amp; video/science fiction"/>
    <n v="0.14000000000000001"/>
    <n v="11.666666666666666"/>
    <x v="0"/>
    <s v="science fiction"/>
    <x v="118"/>
    <d v="2017-02-0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x v="1"/>
    <s v="film &amp; video/science fiction"/>
    <n v="5.5480000000000002E-2"/>
    <n v="106.69230769230769"/>
    <x v="0"/>
    <s v="science fiction"/>
    <x v="119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x v="1"/>
    <s v="film &amp; video/science fiction"/>
    <n v="2.375E-2"/>
    <n v="47.5"/>
    <x v="0"/>
    <s v="science fiction"/>
    <x v="34"/>
    <d v="2015-04-04T00:00:0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x v="1"/>
    <s v="film &amp; video/science fiction"/>
    <n v="1.8669999999999999E-2"/>
    <n v="311.16666666666669"/>
    <x v="0"/>
    <s v="science fiction"/>
    <x v="120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x v="1"/>
    <s v="film &amp; video/science fiction"/>
    <n v="0"/>
    <e v="#DIV/0!"/>
    <x v="0"/>
    <s v="science fiction"/>
    <x v="121"/>
    <d v="2014-10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x v="1"/>
    <s v="film &amp; video/science fiction"/>
    <n v="0"/>
    <e v="#DIV/0!"/>
    <x v="0"/>
    <s v="science fiction"/>
    <x v="122"/>
    <d v="2014-06-17T00:00:00"/>
  </r>
  <r>
    <n v="131"/>
    <s v="I (Canceled)"/>
    <s v="I"/>
    <n v="1200"/>
    <n v="0"/>
    <x v="1"/>
    <s v="US"/>
    <s v="USD"/>
    <n v="1467763200"/>
    <x v="131"/>
    <b v="0"/>
    <n v="0"/>
    <x v="1"/>
    <s v="film &amp; video/science fiction"/>
    <n v="0"/>
    <e v="#DIV/0!"/>
    <x v="0"/>
    <s v="science fiction"/>
    <x v="123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x v="1"/>
    <s v="film &amp; video/science fiction"/>
    <n v="9.5687499999999995E-2"/>
    <n v="94.506172839506178"/>
    <x v="0"/>
    <s v="science fiction"/>
    <x v="124"/>
    <d v="2014-11-08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x v="1"/>
    <s v="film &amp; video/science fiction"/>
    <n v="0"/>
    <e v="#DIV/0!"/>
    <x v="0"/>
    <s v="science fiction"/>
    <x v="125"/>
    <d v="2016-06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x v="1"/>
    <s v="film &amp; video/science fiction"/>
    <n v="0"/>
    <e v="#DIV/0!"/>
    <x v="0"/>
    <s v="science fiction"/>
    <x v="126"/>
    <d v="2015-09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x v="1"/>
    <s v="film &amp; video/science fiction"/>
    <n v="0.13433333333333333"/>
    <n v="80.599999999999994"/>
    <x v="0"/>
    <s v="science fiction"/>
    <x v="127"/>
    <d v="2014-07-02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x v="1"/>
    <s v="film &amp; video/science fiction"/>
    <n v="0"/>
    <e v="#DIV/0!"/>
    <x v="0"/>
    <s v="science fiction"/>
    <x v="128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x v="1"/>
    <s v="film &amp; video/science fiction"/>
    <n v="0"/>
    <e v="#DIV/0!"/>
    <x v="0"/>
    <s v="science fiction"/>
    <x v="129"/>
    <d v="2015-10-1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x v="1"/>
    <s v="film &amp; video/science fiction"/>
    <n v="3.1413333333333335E-2"/>
    <n v="81.241379310344826"/>
    <x v="0"/>
    <s v="science fiction"/>
    <x v="130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x v="1"/>
    <s v="film &amp; video/science fiction"/>
    <n v="1"/>
    <n v="500"/>
    <x v="0"/>
    <s v="science fiction"/>
    <x v="131"/>
    <d v="2015-07-13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x v="1"/>
    <s v="film &amp; video/science fiction"/>
    <n v="0"/>
    <e v="#DIV/0!"/>
    <x v="0"/>
    <s v="science fiction"/>
    <x v="132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x v="1"/>
    <s v="film &amp; video/science fiction"/>
    <n v="0.10775"/>
    <n v="46.178571428571431"/>
    <x v="0"/>
    <s v="science fiction"/>
    <x v="133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x v="1"/>
    <s v="film &amp; video/science fiction"/>
    <n v="3.3333333333333335E-3"/>
    <n v="10"/>
    <x v="0"/>
    <s v="science fiction"/>
    <x v="134"/>
    <d v="2014-11-17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x v="1"/>
    <s v="film &amp; video/science fiction"/>
    <n v="0"/>
    <e v="#DIV/0!"/>
    <x v="0"/>
    <s v="science fiction"/>
    <x v="135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x v="1"/>
    <s v="film &amp; video/science fiction"/>
    <n v="0.27600000000000002"/>
    <n v="55.945945945945944"/>
    <x v="0"/>
    <s v="science fiction"/>
    <x v="136"/>
    <d v="2015-04-14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x v="1"/>
    <s v="film &amp; video/science fiction"/>
    <n v="7.5111111111111115E-2"/>
    <n v="37.555555555555557"/>
    <x v="0"/>
    <s v="science fiction"/>
    <x v="20"/>
    <d v="2015-08-12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x v="1"/>
    <s v="film &amp; video/science fiction"/>
    <n v="5.7499999999999999E-3"/>
    <n v="38.333333333333336"/>
    <x v="0"/>
    <s v="science fiction"/>
    <x v="137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x v="1"/>
    <s v="film &amp; video/science fiction"/>
    <n v="0"/>
    <e v="#DIV/0!"/>
    <x v="0"/>
    <s v="science fiction"/>
    <x v="138"/>
    <d v="2015-01-09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x v="1"/>
    <s v="film &amp; video/science fiction"/>
    <n v="8.0000000000000004E-4"/>
    <n v="20"/>
    <x v="0"/>
    <s v="science fiction"/>
    <x v="139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x v="1"/>
    <s v="film &amp; video/science fiction"/>
    <n v="9.1999999999999998E-3"/>
    <n v="15.333333333333334"/>
    <x v="0"/>
    <s v="science fiction"/>
    <x v="14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x v="1"/>
    <s v="film &amp; video/science fiction"/>
    <n v="0.23163076923076922"/>
    <n v="449.43283582089555"/>
    <x v="0"/>
    <s v="science fiction"/>
    <x v="5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x v="1"/>
    <s v="film &amp; video/science fiction"/>
    <n v="5.5999999999999995E-4"/>
    <n v="28"/>
    <x v="0"/>
    <s v="science fiction"/>
    <x v="141"/>
    <d v="2015-06-19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x v="1"/>
    <s v="film &amp; video/science fiction"/>
    <n v="7.8947368421052633E-5"/>
    <n v="15"/>
    <x v="0"/>
    <s v="science fiction"/>
    <x v="142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x v="1"/>
    <s v="film &amp; video/science fiction"/>
    <n v="7.1799999999999998E-3"/>
    <n v="35.9"/>
    <x v="0"/>
    <s v="science fiction"/>
    <x v="143"/>
    <d v="2014-12-03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x v="1"/>
    <s v="film &amp; video/science fiction"/>
    <n v="2.6666666666666668E-2"/>
    <n v="13.333333333333334"/>
    <x v="0"/>
    <s v="science fiction"/>
    <x v="144"/>
    <d v="2015-06-04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x v="1"/>
    <s v="film &amp; video/science fiction"/>
    <n v="6.0000000000000002E-5"/>
    <n v="20.25"/>
    <x v="0"/>
    <s v="science fiction"/>
    <x v="145"/>
    <d v="2015-07-24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x v="1"/>
    <s v="film &amp; video/science fiction"/>
    <n v="5.0999999999999997E-2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x v="1"/>
    <s v="film &amp; video/science fiction"/>
    <n v="2.671118530884808E-3"/>
    <n v="4"/>
    <x v="0"/>
    <s v="science fiction"/>
    <x v="139"/>
    <d v="2016-02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x v="1"/>
    <s v="film &amp; video/science fiction"/>
    <n v="0"/>
    <e v="#DIV/0!"/>
    <x v="0"/>
    <s v="science fiction"/>
    <x v="146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x v="1"/>
    <s v="film &amp; video/science fiction"/>
    <n v="2.0000000000000002E-5"/>
    <n v="10"/>
    <x v="0"/>
    <s v="science fiction"/>
    <x v="147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x v="1"/>
    <s v="film &amp; video/drama"/>
    <n v="0"/>
    <e v="#DIV/0!"/>
    <x v="0"/>
    <s v="drama"/>
    <x v="148"/>
    <d v="2015-08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x v="1"/>
    <s v="film &amp; video/drama"/>
    <n v="1E-4"/>
    <n v="5"/>
    <x v="0"/>
    <s v="drama"/>
    <x v="149"/>
    <d v="2014-07-03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x v="1"/>
    <s v="film &amp; video/drama"/>
    <n v="0.15535714285714286"/>
    <n v="43.5"/>
    <x v="0"/>
    <s v="drama"/>
    <x v="150"/>
    <d v="2014-08-17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x v="1"/>
    <s v="film &amp; video/drama"/>
    <n v="0"/>
    <e v="#DIV/0!"/>
    <x v="0"/>
    <s v="drama"/>
    <x v="151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x v="1"/>
    <s v="film &amp; video/drama"/>
    <n v="5.3333333333333332E-3"/>
    <n v="91.428571428571431"/>
    <x v="0"/>
    <s v="drama"/>
    <x v="29"/>
    <d v="2014-09-20T00:00:0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x v="1"/>
    <s v="film &amp; video/drama"/>
    <n v="0"/>
    <e v="#DIV/0!"/>
    <x v="0"/>
    <s v="drama"/>
    <x v="152"/>
    <d v="2016-01-13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x v="1"/>
    <s v="film &amp; video/drama"/>
    <n v="0.6"/>
    <n v="3000"/>
    <x v="0"/>
    <s v="drama"/>
    <x v="86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x v="1"/>
    <s v="film &amp; video/drama"/>
    <n v="1E-4"/>
    <n v="5.5"/>
    <x v="0"/>
    <s v="drama"/>
    <x v="153"/>
    <d v="2015-08-05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x v="1"/>
    <s v="film &amp; video/drama"/>
    <n v="4.0625000000000001E-2"/>
    <n v="108.33333333333333"/>
    <x v="0"/>
    <s v="drama"/>
    <x v="132"/>
    <d v="2015-03-20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x v="1"/>
    <s v="film &amp; video/drama"/>
    <n v="0.224"/>
    <n v="56"/>
    <x v="0"/>
    <s v="drama"/>
    <x v="154"/>
    <d v="2014-10-19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x v="1"/>
    <s v="film &amp; video/drama"/>
    <n v="3.2500000000000001E-2"/>
    <n v="32.5"/>
    <x v="0"/>
    <s v="drama"/>
    <x v="155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x v="1"/>
    <s v="film &amp; video/drama"/>
    <n v="2.0000000000000002E-5"/>
    <n v="1"/>
    <x v="0"/>
    <s v="drama"/>
    <x v="156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x v="1"/>
    <s v="film &amp; video/drama"/>
    <n v="0"/>
    <e v="#DIV/0!"/>
    <x v="0"/>
    <s v="drama"/>
    <x v="157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x v="1"/>
    <s v="film &amp; video/drama"/>
    <n v="0"/>
    <e v="#DIV/0!"/>
    <x v="0"/>
    <s v="drama"/>
    <x v="46"/>
    <d v="2015-03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x v="1"/>
    <s v="film &amp; video/drama"/>
    <n v="0"/>
    <e v="#DIV/0!"/>
    <x v="0"/>
    <s v="drama"/>
    <x v="158"/>
    <d v="2015-05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x v="1"/>
    <s v="film &amp; video/drama"/>
    <n v="6.4850000000000005E-2"/>
    <n v="49.884615384615387"/>
    <x v="0"/>
    <s v="drama"/>
    <x v="159"/>
    <d v="2014-08-30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x v="1"/>
    <s v="film &amp; video/drama"/>
    <n v="0"/>
    <e v="#DIV/0!"/>
    <x v="0"/>
    <s v="drama"/>
    <x v="160"/>
    <d v="2015-08-06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x v="1"/>
    <s v="film &amp; video/drama"/>
    <n v="0.4"/>
    <n v="25.714285714285715"/>
    <x v="0"/>
    <s v="drama"/>
    <x v="161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x v="1"/>
    <s v="film &amp; video/drama"/>
    <n v="0"/>
    <e v="#DIV/0!"/>
    <x v="0"/>
    <s v="drama"/>
    <x v="162"/>
    <d v="2015-11-27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x v="1"/>
    <s v="film &amp; video/drama"/>
    <n v="0.2"/>
    <n v="100"/>
    <x v="0"/>
    <s v="drama"/>
    <x v="163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x v="1"/>
    <s v="film &amp; video/drama"/>
    <n v="0.33416666666666667"/>
    <n v="30.846153846153847"/>
    <x v="0"/>
    <s v="drama"/>
    <x v="34"/>
    <d v="2015-04-14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x v="1"/>
    <s v="film &amp; video/drama"/>
    <n v="0.21092608822670172"/>
    <n v="180.5"/>
    <x v="0"/>
    <s v="drama"/>
    <x v="164"/>
    <d v="2015-06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x v="1"/>
    <s v="film &amp; video/drama"/>
    <n v="0"/>
    <e v="#DIV/0!"/>
    <x v="0"/>
    <s v="drama"/>
    <x v="165"/>
    <d v="2017-01-07T00:00:00"/>
  </r>
  <r>
    <n v="183"/>
    <s v="Three Little Words"/>
    <s v="Don't kill me until I meet my Dad"/>
    <n v="12500"/>
    <n v="4482"/>
    <x v="2"/>
    <s v="GB"/>
    <s v="GBP"/>
    <n v="1417033610"/>
    <x v="183"/>
    <b v="0"/>
    <n v="12"/>
    <x v="1"/>
    <s v="film &amp; video/drama"/>
    <n v="0.35855999999999999"/>
    <n v="373.5"/>
    <x v="0"/>
    <s v="drama"/>
    <x v="166"/>
    <d v="2014-11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x v="1"/>
    <s v="film &amp; video/drama"/>
    <n v="3.4000000000000002E-2"/>
    <n v="25.5"/>
    <x v="0"/>
    <s v="drama"/>
    <x v="167"/>
    <d v="2014-09-01T00:00:00"/>
  </r>
  <r>
    <n v="185"/>
    <s v="BLANK Short Movie"/>
    <s v="Love has no boundaries!"/>
    <n v="40000"/>
    <n v="2200"/>
    <x v="2"/>
    <s v="NO"/>
    <s v="NOK"/>
    <n v="1471557139"/>
    <x v="185"/>
    <b v="0"/>
    <n v="10"/>
    <x v="1"/>
    <s v="film &amp; video/drama"/>
    <n v="5.5E-2"/>
    <n v="220"/>
    <x v="0"/>
    <s v="drama"/>
    <x v="168"/>
    <d v="2016-08-19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x v="1"/>
    <s v="film &amp; video/drama"/>
    <n v="0"/>
    <e v="#DIV/0!"/>
    <x v="0"/>
    <s v="drama"/>
    <x v="169"/>
    <d v="2017-03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x v="1"/>
    <s v="film &amp; video/drama"/>
    <n v="0.16"/>
    <n v="160"/>
    <x v="0"/>
    <s v="drama"/>
    <x v="17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x v="1"/>
    <s v="film &amp; video/drama"/>
    <n v="0"/>
    <e v="#DIV/0!"/>
    <x v="0"/>
    <s v="drama"/>
    <x v="171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x v="1"/>
    <s v="film &amp; video/drama"/>
    <n v="6.8999999999999997E-4"/>
    <n v="69"/>
    <x v="0"/>
    <s v="drama"/>
    <x v="172"/>
    <d v="2016-09-04T00:00:00"/>
  </r>
  <r>
    <n v="190"/>
    <s v="REGIONRAT, the movie"/>
    <s v="Because hope can be a 4 letter word"/>
    <n v="12000"/>
    <n v="50"/>
    <x v="2"/>
    <s v="US"/>
    <s v="USD"/>
    <n v="1466091446"/>
    <x v="190"/>
    <b v="0"/>
    <n v="1"/>
    <x v="1"/>
    <s v="film &amp; video/drama"/>
    <n v="4.1666666666666666E-3"/>
    <n v="50"/>
    <x v="0"/>
    <s v="drama"/>
    <x v="173"/>
    <d v="2016-06-17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x v="1"/>
    <s v="film &amp; video/drama"/>
    <n v="0.05"/>
    <n v="83.333333333333329"/>
    <x v="0"/>
    <s v="drama"/>
    <x v="174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x v="1"/>
    <s v="film &amp; video/drama"/>
    <n v="1.7E-5"/>
    <n v="5.666666666666667"/>
    <x v="0"/>
    <s v="drama"/>
    <x v="175"/>
    <d v="2014-10-18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x v="1"/>
    <s v="film &amp; video/drama"/>
    <n v="0"/>
    <e v="#DIV/0!"/>
    <x v="0"/>
    <s v="drama"/>
    <x v="176"/>
    <d v="2014-11-29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x v="1"/>
    <s v="film &amp; video/drama"/>
    <n v="1.1999999999999999E-3"/>
    <n v="1"/>
    <x v="0"/>
    <s v="drama"/>
    <x v="177"/>
    <d v="2016-03-07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x v="1"/>
    <s v="film &amp; video/drama"/>
    <n v="0"/>
    <e v="#DIV/0!"/>
    <x v="0"/>
    <s v="drama"/>
    <x v="119"/>
    <d v="2015-07-1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x v="1"/>
    <s v="film &amp; video/drama"/>
    <n v="0.41857142857142859"/>
    <n v="77.10526315789474"/>
    <x v="0"/>
    <s v="drama"/>
    <x v="178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x v="1"/>
    <s v="film &amp; video/drama"/>
    <n v="0.1048"/>
    <n v="32.75"/>
    <x v="0"/>
    <s v="drama"/>
    <x v="179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x v="1"/>
    <s v="film &amp; video/drama"/>
    <n v="1.116E-2"/>
    <n v="46.5"/>
    <x v="0"/>
    <s v="drama"/>
    <x v="18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x v="1"/>
    <s v="film &amp; video/drama"/>
    <n v="0"/>
    <e v="#DIV/0!"/>
    <x v="0"/>
    <s v="drama"/>
    <x v="181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x v="1"/>
    <s v="film &amp; video/drama"/>
    <n v="0.26192500000000002"/>
    <n v="87.308333333333337"/>
    <x v="0"/>
    <s v="drama"/>
    <x v="182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x v="1"/>
    <s v="film &amp; video/drama"/>
    <n v="0.58461538461538465"/>
    <n v="54.285714285714285"/>
    <x v="0"/>
    <s v="drama"/>
    <x v="183"/>
    <d v="2015-02-09T00:00:00"/>
  </r>
  <r>
    <n v="202"/>
    <s v="Modern Gangsters"/>
    <s v="new web series created by jonney terry"/>
    <n v="6000"/>
    <n v="0"/>
    <x v="2"/>
    <s v="US"/>
    <s v="USD"/>
    <n v="1444337940"/>
    <x v="202"/>
    <b v="0"/>
    <n v="0"/>
    <x v="1"/>
    <s v="film &amp; video/drama"/>
    <n v="0"/>
    <e v="#DIV/0!"/>
    <x v="0"/>
    <s v="drama"/>
    <x v="15"/>
    <d v="2015-10-09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x v="1"/>
    <s v="film &amp; video/drama"/>
    <n v="0.2984"/>
    <n v="93.25"/>
    <x v="0"/>
    <s v="drama"/>
    <x v="184"/>
    <d v="2015-0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x v="1"/>
    <s v="film &amp; video/drama"/>
    <n v="0.50721666666666665"/>
    <n v="117.68368136117556"/>
    <x v="0"/>
    <s v="drama"/>
    <x v="172"/>
    <d v="2016-08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x v="1"/>
    <s v="film &amp; video/drama"/>
    <n v="0.16250000000000001"/>
    <n v="76.470588235294116"/>
    <x v="0"/>
    <s v="drama"/>
    <x v="185"/>
    <d v="2015-10-07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x v="1"/>
    <s v="film &amp; video/drama"/>
    <n v="0"/>
    <e v="#DIV/0!"/>
    <x v="0"/>
    <s v="drama"/>
    <x v="186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x v="1"/>
    <s v="film &amp; video/drama"/>
    <n v="0.15214285714285714"/>
    <n v="163.84615384615384"/>
    <x v="0"/>
    <s v="drama"/>
    <x v="187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x v="1"/>
    <s v="film &amp; video/drama"/>
    <n v="0"/>
    <e v="#DIV/0!"/>
    <x v="0"/>
    <s v="drama"/>
    <x v="188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x v="1"/>
    <s v="film &amp; video/drama"/>
    <n v="0"/>
    <e v="#DIV/0!"/>
    <x v="0"/>
    <s v="drama"/>
    <x v="189"/>
    <d v="2015-07-1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x v="1"/>
    <s v="film &amp; video/drama"/>
    <n v="0.2525"/>
    <n v="91.818181818181813"/>
    <x v="0"/>
    <s v="drama"/>
    <x v="1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x v="1"/>
    <s v="film &amp; video/drama"/>
    <n v="0.44600000000000001"/>
    <n v="185.83333333333334"/>
    <x v="0"/>
    <s v="drama"/>
    <x v="190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x v="1"/>
    <s v="film &amp; video/drama"/>
    <n v="1.5873015873015873E-4"/>
    <n v="1"/>
    <x v="0"/>
    <s v="drama"/>
    <x v="191"/>
    <d v="2016-04-17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x v="1"/>
    <s v="film &amp; video/drama"/>
    <n v="4.0000000000000002E-4"/>
    <n v="20"/>
    <x v="0"/>
    <s v="drama"/>
    <x v="192"/>
    <d v="2015-08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x v="1"/>
    <s v="film &amp; video/drama"/>
    <n v="8.0000000000000007E-5"/>
    <n v="1"/>
    <x v="0"/>
    <s v="drama"/>
    <x v="193"/>
    <d v="2015-03-07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x v="1"/>
    <s v="film &amp; video/drama"/>
    <n v="2.2727272727272726E-3"/>
    <n v="10"/>
    <x v="0"/>
    <s v="drama"/>
    <x v="194"/>
    <d v="2016-02-18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x v="1"/>
    <s v="film &amp; video/drama"/>
    <n v="0.55698440000000005"/>
    <n v="331.53833333333336"/>
    <x v="0"/>
    <s v="drama"/>
    <x v="195"/>
    <d v="2015-04-23T00:00:00"/>
  </r>
  <r>
    <n v="217"/>
    <s v="Bitch"/>
    <s v="A roadmovie by paw"/>
    <n v="100000"/>
    <n v="11943"/>
    <x v="2"/>
    <s v="SE"/>
    <s v="SEK"/>
    <n v="1419780149"/>
    <x v="217"/>
    <b v="0"/>
    <n v="38"/>
    <x v="1"/>
    <s v="film &amp; video/drama"/>
    <n v="0.11942999999999999"/>
    <n v="314.28947368421052"/>
    <x v="0"/>
    <s v="drama"/>
    <x v="196"/>
    <d v="2014-12-29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x v="1"/>
    <s v="film &amp; video/drama"/>
    <n v="0.02"/>
    <n v="100"/>
    <x v="0"/>
    <s v="drama"/>
    <x v="197"/>
    <d v="2015-05-16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x v="1"/>
    <s v="film &amp; video/drama"/>
    <n v="0.17630000000000001"/>
    <n v="115.98684210526316"/>
    <x v="0"/>
    <s v="drama"/>
    <x v="198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x v="1"/>
    <s v="film &amp; video/drama"/>
    <n v="7.1999999999999998E-3"/>
    <n v="120"/>
    <x v="0"/>
    <s v="drama"/>
    <x v="199"/>
    <d v="2015-08-21T00:00:00"/>
  </r>
  <r>
    <n v="221"/>
    <s v="Archetypes"/>
    <s v="Film about Schizophrenia with Surreal Twists!"/>
    <n v="50000"/>
    <n v="0"/>
    <x v="2"/>
    <s v="US"/>
    <s v="USD"/>
    <n v="1427569564"/>
    <x v="221"/>
    <b v="0"/>
    <n v="0"/>
    <x v="1"/>
    <s v="film &amp; video/drama"/>
    <n v="0"/>
    <e v="#DIV/0!"/>
    <x v="0"/>
    <s v="drama"/>
    <x v="200"/>
    <d v="2015-03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x v="1"/>
    <s v="film &amp; video/drama"/>
    <n v="0.13"/>
    <n v="65"/>
    <x v="0"/>
    <s v="drama"/>
    <x v="200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x v="1"/>
    <s v="film &amp; video/drama"/>
    <n v="0"/>
    <e v="#DIV/0!"/>
    <x v="0"/>
    <s v="drama"/>
    <x v="201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x v="1"/>
    <s v="film &amp; video/drama"/>
    <n v="0"/>
    <e v="#DIV/0!"/>
    <x v="0"/>
    <s v="drama"/>
    <x v="20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x v="1"/>
    <s v="film &amp; video/drama"/>
    <n v="0"/>
    <e v="#DIV/0!"/>
    <x v="0"/>
    <s v="drama"/>
    <x v="203"/>
    <d v="2016-04-09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x v="1"/>
    <s v="film &amp; video/drama"/>
    <n v="8.6206896551724137E-3"/>
    <n v="125"/>
    <x v="0"/>
    <s v="drama"/>
    <x v="204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x v="1"/>
    <s v="film &amp; video/drama"/>
    <n v="0"/>
    <e v="#DIV/0!"/>
    <x v="0"/>
    <s v="drama"/>
    <x v="205"/>
    <d v="2015-07-10T00:00:0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x v="1"/>
    <s v="film &amp; video/drama"/>
    <n v="0"/>
    <e v="#DIV/0!"/>
    <x v="0"/>
    <s v="drama"/>
    <x v="114"/>
    <d v="2015-06-02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x v="1"/>
    <s v="film &amp; video/drama"/>
    <n v="0"/>
    <e v="#DIV/0!"/>
    <x v="0"/>
    <s v="drama"/>
    <x v="206"/>
    <d v="2016-02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x v="1"/>
    <s v="film &amp; video/drama"/>
    <n v="4.0000000000000001E-3"/>
    <n v="30"/>
    <x v="0"/>
    <s v="drama"/>
    <x v="207"/>
    <d v="2015-06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x v="1"/>
    <s v="film &amp; video/drama"/>
    <n v="0"/>
    <e v="#DIV/0!"/>
    <x v="0"/>
    <s v="drama"/>
    <x v="208"/>
    <d v="2016-01-03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x v="1"/>
    <s v="film &amp; video/drama"/>
    <n v="2.75E-2"/>
    <n v="15.714285714285714"/>
    <x v="0"/>
    <s v="drama"/>
    <x v="35"/>
    <d v="2015-02-28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x v="1"/>
    <s v="film &amp; video/drama"/>
    <n v="0"/>
    <e v="#DIV/0!"/>
    <x v="0"/>
    <s v="drama"/>
    <x v="209"/>
    <d v="2016-09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x v="1"/>
    <s v="film &amp; video/drama"/>
    <n v="0.40100000000000002"/>
    <n v="80.2"/>
    <x v="0"/>
    <s v="drama"/>
    <x v="119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x v="1"/>
    <s v="film &amp; video/drama"/>
    <n v="0"/>
    <e v="#DIV/0!"/>
    <x v="0"/>
    <s v="drama"/>
    <x v="205"/>
    <d v="2015-07-10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x v="1"/>
    <s v="film &amp; video/drama"/>
    <n v="0"/>
    <e v="#DIV/0!"/>
    <x v="0"/>
    <s v="drama"/>
    <x v="210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x v="1"/>
    <s v="film &amp; video/drama"/>
    <n v="3.3333333333333335E-3"/>
    <n v="50"/>
    <x v="0"/>
    <s v="drama"/>
    <x v="211"/>
    <d v="2016-03-09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x v="1"/>
    <s v="film &amp; video/drama"/>
    <n v="0"/>
    <e v="#DIV/0!"/>
    <x v="0"/>
    <s v="drama"/>
    <x v="212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x v="1"/>
    <s v="film &amp; video/drama"/>
    <n v="0.25"/>
    <n v="50"/>
    <x v="0"/>
    <s v="drama"/>
    <x v="213"/>
    <d v="2015-11-09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x v="0"/>
    <s v="film &amp; video/documentary"/>
    <n v="1.0763413333333334"/>
    <n v="117.84759124087591"/>
    <x v="0"/>
    <s v="documentary"/>
    <x v="214"/>
    <d v="2013-05-0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x v="0"/>
    <s v="film &amp; video/documentary"/>
    <n v="1.1263736263736264"/>
    <n v="109.04255319148936"/>
    <x v="0"/>
    <s v="documentary"/>
    <x v="215"/>
    <d v="2014-12-22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x v="0"/>
    <s v="film &amp; video/documentary"/>
    <n v="1.1346153846153846"/>
    <n v="73.019801980198025"/>
    <x v="0"/>
    <s v="documentary"/>
    <x v="216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x v="0"/>
    <s v="film &amp; video/documentary"/>
    <n v="1.0259199999999999"/>
    <n v="78.195121951219505"/>
    <x v="0"/>
    <s v="documentary"/>
    <x v="217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x v="0"/>
    <s v="film &amp; video/documentary"/>
    <n v="1.1375714285714287"/>
    <n v="47.398809523809526"/>
    <x v="0"/>
    <s v="documentary"/>
    <x v="218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x v="0"/>
    <s v="film &amp; video/documentary"/>
    <n v="1.0371999999999999"/>
    <n v="54.020833333333336"/>
    <x v="0"/>
    <s v="documentary"/>
    <x v="219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x v="0"/>
    <s v="film &amp; video/documentary"/>
    <n v="3.0546000000000002"/>
    <n v="68.488789237668158"/>
    <x v="0"/>
    <s v="documentary"/>
    <x v="220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x v="0"/>
    <s v="film &amp; video/documentary"/>
    <n v="1.341"/>
    <n v="108.14516129032258"/>
    <x v="0"/>
    <s v="documentary"/>
    <x v="221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x v="0"/>
    <s v="film &amp; video/documentary"/>
    <n v="1.0133294117647058"/>
    <n v="589.95205479452056"/>
    <x v="0"/>
    <s v="documentary"/>
    <x v="222"/>
    <d v="2012-01-08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x v="0"/>
    <s v="film &amp; video/documentary"/>
    <n v="1.1292"/>
    <n v="48.051063829787232"/>
    <x v="0"/>
    <s v="documentary"/>
    <x v="223"/>
    <d v="2010-08-2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x v="0"/>
    <s v="film &amp; video/documentary"/>
    <n v="1.0558333333333334"/>
    <n v="72.482837528604122"/>
    <x v="0"/>
    <s v="documentary"/>
    <x v="224"/>
    <d v="2013-06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x v="0"/>
    <s v="film &amp; video/documentary"/>
    <n v="1.2557142857142858"/>
    <n v="57.077922077922075"/>
    <x v="0"/>
    <s v="documentary"/>
    <x v="225"/>
    <d v="2012-05-17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x v="0"/>
    <s v="film &amp; video/documentary"/>
    <n v="1.8455999999999999"/>
    <n v="85.444444444444443"/>
    <x v="0"/>
    <s v="documentary"/>
    <x v="226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x v="0"/>
    <s v="film &amp; video/documentary"/>
    <n v="1.0073333333333334"/>
    <n v="215.85714285714286"/>
    <x v="0"/>
    <s v="documentary"/>
    <x v="227"/>
    <d v="2012-02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x v="0"/>
    <s v="film &amp; video/documentary"/>
    <n v="1.1694724999999999"/>
    <n v="89.38643312101911"/>
    <x v="0"/>
    <s v="documentary"/>
    <x v="228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x v="0"/>
    <s v="film &amp; video/documentary"/>
    <n v="1.0673325"/>
    <n v="45.418404255319146"/>
    <x v="0"/>
    <s v="documentary"/>
    <x v="229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x v="0"/>
    <s v="film &amp; video/documentary"/>
    <n v="1.391"/>
    <n v="65.756363636363631"/>
    <x v="0"/>
    <s v="documentary"/>
    <x v="230"/>
    <d v="2013-03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x v="0"/>
    <s v="film &amp; video/documentary"/>
    <n v="1.0672648571428571"/>
    <n v="66.70405357142856"/>
    <x v="0"/>
    <s v="documentary"/>
    <x v="231"/>
    <d v="2016-05-20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x v="0"/>
    <s v="film &amp; video/documentary"/>
    <n v="1.9114"/>
    <n v="83.345930232558146"/>
    <x v="0"/>
    <s v="documentary"/>
    <x v="232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x v="0"/>
    <s v="film &amp; video/documentary"/>
    <n v="1.3193789333333332"/>
    <n v="105.04609341825902"/>
    <x v="0"/>
    <s v="documentary"/>
    <x v="158"/>
    <d v="2015-04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x v="0"/>
    <s v="film &amp; video/documentary"/>
    <n v="1.0640000000000001"/>
    <n v="120.90909090909091"/>
    <x v="0"/>
    <s v="documentary"/>
    <x v="233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x v="0"/>
    <s v="film &amp; video/documentary"/>
    <n v="1.0740000000000001"/>
    <n v="97.63636363636364"/>
    <x v="0"/>
    <s v="documentary"/>
    <x v="234"/>
    <d v="2012-06-08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x v="0"/>
    <s v="film &amp; video/documentary"/>
    <n v="2.4"/>
    <n v="41.379310344827587"/>
    <x v="0"/>
    <s v="documentary"/>
    <x v="235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x v="0"/>
    <s v="film &amp; video/documentary"/>
    <n v="1.1808107999999999"/>
    <n v="30.654485981308412"/>
    <x v="0"/>
    <s v="documentary"/>
    <x v="236"/>
    <d v="2012-09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x v="0"/>
    <s v="film &amp; video/documentary"/>
    <n v="1.1819999999999999"/>
    <n v="64.945054945054949"/>
    <x v="0"/>
    <s v="documentary"/>
    <x v="237"/>
    <d v="2012-05-12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x v="0"/>
    <s v="film &amp; video/documentary"/>
    <n v="1.111"/>
    <n v="95.775862068965523"/>
    <x v="0"/>
    <s v="documentary"/>
    <x v="226"/>
    <d v="2010-05-1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x v="0"/>
    <s v="film &amp; video/documentary"/>
    <n v="1.4550000000000001"/>
    <n v="40.416666666666664"/>
    <x v="0"/>
    <s v="documentary"/>
    <x v="238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x v="0"/>
    <s v="film &amp; video/documentary"/>
    <n v="1.3162883248730965"/>
    <n v="78.578424242424248"/>
    <x v="0"/>
    <s v="documentary"/>
    <x v="239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x v="0"/>
    <s v="film &amp; video/documentary"/>
    <n v="1.1140000000000001"/>
    <n v="50.18018018018018"/>
    <x v="0"/>
    <s v="documentary"/>
    <x v="240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x v="0"/>
    <s v="film &amp; video/documentary"/>
    <n v="1.4723377"/>
    <n v="92.251735588972423"/>
    <x v="0"/>
    <s v="documentary"/>
    <x v="241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x v="0"/>
    <s v="film &amp; video/documentary"/>
    <n v="1.5260869565217392"/>
    <n v="57.540983606557376"/>
    <x v="0"/>
    <s v="documentary"/>
    <x v="242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x v="0"/>
    <s v="film &amp; video/documentary"/>
    <n v="1.0468"/>
    <n v="109.42160278745645"/>
    <x v="0"/>
    <s v="documentary"/>
    <x v="243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x v="0"/>
    <s v="film &amp; video/documentary"/>
    <n v="1.7743366666666667"/>
    <n v="81.892461538461546"/>
    <x v="0"/>
    <s v="documentary"/>
    <x v="244"/>
    <d v="2010-04-29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x v="0"/>
    <s v="film &amp; video/documentary"/>
    <n v="1.077758"/>
    <n v="45.667711864406776"/>
    <x v="0"/>
    <s v="documentary"/>
    <x v="245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x v="0"/>
    <s v="film &amp; video/documentary"/>
    <n v="1.56"/>
    <n v="55.221238938053098"/>
    <x v="0"/>
    <s v="documentary"/>
    <x v="246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x v="0"/>
    <s v="film &amp; video/documentary"/>
    <n v="1.08395"/>
    <n v="65.298192771084331"/>
    <x v="0"/>
    <s v="documentary"/>
    <x v="247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x v="0"/>
    <s v="film &amp; video/documentary"/>
    <n v="1.476"/>
    <n v="95.225806451612897"/>
    <x v="0"/>
    <s v="documentary"/>
    <x v="248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x v="0"/>
    <s v="film &amp; video/documentary"/>
    <n v="1.1038153846153846"/>
    <n v="75.444794952681391"/>
    <x v="0"/>
    <s v="documentary"/>
    <x v="249"/>
    <d v="2015-05-24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x v="0"/>
    <s v="film &amp; video/documentary"/>
    <n v="1.5034814814814814"/>
    <n v="97.816867469879512"/>
    <x v="0"/>
    <s v="documentary"/>
    <x v="250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x v="0"/>
    <s v="film &amp; video/documentary"/>
    <n v="1.5731829411764706"/>
    <n v="87.685606557377056"/>
    <x v="0"/>
    <s v="documentary"/>
    <x v="251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x v="0"/>
    <s v="film &amp; video/documentary"/>
    <n v="1.5614399999999999"/>
    <n v="54.748948106591868"/>
    <x v="0"/>
    <s v="documentary"/>
    <x v="252"/>
    <d v="2014-05-3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x v="0"/>
    <s v="film &amp; video/documentary"/>
    <n v="1.2058763636363636"/>
    <n v="83.953417721518989"/>
    <x v="0"/>
    <s v="documentary"/>
    <x v="253"/>
    <d v="2009-08-11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x v="0"/>
    <s v="film &amp; video/documentary"/>
    <n v="1.0118888888888888"/>
    <n v="254.38547486033519"/>
    <x v="0"/>
    <s v="documentary"/>
    <x v="254"/>
    <d v="2010-02-23T00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x v="0"/>
    <s v="film &amp; video/documentary"/>
    <n v="1.142725"/>
    <n v="101.8269801980198"/>
    <x v="0"/>
    <s v="documentary"/>
    <x v="255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x v="0"/>
    <s v="film &amp; video/documentary"/>
    <n v="1.0462615"/>
    <n v="55.066394736842106"/>
    <x v="0"/>
    <s v="documentary"/>
    <x v="256"/>
    <d v="2012-01-22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x v="0"/>
    <s v="film &amp; video/documentary"/>
    <n v="2.2882507142857142"/>
    <n v="56.901438721136763"/>
    <x v="0"/>
    <s v="documentary"/>
    <x v="257"/>
    <d v="2013-09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x v="0"/>
    <s v="film &amp; video/documentary"/>
    <n v="1.0915333333333332"/>
    <n v="121.28148148148148"/>
    <x v="0"/>
    <s v="documentary"/>
    <x v="258"/>
    <d v="2013-03-26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x v="0"/>
    <s v="film &amp; video/documentary"/>
    <n v="1.7629999999999999"/>
    <n v="91.189655172413794"/>
    <x v="0"/>
    <s v="documentary"/>
    <x v="259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x v="0"/>
    <s v="film &amp; video/documentary"/>
    <n v="1.0321061999999999"/>
    <n v="115.44812080536913"/>
    <x v="0"/>
    <s v="documentary"/>
    <x v="260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x v="0"/>
    <s v="film &amp; video/documentary"/>
    <n v="1.0482"/>
    <n v="67.771551724137936"/>
    <x v="0"/>
    <s v="documentary"/>
    <x v="261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x v="0"/>
    <s v="film &amp; video/documentary"/>
    <n v="1.0668444444444445"/>
    <n v="28.576190476190476"/>
    <x v="0"/>
    <s v="documentary"/>
    <x v="262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x v="0"/>
    <s v="film &amp; video/documentary"/>
    <n v="1.2001999999999999"/>
    <n v="46.8828125"/>
    <x v="0"/>
    <s v="documentary"/>
    <x v="263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x v="0"/>
    <s v="film &amp; video/documentary"/>
    <n v="1.0150693333333334"/>
    <n v="154.42231237322514"/>
    <x v="0"/>
    <s v="documentary"/>
    <x v="264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x v="0"/>
    <s v="film &amp; video/documentary"/>
    <n v="1.0138461538461538"/>
    <n v="201.22137404580153"/>
    <x v="0"/>
    <s v="documentary"/>
    <x v="50"/>
    <d v="2014-04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x v="0"/>
    <s v="film &amp; video/documentary"/>
    <n v="1"/>
    <n v="100"/>
    <x v="0"/>
    <s v="documentary"/>
    <x v="265"/>
    <d v="2010-07-20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x v="0"/>
    <s v="film &amp; video/documentary"/>
    <n v="1.3310911999999999"/>
    <n v="100.08204511278196"/>
    <x v="0"/>
    <s v="documentary"/>
    <x v="26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x v="0"/>
    <s v="film &amp; video/documentary"/>
    <n v="1.187262"/>
    <n v="230.08953488372092"/>
    <x v="0"/>
    <s v="documentary"/>
    <x v="267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x v="0"/>
    <s v="film &amp; video/documentary"/>
    <n v="1.0064"/>
    <n v="141.74647887323943"/>
    <x v="0"/>
    <s v="documentary"/>
    <x v="54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x v="0"/>
    <s v="film &amp; video/documentary"/>
    <n v="1.089324126984127"/>
    <n v="56.344351395730705"/>
    <x v="0"/>
    <s v="documentary"/>
    <x v="268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x v="0"/>
    <s v="film &amp; video/documentary"/>
    <n v="1.789525"/>
    <n v="73.341188524590166"/>
    <x v="0"/>
    <s v="documentary"/>
    <x v="269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x v="0"/>
    <s v="film &amp; video/documentary"/>
    <n v="1.0172264"/>
    <n v="85.337785234899329"/>
    <x v="0"/>
    <s v="documentary"/>
    <x v="270"/>
    <d v="2011-04-25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x v="0"/>
    <s v="film &amp; video/documentary"/>
    <n v="1.1873499999999999"/>
    <n v="61.496215139442228"/>
    <x v="0"/>
    <s v="documentary"/>
    <x v="271"/>
    <d v="2013-03-20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x v="0"/>
    <s v="film &amp; video/documentary"/>
    <n v="1.0045999999999999"/>
    <n v="93.018518518518519"/>
    <x v="0"/>
    <s v="documentary"/>
    <x v="272"/>
    <d v="2012-02-25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x v="0"/>
    <s v="film &amp; video/documentary"/>
    <n v="1.3746666666666667"/>
    <n v="50.292682926829265"/>
    <x v="0"/>
    <s v="documentary"/>
    <x v="273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x v="0"/>
    <s v="film &amp; video/documentary"/>
    <n v="2.3164705882352941"/>
    <n v="106.43243243243244"/>
    <x v="0"/>
    <s v="documentary"/>
    <x v="274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x v="0"/>
    <s v="film &amp; video/documentary"/>
    <n v="1.3033333333333332"/>
    <n v="51.719576719576722"/>
    <x v="0"/>
    <s v="documentary"/>
    <x v="275"/>
    <d v="2012-03-11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x v="0"/>
    <s v="film &amp; video/documentary"/>
    <n v="2.9289999999999998"/>
    <n v="36.612499999999997"/>
    <x v="0"/>
    <s v="documentary"/>
    <x v="276"/>
    <d v="2013-03-21T00:00:00"/>
  </r>
  <r>
    <n v="307"/>
    <s v="Grammar Revolution"/>
    <s v="Why is grammar important?"/>
    <n v="22000"/>
    <n v="24490"/>
    <x v="0"/>
    <s v="US"/>
    <s v="USD"/>
    <n v="1360276801"/>
    <x v="307"/>
    <b v="1"/>
    <n v="576"/>
    <x v="0"/>
    <s v="film &amp; video/documentary"/>
    <n v="1.1131818181818183"/>
    <n v="42.517361111111114"/>
    <x v="0"/>
    <s v="documentary"/>
    <x v="277"/>
    <d v="2013-02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x v="0"/>
    <s v="film &amp; video/documentary"/>
    <n v="1.0556666666666668"/>
    <n v="62.712871287128714"/>
    <x v="0"/>
    <s v="documentary"/>
    <x v="278"/>
    <d v="2011-03-11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x v="0"/>
    <s v="film &amp; video/documentary"/>
    <n v="1.1894444444444445"/>
    <n v="89.957983193277315"/>
    <x v="0"/>
    <s v="documentary"/>
    <x v="279"/>
    <d v="2012-09-04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x v="0"/>
    <s v="film &amp; video/documentary"/>
    <n v="1.04129"/>
    <n v="28.924722222222222"/>
    <x v="0"/>
    <s v="documentary"/>
    <x v="28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x v="0"/>
    <s v="film &amp; video/documentary"/>
    <n v="1.0410165"/>
    <n v="138.8022"/>
    <x v="0"/>
    <s v="documentary"/>
    <x v="281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x v="0"/>
    <s v="film &amp; video/documentary"/>
    <n v="1.1187499999999999"/>
    <n v="61.301369863013697"/>
    <x v="0"/>
    <s v="documentary"/>
    <x v="282"/>
    <d v="2013-04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x v="0"/>
    <s v="film &amp; video/documentary"/>
    <n v="1.0473529411764706"/>
    <n v="80.202702702702709"/>
    <x v="0"/>
    <s v="documentary"/>
    <x v="283"/>
    <d v="2010-08-12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x v="0"/>
    <s v="film &amp; video/documentary"/>
    <n v="3.8515000000000001"/>
    <n v="32.095833333333331"/>
    <x v="0"/>
    <s v="documentary"/>
    <x v="284"/>
    <d v="2013-03-02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x v="0"/>
    <s v="film &amp; video/documentary"/>
    <n v="1.01248"/>
    <n v="200.88888888888889"/>
    <x v="0"/>
    <s v="documentary"/>
    <x v="274"/>
    <d v="2012-08-23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x v="0"/>
    <s v="film &amp; video/documentary"/>
    <n v="1.1377333333333333"/>
    <n v="108.01265822784811"/>
    <x v="0"/>
    <s v="documentary"/>
    <x v="285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x v="0"/>
    <s v="film &amp; video/documentary"/>
    <n v="1.0080333333333333"/>
    <n v="95.699367088607602"/>
    <x v="0"/>
    <s v="documentary"/>
    <x v="286"/>
    <d v="2013-12-12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x v="0"/>
    <s v="film &amp; video/documentary"/>
    <n v="2.8332000000000002"/>
    <n v="49.880281690140848"/>
    <x v="0"/>
    <s v="documentary"/>
    <x v="287"/>
    <d v="2013-03-27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x v="0"/>
    <s v="film &amp; video/documentary"/>
    <n v="1.1268"/>
    <n v="110.47058823529412"/>
    <x v="0"/>
    <s v="documentary"/>
    <x v="288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x v="0"/>
    <s v="film &amp; video/documentary"/>
    <n v="1.0658000000000001"/>
    <n v="134.91139240506328"/>
    <x v="0"/>
    <s v="documentary"/>
    <x v="289"/>
    <d v="2015-12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x v="0"/>
    <s v="film &amp; video/documentary"/>
    <n v="1.0266285714285714"/>
    <n v="106.62314540059347"/>
    <x v="0"/>
    <s v="documentary"/>
    <x v="290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x v="0"/>
    <s v="film &amp; video/documentary"/>
    <n v="1.0791200000000001"/>
    <n v="145.04301075268816"/>
    <x v="0"/>
    <s v="documentary"/>
    <x v="291"/>
    <d v="2016-05-14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x v="0"/>
    <s v="film &amp; video/documentary"/>
    <n v="1.2307407407407407"/>
    <n v="114.58620689655173"/>
    <x v="0"/>
    <s v="documentary"/>
    <x v="292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x v="0"/>
    <s v="film &amp; video/documentary"/>
    <n v="1.016"/>
    <n v="105.3170731707317"/>
    <x v="0"/>
    <s v="documentary"/>
    <x v="293"/>
    <d v="2015-08-02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x v="0"/>
    <s v="film &amp; video/documentary"/>
    <n v="1.04396"/>
    <n v="70.921195652173907"/>
    <x v="0"/>
    <s v="documentary"/>
    <x v="294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x v="0"/>
    <s v="film &amp; video/documentary"/>
    <n v="1.1292973333333334"/>
    <n v="147.17167680278018"/>
    <x v="0"/>
    <s v="documentary"/>
    <x v="295"/>
    <d v="2017-03-15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x v="0"/>
    <s v="film &amp; video/documentary"/>
    <n v="1.3640000000000001"/>
    <n v="160.47058823529412"/>
    <x v="0"/>
    <s v="documentary"/>
    <x v="296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x v="0"/>
    <s v="film &amp; video/documentary"/>
    <n v="1.036144"/>
    <n v="156.04578313253012"/>
    <x v="0"/>
    <s v="documentary"/>
    <x v="297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x v="0"/>
    <s v="film &amp; video/documentary"/>
    <n v="1.0549999999999999"/>
    <n v="63.17365269461078"/>
    <x v="0"/>
    <s v="documentary"/>
    <x v="298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x v="0"/>
    <s v="film &amp; video/documentary"/>
    <n v="1.0182857142857142"/>
    <n v="104.82352941176471"/>
    <x v="0"/>
    <s v="documentary"/>
    <x v="299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x v="0"/>
    <s v="film &amp; video/documentary"/>
    <n v="1.0660499999999999"/>
    <n v="97.356164383561648"/>
    <x v="0"/>
    <s v="documentary"/>
    <x v="300"/>
    <d v="2016-06-18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x v="0"/>
    <s v="film &amp; video/documentary"/>
    <n v="1.13015"/>
    <n v="203.63063063063063"/>
    <x v="0"/>
    <s v="documentary"/>
    <x v="228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x v="0"/>
    <s v="film &amp; video/documentary"/>
    <n v="1.252275"/>
    <n v="188.31203007518798"/>
    <x v="0"/>
    <s v="documentary"/>
    <x v="301"/>
    <d v="2016-04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x v="0"/>
    <s v="film &amp; video/documentary"/>
    <n v="1.0119"/>
    <n v="146.65217391304347"/>
    <x v="0"/>
    <s v="documentary"/>
    <x v="302"/>
    <d v="2015-05-1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x v="0"/>
    <s v="film &amp; video/documentary"/>
    <n v="1.0276470588235294"/>
    <n v="109.1875"/>
    <x v="0"/>
    <s v="documentary"/>
    <x v="302"/>
    <d v="2015-05-09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x v="0"/>
    <s v="film &amp; video/documentary"/>
    <n v="1.1683911999999999"/>
    <n v="59.249046653144013"/>
    <x v="0"/>
    <s v="documentary"/>
    <x v="80"/>
    <d v="2015-11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x v="0"/>
    <s v="film &amp; video/documentary"/>
    <n v="1.0116833333333335"/>
    <n v="97.904838709677421"/>
    <x v="0"/>
    <s v="documentary"/>
    <x v="157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x v="0"/>
    <s v="film &amp; video/documentary"/>
    <n v="1.1013360000000001"/>
    <n v="70.000169491525426"/>
    <x v="0"/>
    <s v="documentary"/>
    <x v="303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x v="0"/>
    <s v="film &amp; video/documentary"/>
    <n v="1.0808333333333333"/>
    <n v="72.865168539325836"/>
    <x v="0"/>
    <s v="documentary"/>
    <x v="304"/>
    <d v="2015-04-30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x v="0"/>
    <s v="film &amp; video/documentary"/>
    <n v="1.2502285714285715"/>
    <n v="146.34782608695653"/>
    <x v="0"/>
    <s v="documentary"/>
    <x v="305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x v="0"/>
    <s v="film &amp; video/documentary"/>
    <n v="1.0671428571428572"/>
    <n v="67.909090909090907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x v="0"/>
    <s v="film &amp; video/documentary"/>
    <n v="1.0036639999999999"/>
    <n v="169.85083076923075"/>
    <x v="0"/>
    <s v="documentary"/>
    <x v="307"/>
    <d v="2016-04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x v="0"/>
    <s v="film &amp; video/documentary"/>
    <n v="1.0202863333333334"/>
    <n v="58.413339694656486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x v="0"/>
    <s v="film &amp; video/documentary"/>
    <n v="1.0208358208955224"/>
    <n v="119.99298245614035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x v="0"/>
    <s v="film &amp; video/documentary"/>
    <n v="1.2327586206896552"/>
    <n v="99.860335195530723"/>
    <x v="0"/>
    <s v="documentary"/>
    <x v="117"/>
    <d v="2015-05-21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x v="0"/>
    <s v="film &amp; video/documentary"/>
    <n v="1.7028880000000002"/>
    <n v="90.579148936170213"/>
    <x v="0"/>
    <s v="documentary"/>
    <x v="310"/>
    <d v="2015-10-15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x v="0"/>
    <s v="film &amp; video/documentary"/>
    <n v="1.1159049999999999"/>
    <n v="117.77361477572559"/>
    <x v="0"/>
    <s v="documentary"/>
    <x v="80"/>
    <d v="2015-11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x v="0"/>
    <s v="film &amp; video/documentary"/>
    <n v="1.03"/>
    <n v="86.554621848739501"/>
    <x v="0"/>
    <s v="documentary"/>
    <x v="311"/>
    <d v="2015-08-22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x v="0"/>
    <s v="film &amp; video/documentary"/>
    <n v="1.0663570159857905"/>
    <n v="71.899281437125751"/>
    <x v="0"/>
    <s v="documentary"/>
    <x v="312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x v="0"/>
    <s v="film &amp; video/documentary"/>
    <n v="1.1476"/>
    <n v="129.81900452488688"/>
    <x v="0"/>
    <s v="documentary"/>
    <x v="313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x v="0"/>
    <s v="film &amp; video/documentary"/>
    <n v="1.2734117647058822"/>
    <n v="44.912863070539416"/>
    <x v="0"/>
    <s v="documentary"/>
    <x v="314"/>
    <d v="2016-04-08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x v="0"/>
    <s v="film &amp; video/documentary"/>
    <n v="1.1656"/>
    <n v="40.755244755244753"/>
    <x v="0"/>
    <s v="documentary"/>
    <x v="315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x v="0"/>
    <s v="film &amp; video/documentary"/>
    <n v="1.0861819426615318"/>
    <n v="103.52394779771615"/>
    <x v="0"/>
    <s v="documentary"/>
    <x v="316"/>
    <d v="2015-11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x v="0"/>
    <s v="film &amp; video/documentary"/>
    <n v="1.0394285714285714"/>
    <n v="125.44827586206897"/>
    <x v="0"/>
    <s v="documentary"/>
    <x v="203"/>
    <d v="2016-04-09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x v="0"/>
    <s v="film &amp; video/documentary"/>
    <n v="1.1625714285714286"/>
    <n v="246.60606060606059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x v="0"/>
    <s v="film &amp; video/documentary"/>
    <n v="1.0269239999999999"/>
    <n v="79.401340206185566"/>
    <x v="0"/>
    <s v="documentary"/>
    <x v="318"/>
    <d v="2016-03-17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x v="0"/>
    <s v="film &amp; video/documentary"/>
    <n v="1.74"/>
    <n v="86.138613861386133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x v="0"/>
    <s v="film &amp; video/documentary"/>
    <n v="1.03088"/>
    <n v="193.04868913857678"/>
    <x v="0"/>
    <s v="documentary"/>
    <x v="300"/>
    <d v="2016-06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x v="0"/>
    <s v="film &amp; video/documentary"/>
    <n v="1.0485537190082646"/>
    <n v="84.023178807947019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x v="0"/>
    <s v="film &amp; video/documentary"/>
    <n v="1.0137499999999999"/>
    <n v="139.82758620689654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x v="0"/>
    <s v="film &amp; video/documentary"/>
    <n v="1.1107699999999998"/>
    <n v="109.8218926553672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x v="0"/>
    <s v="film &amp; video/documentary"/>
    <n v="1.2415933781686497"/>
    <n v="139.53488372093022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x v="0"/>
    <s v="film &amp; video/documentary"/>
    <n v="1.0133333333333334"/>
    <n v="347.84615384615387"/>
    <x v="0"/>
    <s v="documentary"/>
    <x v="324"/>
    <d v="2010-05-03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x v="0"/>
    <s v="film &amp; video/documentary"/>
    <n v="1.1016142857142857"/>
    <n v="68.24159292035398"/>
    <x v="0"/>
    <s v="documentary"/>
    <x v="325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x v="0"/>
    <s v="film &amp; video/documentary"/>
    <n v="1.0397333333333334"/>
    <n v="239.93846153846152"/>
    <x v="0"/>
    <s v="documentary"/>
    <x v="326"/>
    <d v="2014-03-01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x v="0"/>
    <s v="film &amp; video/documentary"/>
    <n v="1.013157894736842"/>
    <n v="287.31343283582089"/>
    <x v="0"/>
    <s v="documentary"/>
    <x v="327"/>
    <d v="2012-05-2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x v="0"/>
    <s v="film &amp; video/documentary"/>
    <n v="1.033501"/>
    <n v="86.84882352941176"/>
    <x v="0"/>
    <s v="documentary"/>
    <x v="328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x v="0"/>
    <s v="film &amp; video/documentary"/>
    <n v="1.04112"/>
    <n v="81.84905660377359"/>
    <x v="0"/>
    <s v="documentary"/>
    <x v="329"/>
    <d v="2015-03-16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x v="0"/>
    <s v="film &amp; video/documentary"/>
    <n v="1.1015569230769231"/>
    <n v="42.874970059880241"/>
    <x v="0"/>
    <s v="documentary"/>
    <x v="330"/>
    <d v="2012-01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x v="0"/>
    <s v="film &amp; video/documentary"/>
    <n v="1.2202"/>
    <n v="709.41860465116281"/>
    <x v="0"/>
    <s v="documentary"/>
    <x v="165"/>
    <d v="2017-01-0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x v="0"/>
    <s v="film &amp; video/documentary"/>
    <n v="1.1416866666666667"/>
    <n v="161.25517890772127"/>
    <x v="0"/>
    <s v="documentary"/>
    <x v="331"/>
    <d v="2013-02-02T00:00:0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x v="0"/>
    <s v="film &amp; video/documentary"/>
    <n v="1.2533333333333334"/>
    <n v="41.777777777777779"/>
    <x v="0"/>
    <s v="documentary"/>
    <x v="332"/>
    <d v="2016-04-06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x v="0"/>
    <s v="film &amp; video/documentary"/>
    <n v="1.0666666666666667"/>
    <n v="89.887640449438209"/>
    <x v="0"/>
    <s v="documentary"/>
    <x v="333"/>
    <d v="2012-07-19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x v="0"/>
    <s v="film &amp; video/documentary"/>
    <n v="1.3065"/>
    <n v="45.051724137931032"/>
    <x v="0"/>
    <s v="documentary"/>
    <x v="334"/>
    <d v="2011-09-17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x v="0"/>
    <s v="film &amp; video/documentary"/>
    <n v="1.2"/>
    <n v="42.857142857142854"/>
    <x v="0"/>
    <s v="documentary"/>
    <x v="335"/>
    <d v="2014-03-0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x v="0"/>
    <s v="film &amp; video/documentary"/>
    <n v="1.0595918367346939"/>
    <n v="54.083333333333336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x v="0"/>
    <s v="film &amp; video/documentary"/>
    <n v="1.1439999999999999"/>
    <n v="103.21804511278195"/>
    <x v="0"/>
    <s v="documentary"/>
    <x v="8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x v="0"/>
    <s v="film &amp; video/documentary"/>
    <n v="1.1176666666666666"/>
    <n v="40.397590361445786"/>
    <x v="0"/>
    <s v="documentary"/>
    <x v="337"/>
    <d v="2016-01-26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x v="0"/>
    <s v="film &amp; video/documentary"/>
    <n v="1.1608000000000001"/>
    <n v="116.85906040268456"/>
    <x v="0"/>
    <s v="documentary"/>
    <x v="99"/>
    <d v="2012-05-04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x v="0"/>
    <s v="film &amp; video/documentary"/>
    <n v="1.415"/>
    <n v="115.51020408163265"/>
    <x v="0"/>
    <s v="documentary"/>
    <x v="338"/>
    <d v="2016-01-24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x v="0"/>
    <s v="film &amp; video/documentary"/>
    <n v="1.0472999999999999"/>
    <n v="104.31274900398407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x v="0"/>
    <s v="film &amp; video/documentary"/>
    <n v="2.5583333333333331"/>
    <n v="69.772727272727266"/>
    <x v="0"/>
    <s v="documentary"/>
    <x v="340"/>
    <d v="2012-09-07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x v="0"/>
    <s v="film &amp; video/documentary"/>
    <n v="2.0670670670670672"/>
    <n v="43.020833333333336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x v="0"/>
    <s v="film &amp; video/documentary"/>
    <n v="1.1210500000000001"/>
    <n v="58.540469973890339"/>
    <x v="0"/>
    <s v="documentary"/>
    <x v="342"/>
    <d v="2015-01-07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x v="0"/>
    <s v="film &amp; video/documentary"/>
    <n v="1.05982"/>
    <n v="111.79535864978902"/>
    <x v="0"/>
    <s v="documentary"/>
    <x v="320"/>
    <d v="2014-11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x v="0"/>
    <s v="film &amp; video/documentary"/>
    <n v="1.0016666666666667"/>
    <n v="46.230769230769234"/>
    <x v="0"/>
    <s v="documentary"/>
    <x v="343"/>
    <d v="2015-08-1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x v="0"/>
    <s v="film &amp; video/documentary"/>
    <n v="2.1398947368421051"/>
    <n v="144.69039145907473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x v="0"/>
    <s v="film &amp; video/documentary"/>
    <n v="1.2616000000000001"/>
    <n v="88.845070422535215"/>
    <x v="0"/>
    <s v="documentary"/>
    <x v="344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x v="0"/>
    <s v="film &amp; video/documentary"/>
    <n v="1.8153547058823529"/>
    <n v="81.75107284768211"/>
    <x v="0"/>
    <s v="documentary"/>
    <x v="345"/>
    <d v="2014-03-0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x v="0"/>
    <s v="film &amp; video/documentary"/>
    <n v="1"/>
    <n v="71.428571428571431"/>
    <x v="0"/>
    <s v="documentary"/>
    <x v="309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x v="0"/>
    <s v="film &amp; video/documentary"/>
    <n v="1.0061"/>
    <n v="104.25906735751295"/>
    <x v="0"/>
    <s v="documentary"/>
    <x v="346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x v="0"/>
    <s v="film &amp; video/documentary"/>
    <n v="1.009027027027027"/>
    <n v="90.616504854368927"/>
    <x v="0"/>
    <s v="documentary"/>
    <x v="347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x v="0"/>
    <s v="film &amp; video/documentary"/>
    <n v="1.10446"/>
    <n v="157.33048433048432"/>
    <x v="0"/>
    <s v="documentary"/>
    <x v="348"/>
    <d v="2013-10-1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x v="0"/>
    <s v="film &amp; video/documentary"/>
    <n v="1.118936170212766"/>
    <n v="105.18"/>
    <x v="0"/>
    <s v="documentary"/>
    <x v="349"/>
    <d v="2016-04-1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x v="0"/>
    <s v="film &amp; video/documentary"/>
    <n v="1.0804450000000001"/>
    <n v="58.719836956521746"/>
    <x v="0"/>
    <s v="documentary"/>
    <x v="350"/>
    <d v="2012-04-28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x v="0"/>
    <s v="film &amp; video/documentary"/>
    <n v="1.0666666666666667"/>
    <n v="81.632653061224488"/>
    <x v="0"/>
    <s v="documentary"/>
    <x v="351"/>
    <d v="2012-07-08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x v="0"/>
    <s v="film &amp; video/documentary"/>
    <n v="1.0390027322404372"/>
    <n v="56.460043668122275"/>
    <x v="0"/>
    <s v="documentary"/>
    <x v="352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x v="0"/>
    <s v="film &amp; video/documentary"/>
    <n v="1.2516"/>
    <n v="140.1044776119403"/>
    <x v="0"/>
    <s v="documentary"/>
    <x v="353"/>
    <d v="2015-04-3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x v="0"/>
    <s v="film &amp; video/documentary"/>
    <n v="1.0680499999999999"/>
    <n v="224.85263157894738"/>
    <x v="0"/>
    <s v="documentary"/>
    <x v="354"/>
    <d v="2016-12-15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x v="0"/>
    <s v="film &amp; video/documentary"/>
    <n v="1.1230249999999999"/>
    <n v="181.13306451612902"/>
    <x v="0"/>
    <s v="documentary"/>
    <x v="355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x v="0"/>
    <s v="film &amp; video/documentary"/>
    <n v="1.0381199999999999"/>
    <n v="711.04109589041093"/>
    <x v="0"/>
    <s v="documentary"/>
    <x v="356"/>
    <d v="2011-08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x v="0"/>
    <s v="film &amp; video/documentary"/>
    <n v="1.4165000000000001"/>
    <n v="65.883720930232556"/>
    <x v="0"/>
    <s v="documentary"/>
    <x v="357"/>
    <d v="2015-11-06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x v="0"/>
    <s v="film &amp; video/documentary"/>
    <n v="1.0526"/>
    <n v="75.185714285714283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x v="0"/>
    <s v="film &amp; video/documentary"/>
    <n v="1.0309142857142857"/>
    <n v="133.14391143911439"/>
    <x v="0"/>
    <s v="documentary"/>
    <x v="359"/>
    <d v="2014-02-06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x v="0"/>
    <s v="film &amp; video/documentary"/>
    <n v="1.0765957446808512"/>
    <n v="55.2"/>
    <x v="0"/>
    <s v="documentary"/>
    <x v="345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x v="0"/>
    <s v="film &amp; video/documentary"/>
    <n v="1.0770464285714285"/>
    <n v="86.163714285714292"/>
    <x v="0"/>
    <s v="documentary"/>
    <x v="242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x v="0"/>
    <s v="film &amp; video/documentary"/>
    <n v="1.0155000000000001"/>
    <n v="92.318181818181813"/>
    <x v="0"/>
    <s v="documentary"/>
    <x v="360"/>
    <d v="2011-11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x v="0"/>
    <s v="film &amp; video/documentary"/>
    <n v="1.0143766666666667"/>
    <n v="160.16473684210527"/>
    <x v="0"/>
    <s v="documentary"/>
    <x v="361"/>
    <d v="2013-11-0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x v="0"/>
    <s v="film &amp; video/documentary"/>
    <n v="1.3680000000000001"/>
    <n v="45.6"/>
    <x v="0"/>
    <s v="documentary"/>
    <x v="362"/>
    <d v="2016-07-23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x v="0"/>
    <s v="film &amp; video/documentary"/>
    <n v="1.2829999999999999"/>
    <n v="183.28571428571428"/>
    <x v="0"/>
    <s v="documentary"/>
    <x v="141"/>
    <d v="2015-06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x v="0"/>
    <s v="film &amp; video/documentary"/>
    <n v="1.0105"/>
    <n v="125.78838174273859"/>
    <x v="0"/>
    <s v="documentary"/>
    <x v="363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x v="0"/>
    <s v="film &amp; video/documentary"/>
    <n v="1.2684"/>
    <n v="57.654545454545456"/>
    <x v="0"/>
    <s v="documentary"/>
    <x v="75"/>
    <d v="2012-07-26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x v="0"/>
    <s v="film &amp; video/documentary"/>
    <n v="1.0508593749999999"/>
    <n v="78.660818713450297"/>
    <x v="0"/>
    <s v="documentary"/>
    <x v="364"/>
    <d v="2012-07-20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x v="0"/>
    <s v="film &amp; video/documentary"/>
    <n v="1.0285405405405406"/>
    <n v="91.480769230769226"/>
    <x v="0"/>
    <s v="documentary"/>
    <x v="365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x v="0"/>
    <s v="film &amp; video/documentary"/>
    <n v="1.0214714285714286"/>
    <n v="68.09809523809524"/>
    <x v="0"/>
    <s v="documentary"/>
    <x v="116"/>
    <d v="2014-10-18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x v="0"/>
    <s v="film &amp; video/documentary"/>
    <n v="1.2021700000000002"/>
    <n v="48.086800000000004"/>
    <x v="0"/>
    <s v="documentary"/>
    <x v="366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x v="0"/>
    <s v="film &amp; video/documentary"/>
    <n v="1.0024761904761905"/>
    <n v="202.42307692307693"/>
    <x v="0"/>
    <s v="documentary"/>
    <x v="367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x v="0"/>
    <s v="film &amp; video/documentary"/>
    <n v="1.0063392857142857"/>
    <n v="216.75"/>
    <x v="0"/>
    <s v="documentary"/>
    <x v="368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x v="0"/>
    <s v="film &amp; video/documentary"/>
    <n v="1.004375"/>
    <n v="110.06849315068493"/>
    <x v="0"/>
    <s v="documentary"/>
    <x v="369"/>
    <d v="2013-06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x v="1"/>
    <s v="film &amp; video/animation"/>
    <n v="4.3939393939393936E-3"/>
    <n v="4.833333333333333"/>
    <x v="0"/>
    <s v="animation"/>
    <x v="370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x v="1"/>
    <s v="film &amp; video/animation"/>
    <n v="2.0066666666666667E-2"/>
    <n v="50.166666666666664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x v="1"/>
    <s v="film &amp; video/animation"/>
    <n v="1.0749999999999999E-2"/>
    <n v="35.833333333333336"/>
    <x v="0"/>
    <s v="animation"/>
    <x v="371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x v="1"/>
    <s v="film &amp; video/animation"/>
    <n v="7.6499999999999997E-3"/>
    <n v="11.76923076923077"/>
    <x v="0"/>
    <s v="animation"/>
    <x v="372"/>
    <d v="2013-06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x v="1"/>
    <s v="film &amp; video/animation"/>
    <n v="6.7966666666666675E-2"/>
    <n v="40.78"/>
    <x v="0"/>
    <s v="animation"/>
    <x v="272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x v="1"/>
    <s v="film &amp; video/animation"/>
    <n v="1.2E-4"/>
    <n v="3"/>
    <x v="0"/>
    <s v="animation"/>
    <x v="373"/>
    <d v="2015-11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x v="1"/>
    <s v="film &amp; video/animation"/>
    <n v="1.3299999999999999E-2"/>
    <n v="16.625"/>
    <x v="0"/>
    <s v="animation"/>
    <x v="374"/>
    <d v="2016-03-02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x v="1"/>
    <s v="film &amp; video/animation"/>
    <n v="0"/>
    <e v="#DIV/0!"/>
    <x v="0"/>
    <s v="animation"/>
    <x v="375"/>
    <d v="2015-10-23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x v="1"/>
    <s v="film &amp; video/animation"/>
    <n v="5.6333333333333332E-2"/>
    <n v="52"/>
    <x v="0"/>
    <s v="animation"/>
    <x v="122"/>
    <d v="2014-06-17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x v="1"/>
    <s v="film &amp; video/animation"/>
    <n v="0"/>
    <e v="#DIV/0!"/>
    <x v="0"/>
    <s v="animation"/>
    <x v="376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x v="1"/>
    <s v="film &amp; video/animation"/>
    <n v="2.4E-2"/>
    <n v="4.8"/>
    <x v="0"/>
    <s v="animation"/>
    <x v="377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x v="1"/>
    <s v="film &amp; video/animation"/>
    <n v="0.13833333333333334"/>
    <n v="51.875"/>
    <x v="0"/>
    <s v="animation"/>
    <x v="378"/>
    <d v="2016-07-06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x v="1"/>
    <s v="film &amp; video/animation"/>
    <n v="9.5000000000000001E-2"/>
    <n v="71.25"/>
    <x v="0"/>
    <s v="animation"/>
    <x v="174"/>
    <d v="2015-10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x v="1"/>
    <s v="film &amp; video/animation"/>
    <n v="0"/>
    <e v="#DIV/0!"/>
    <x v="0"/>
    <s v="animation"/>
    <x v="379"/>
    <d v="2015-10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x v="1"/>
    <s v="film &amp; video/animation"/>
    <n v="0.05"/>
    <n v="62.5"/>
    <x v="0"/>
    <s v="animation"/>
    <x v="380"/>
    <d v="2013-12-02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x v="1"/>
    <s v="film &amp; video/animation"/>
    <n v="2.7272727272727273E-5"/>
    <n v="1"/>
    <x v="0"/>
    <s v="animation"/>
    <x v="381"/>
    <d v="2013-09-14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x v="1"/>
    <s v="film &amp; video/animation"/>
    <n v="0"/>
    <e v="#DIV/0!"/>
    <x v="0"/>
    <s v="animation"/>
    <x v="382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x v="1"/>
    <s v="film &amp; video/animation"/>
    <n v="0"/>
    <e v="#DIV/0!"/>
    <x v="0"/>
    <s v="animation"/>
    <x v="383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x v="1"/>
    <s v="film &amp; video/animation"/>
    <n v="9.3799999999999994E-2"/>
    <n v="170.54545454545453"/>
    <x v="0"/>
    <s v="animation"/>
    <x v="384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x v="1"/>
    <s v="film &amp; video/animation"/>
    <n v="0"/>
    <e v="#DIV/0!"/>
    <x v="0"/>
    <s v="animation"/>
    <x v="385"/>
    <d v="2014-10-18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x v="1"/>
    <s v="film &amp; video/animation"/>
    <n v="1E-3"/>
    <n v="5"/>
    <x v="0"/>
    <s v="animation"/>
    <x v="386"/>
    <d v="2016-03-25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x v="1"/>
    <s v="film &amp; video/animation"/>
    <n v="0"/>
    <e v="#DIV/0!"/>
    <x v="0"/>
    <s v="animation"/>
    <x v="387"/>
    <d v="2013-11-03T00:00:00"/>
  </r>
  <r>
    <n v="442"/>
    <s v="The Paranormal Idiot"/>
    <s v="Doomsday is here"/>
    <n v="17000"/>
    <n v="6691"/>
    <x v="2"/>
    <s v="US"/>
    <s v="USD"/>
    <n v="1424380783"/>
    <x v="442"/>
    <b v="0"/>
    <n v="17"/>
    <x v="1"/>
    <s v="film &amp; video/animation"/>
    <n v="0.39358823529411763"/>
    <n v="393.58823529411762"/>
    <x v="0"/>
    <s v="animation"/>
    <x v="388"/>
    <d v="2015-02-20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x v="1"/>
    <s v="film &amp; video/animation"/>
    <n v="1E-3"/>
    <n v="5"/>
    <x v="0"/>
    <s v="animation"/>
    <x v="389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x v="1"/>
    <s v="film &amp; video/animation"/>
    <n v="0.05"/>
    <n v="50"/>
    <x v="0"/>
    <s v="animation"/>
    <x v="390"/>
    <d v="2012-0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x v="1"/>
    <s v="film &amp; video/animation"/>
    <n v="3.3333333333333335E-5"/>
    <n v="1"/>
    <x v="0"/>
    <s v="animation"/>
    <x v="207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x v="1"/>
    <s v="film &amp; video/animation"/>
    <n v="7.2952380952380949E-2"/>
    <n v="47.875"/>
    <x v="0"/>
    <s v="animation"/>
    <x v="391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x v="1"/>
    <s v="film &amp; video/animation"/>
    <n v="1.6666666666666666E-4"/>
    <n v="5"/>
    <x v="0"/>
    <s v="animation"/>
    <x v="392"/>
    <d v="2013-03-24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x v="1"/>
    <s v="film &amp; video/animation"/>
    <n v="3.2804E-2"/>
    <n v="20.502500000000001"/>
    <x v="0"/>
    <s v="animation"/>
    <x v="37"/>
    <d v="2014-05-15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x v="1"/>
    <s v="film &amp; video/animation"/>
    <n v="2.2499999999999999E-2"/>
    <n v="9"/>
    <x v="0"/>
    <s v="animation"/>
    <x v="393"/>
    <d v="2013-10-18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x v="1"/>
    <s v="film &amp; video/animation"/>
    <n v="7.92E-3"/>
    <n v="56.571428571428569"/>
    <x v="0"/>
    <s v="animation"/>
    <x v="394"/>
    <d v="2014-02-15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x v="1"/>
    <s v="film &amp; video/animation"/>
    <n v="0"/>
    <e v="#DIV/0!"/>
    <x v="0"/>
    <s v="animation"/>
    <x v="395"/>
    <d v="2014-01-26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x v="1"/>
    <s v="film &amp; video/animation"/>
    <n v="0.64"/>
    <n v="40"/>
    <x v="0"/>
    <s v="animation"/>
    <x v="396"/>
    <d v="2015-05-14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x v="1"/>
    <s v="film &amp; video/animation"/>
    <n v="2.740447957839262E-4"/>
    <n v="13"/>
    <x v="0"/>
    <s v="animation"/>
    <x v="397"/>
    <d v="2015-02-20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x v="1"/>
    <s v="film &amp; video/animation"/>
    <n v="8.2000000000000007E-3"/>
    <n v="16.399999999999999"/>
    <x v="0"/>
    <s v="animation"/>
    <x v="134"/>
    <d v="2014-11-27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x v="1"/>
    <s v="film &amp; video/animation"/>
    <n v="6.9230769230769226E-4"/>
    <n v="22.5"/>
    <x v="0"/>
    <s v="animation"/>
    <x v="398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x v="1"/>
    <s v="film &amp; video/animation"/>
    <n v="6.8631863186318634E-3"/>
    <n v="20.333333333333332"/>
    <x v="0"/>
    <s v="animation"/>
    <x v="399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x v="1"/>
    <s v="film &amp; video/animation"/>
    <n v="0"/>
    <e v="#DIV/0!"/>
    <x v="0"/>
    <s v="animation"/>
    <x v="400"/>
    <d v="2014-08-17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x v="1"/>
    <s v="film &amp; video/animation"/>
    <n v="8.2100000000000006E-2"/>
    <n v="16.755102040816325"/>
    <x v="0"/>
    <s v="animation"/>
    <x v="401"/>
    <d v="2013-05-15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x v="1"/>
    <s v="film &amp; video/animation"/>
    <n v="6.4102564102564103E-4"/>
    <n v="25"/>
    <x v="0"/>
    <s v="animation"/>
    <x v="402"/>
    <d v="2011-11-14T00:00:0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x v="1"/>
    <s v="film &amp; video/animation"/>
    <n v="2.9411764705882353E-3"/>
    <n v="12.5"/>
    <x v="0"/>
    <s v="animation"/>
    <x v="403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x v="1"/>
    <s v="film &amp; video/animation"/>
    <n v="0"/>
    <e v="#DIV/0!"/>
    <x v="0"/>
    <s v="animation"/>
    <x v="404"/>
    <d v="2013-06-03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x v="1"/>
    <s v="film &amp; video/animation"/>
    <n v="0"/>
    <e v="#DIV/0!"/>
    <x v="0"/>
    <s v="animation"/>
    <x v="405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x v="1"/>
    <s v="film &amp; video/animation"/>
    <n v="2.2727272727272728E-2"/>
    <n v="113.63636363636364"/>
    <x v="0"/>
    <s v="animation"/>
    <x v="406"/>
    <d v="2011-09-25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x v="1"/>
    <s v="film &amp; video/animation"/>
    <n v="9.9009900990099011E-4"/>
    <n v="1"/>
    <x v="0"/>
    <s v="animation"/>
    <x v="407"/>
    <d v="2016-05-19T00:00:0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x v="1"/>
    <s v="film &amp; video/animation"/>
    <n v="0.26953125"/>
    <n v="17.25"/>
    <x v="0"/>
    <s v="animation"/>
    <x v="408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x v="1"/>
    <s v="film &amp; video/animation"/>
    <n v="7.6E-3"/>
    <n v="15.2"/>
    <x v="0"/>
    <s v="animation"/>
    <x v="409"/>
    <d v="2012-09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x v="1"/>
    <s v="film &amp; video/animation"/>
    <n v="0.21575"/>
    <n v="110.64102564102564"/>
    <x v="0"/>
    <s v="animation"/>
    <x v="410"/>
    <d v="2012-09-29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x v="1"/>
    <s v="film &amp; video/animation"/>
    <n v="0"/>
    <e v="#DIV/0!"/>
    <x v="0"/>
    <s v="animation"/>
    <x v="411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x v="1"/>
    <s v="film &amp; video/animation"/>
    <n v="0"/>
    <e v="#DIV/0!"/>
    <x v="0"/>
    <s v="animation"/>
    <x v="412"/>
    <d v="2014-09-06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x v="1"/>
    <s v="film &amp; video/animation"/>
    <n v="1.0200000000000001E-2"/>
    <n v="25.5"/>
    <x v="0"/>
    <s v="animation"/>
    <x v="413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x v="1"/>
    <s v="film &amp; video/animation"/>
    <n v="0.11892727272727273"/>
    <n v="38.476470588235294"/>
    <x v="0"/>
    <s v="animation"/>
    <x v="414"/>
    <d v="2014-04-20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x v="1"/>
    <s v="film &amp; video/animation"/>
    <n v="0.17624999999999999"/>
    <n v="28.2"/>
    <x v="0"/>
    <s v="animation"/>
    <x v="415"/>
    <d v="2014-08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x v="1"/>
    <s v="film &amp; video/animation"/>
    <n v="2.87E-2"/>
    <n v="61.5"/>
    <x v="0"/>
    <s v="animation"/>
    <x v="18"/>
    <d v="2014-09-18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x v="1"/>
    <s v="film &amp; video/animation"/>
    <n v="3.0303030303030303E-4"/>
    <n v="1"/>
    <x v="0"/>
    <s v="animation"/>
    <x v="416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x v="1"/>
    <s v="film &amp; video/animation"/>
    <n v="0"/>
    <e v="#DIV/0!"/>
    <x v="0"/>
    <s v="animation"/>
    <x v="417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x v="1"/>
    <s v="film &amp; video/animation"/>
    <n v="2.2302681818181819E-2"/>
    <n v="39.569274193548388"/>
    <x v="0"/>
    <s v="animation"/>
    <x v="418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x v="1"/>
    <s v="film &amp; video/animation"/>
    <n v="0"/>
    <e v="#DIV/0!"/>
    <x v="0"/>
    <s v="animation"/>
    <x v="99"/>
    <d v="2012-05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x v="1"/>
    <s v="film &amp; video/animation"/>
    <n v="0"/>
    <e v="#DIV/0!"/>
    <x v="0"/>
    <s v="animation"/>
    <x v="419"/>
    <d v="2015-04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x v="1"/>
    <s v="film &amp; video/animation"/>
    <n v="0.3256"/>
    <n v="88.8"/>
    <x v="0"/>
    <s v="animation"/>
    <x v="146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x v="1"/>
    <s v="film &amp; video/animation"/>
    <n v="0.19409999999999999"/>
    <n v="55.457142857142856"/>
    <x v="0"/>
    <s v="animation"/>
    <x v="420"/>
    <d v="2013-08-10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x v="1"/>
    <s v="film &amp; video/animation"/>
    <n v="6.0999999999999999E-2"/>
    <n v="87.142857142857139"/>
    <x v="0"/>
    <s v="animation"/>
    <x v="421"/>
    <d v="2012-10-1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x v="1"/>
    <s v="film &amp; video/animation"/>
    <n v="1E-3"/>
    <n v="10"/>
    <x v="0"/>
    <s v="animation"/>
    <x v="422"/>
    <d v="2016-04-15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x v="1"/>
    <s v="film &amp; video/animation"/>
    <n v="0.502"/>
    <n v="51.224489795918366"/>
    <x v="0"/>
    <s v="animation"/>
    <x v="423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x v="1"/>
    <s v="film &amp; video/animation"/>
    <n v="1.8625E-3"/>
    <n v="13.545454545454545"/>
    <x v="0"/>
    <s v="animation"/>
    <x v="424"/>
    <d v="2015-11-06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x v="1"/>
    <s v="film &amp; video/animation"/>
    <n v="0.21906971229845085"/>
    <n v="66.520080000000007"/>
    <x v="0"/>
    <s v="animation"/>
    <x v="425"/>
    <d v="2013-05-18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x v="1"/>
    <s v="film &amp; video/animation"/>
    <n v="9.0909090909090904E-5"/>
    <n v="50"/>
    <x v="0"/>
    <s v="animation"/>
    <x v="426"/>
    <d v="2014-06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x v="1"/>
    <s v="film &amp; video/animation"/>
    <n v="0"/>
    <e v="#DIV/0!"/>
    <x v="0"/>
    <s v="animation"/>
    <x v="427"/>
    <d v="2016-12-26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x v="1"/>
    <s v="film &amp; video/animation"/>
    <n v="0"/>
    <e v="#DIV/0!"/>
    <x v="0"/>
    <s v="animation"/>
    <x v="212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x v="1"/>
    <s v="film &amp; video/animation"/>
    <n v="2.8667813379201833E-3"/>
    <n v="71.666666666666671"/>
    <x v="0"/>
    <s v="animation"/>
    <x v="428"/>
    <d v="2012-01-05T00:00:00"/>
  </r>
  <r>
    <n v="490"/>
    <s v="PROJECT IS CANCELLED"/>
    <s v="Cancelled"/>
    <n v="1000"/>
    <n v="0"/>
    <x v="2"/>
    <s v="US"/>
    <s v="USD"/>
    <n v="1345677285"/>
    <x v="490"/>
    <b v="0"/>
    <n v="0"/>
    <x v="1"/>
    <s v="film &amp; video/animation"/>
    <n v="0"/>
    <e v="#DIV/0!"/>
    <x v="0"/>
    <s v="animation"/>
    <x v="274"/>
    <d v="2012-08-2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x v="1"/>
    <s v="film &amp; video/animation"/>
    <n v="0"/>
    <e v="#DIV/0!"/>
    <x v="0"/>
    <s v="animation"/>
    <x v="429"/>
    <d v="2016-01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x v="1"/>
    <s v="film &amp; video/animation"/>
    <n v="0"/>
    <e v="#DIV/0!"/>
    <x v="0"/>
    <s v="animation"/>
    <x v="43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x v="1"/>
    <s v="film &amp; video/animation"/>
    <n v="0"/>
    <e v="#DIV/0!"/>
    <x v="0"/>
    <s v="animation"/>
    <x v="117"/>
    <d v="2015-05-2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x v="1"/>
    <s v="film &amp; video/animation"/>
    <n v="1.5499999999999999E-3"/>
    <n v="10.333333333333334"/>
    <x v="0"/>
    <s v="animation"/>
    <x v="431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x v="1"/>
    <s v="film &amp; video/animation"/>
    <n v="0"/>
    <e v="#DIV/0!"/>
    <x v="0"/>
    <s v="animation"/>
    <x v="148"/>
    <d v="2015-07-17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x v="1"/>
    <s v="film &amp; video/animation"/>
    <n v="1.6666666666666667E-5"/>
    <n v="1"/>
    <x v="0"/>
    <s v="animation"/>
    <x v="432"/>
    <d v="2014-02-11T00:00:00"/>
  </r>
  <r>
    <n v="497"/>
    <s v="Galaxy Probe Kids"/>
    <s v="live-action/animated series pilot."/>
    <n v="4480"/>
    <n v="30"/>
    <x v="2"/>
    <s v="US"/>
    <s v="USD"/>
    <n v="1419483600"/>
    <x v="497"/>
    <b v="0"/>
    <n v="3"/>
    <x v="1"/>
    <s v="film &amp; video/animation"/>
    <n v="6.6964285714285711E-3"/>
    <n v="10"/>
    <x v="0"/>
    <s v="animation"/>
    <x v="43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x v="1"/>
    <s v="film &amp; video/animation"/>
    <n v="4.5985132395404561E-2"/>
    <n v="136.09090909090909"/>
    <x v="0"/>
    <s v="animation"/>
    <x v="434"/>
    <d v="2011-12-24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x v="1"/>
    <s v="film &amp; video/animation"/>
    <n v="9.5500000000000002E-2"/>
    <n v="73.461538461538467"/>
    <x v="0"/>
    <s v="animation"/>
    <x v="435"/>
    <d v="2009-10-13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x v="1"/>
    <s v="film &amp; video/animation"/>
    <n v="3.307692307692308E-2"/>
    <n v="53.75"/>
    <x v="0"/>
    <s v="animation"/>
    <x v="436"/>
    <d v="2010-05-09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x v="1"/>
    <s v="film &amp; video/animation"/>
    <n v="0"/>
    <e v="#DIV/0!"/>
    <x v="0"/>
    <s v="animation"/>
    <x v="437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x v="1"/>
    <s v="film &amp; video/animation"/>
    <n v="1.15E-2"/>
    <n v="57.5"/>
    <x v="0"/>
    <s v="animation"/>
    <x v="438"/>
    <d v="2012-03-19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x v="1"/>
    <s v="film &amp; video/animation"/>
    <n v="1.7538461538461537E-2"/>
    <n v="12.666666666666666"/>
    <x v="0"/>
    <s v="animation"/>
    <x v="439"/>
    <d v="2015-01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x v="1"/>
    <s v="film &amp; video/animation"/>
    <n v="1.3673469387755101E-2"/>
    <n v="67"/>
    <x v="0"/>
    <s v="animation"/>
    <x v="440"/>
    <d v="2012-04-1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x v="1"/>
    <s v="film &amp; video/animation"/>
    <n v="4.3333333333333331E-3"/>
    <n v="3.7142857142857144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x v="1"/>
    <s v="film &amp; video/animation"/>
    <n v="1.25E-3"/>
    <n v="250"/>
    <x v="0"/>
    <s v="animation"/>
    <x v="441"/>
    <d v="2013-08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x v="1"/>
    <s v="film &amp; video/animation"/>
    <n v="3.2000000000000001E-2"/>
    <n v="64"/>
    <x v="0"/>
    <s v="animation"/>
    <x v="442"/>
    <d v="2012-10-20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x v="1"/>
    <s v="film &amp; video/animation"/>
    <n v="8.0000000000000002E-3"/>
    <n v="133.33333333333334"/>
    <x v="0"/>
    <s v="animation"/>
    <x v="443"/>
    <d v="2012-05-26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x v="1"/>
    <s v="film &amp; video/animation"/>
    <n v="2E-3"/>
    <n v="10"/>
    <x v="0"/>
    <s v="animation"/>
    <x v="444"/>
    <d v="2015-06-29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x v="1"/>
    <s v="film &amp; video/animation"/>
    <n v="0"/>
    <e v="#DIV/0!"/>
    <x v="0"/>
    <s v="animation"/>
    <x v="445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x v="1"/>
    <s v="film &amp; video/animation"/>
    <n v="0.03"/>
    <n v="30"/>
    <x v="0"/>
    <s v="animation"/>
    <x v="446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x v="1"/>
    <s v="film &amp; video/animation"/>
    <n v="1.3749999999999999E-3"/>
    <n v="5.5"/>
    <x v="0"/>
    <s v="animation"/>
    <x v="447"/>
    <d v="2016-11-2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x v="1"/>
    <s v="film &amp; video/animation"/>
    <n v="0.13924"/>
    <n v="102.38235294117646"/>
    <x v="0"/>
    <s v="animation"/>
    <x v="448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x v="1"/>
    <s v="film &amp; video/animation"/>
    <n v="3.3333333333333333E-2"/>
    <n v="16.666666666666668"/>
    <x v="0"/>
    <s v="animation"/>
    <x v="449"/>
    <d v="2014-08-10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x v="1"/>
    <s v="film &amp; video/animation"/>
    <n v="0.25413402061855672"/>
    <n v="725.02941176470586"/>
    <x v="0"/>
    <s v="animation"/>
    <x v="450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x v="1"/>
    <s v="film &amp; video/animation"/>
    <n v="0"/>
    <e v="#DIV/0!"/>
    <x v="0"/>
    <s v="animation"/>
    <x v="451"/>
    <d v="2015-05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x v="1"/>
    <s v="film &amp; video/animation"/>
    <n v="1.3666666666666667E-2"/>
    <n v="68.333333333333329"/>
    <x v="0"/>
    <s v="animation"/>
    <x v="452"/>
    <d v="2017-02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x v="1"/>
    <s v="film &amp; video/animation"/>
    <n v="0"/>
    <e v="#DIV/0!"/>
    <x v="0"/>
    <s v="animation"/>
    <x v="453"/>
    <d v="2015-09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x v="1"/>
    <s v="film &amp; video/animation"/>
    <n v="0.22881426547787684"/>
    <n v="39.228571428571428"/>
    <x v="0"/>
    <s v="animation"/>
    <x v="454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x v="0"/>
    <s v="theater/plays"/>
    <n v="1.0209999999999999"/>
    <n v="150.14705882352942"/>
    <x v="1"/>
    <s v="plays"/>
    <x v="455"/>
    <d v="2015-12-1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x v="0"/>
    <s v="theater/plays"/>
    <n v="1.0464"/>
    <n v="93.428571428571431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x v="0"/>
    <s v="theater/plays"/>
    <n v="1.1466666666666667"/>
    <n v="110.96774193548387"/>
    <x v="1"/>
    <s v="plays"/>
    <x v="457"/>
    <d v="2016-03-2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x v="0"/>
    <s v="theater/plays"/>
    <n v="1.206"/>
    <n v="71.785714285714292"/>
    <x v="1"/>
    <s v="plays"/>
    <x v="458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x v="0"/>
    <s v="theater/plays"/>
    <n v="1.0867285714285715"/>
    <n v="29.258076923076924"/>
    <x v="1"/>
    <s v="plays"/>
    <x v="459"/>
    <d v="2016-06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x v="0"/>
    <s v="theater/plays"/>
    <n v="1"/>
    <n v="1000"/>
    <x v="1"/>
    <s v="plays"/>
    <x v="460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x v="0"/>
    <s v="theater/plays"/>
    <n v="1.1399999999999999"/>
    <n v="74.347826086956516"/>
    <x v="1"/>
    <s v="plays"/>
    <x v="461"/>
    <d v="2015-08-08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x v="0"/>
    <s v="theater/plays"/>
    <n v="1.0085"/>
    <n v="63.829113924050631"/>
    <x v="1"/>
    <s v="plays"/>
    <x v="416"/>
    <d v="2017-02-18T00:00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x v="0"/>
    <s v="theater/plays"/>
    <n v="1.1565217391304348"/>
    <n v="44.333333333333336"/>
    <x v="1"/>
    <s v="plays"/>
    <x v="462"/>
    <d v="2015-06-22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x v="0"/>
    <s v="theater/plays"/>
    <n v="1.3041666666666667"/>
    <n v="86.944444444444443"/>
    <x v="1"/>
    <s v="plays"/>
    <x v="463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x v="0"/>
    <s v="theater/plays"/>
    <n v="1.0778267254038179"/>
    <n v="126.55172413793103"/>
    <x v="1"/>
    <s v="plays"/>
    <x v="464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x v="0"/>
    <s v="theater/plays"/>
    <n v="1"/>
    <n v="129.03225806451613"/>
    <x v="1"/>
    <s v="plays"/>
    <x v="465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x v="0"/>
    <s v="theater/plays"/>
    <n v="1.2324999999999999"/>
    <n v="71.242774566473983"/>
    <x v="1"/>
    <s v="plays"/>
    <x v="466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x v="0"/>
    <s v="theater/plays"/>
    <n v="1.002"/>
    <n v="117.88235294117646"/>
    <x v="1"/>
    <s v="plays"/>
    <x v="201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x v="0"/>
    <s v="theater/plays"/>
    <n v="1.0466666666666666"/>
    <n v="327.08333333333331"/>
    <x v="1"/>
    <s v="plays"/>
    <x v="47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x v="0"/>
    <s v="theater/plays"/>
    <n v="1.0249999999999999"/>
    <n v="34.745762711864408"/>
    <x v="1"/>
    <s v="plays"/>
    <x v="165"/>
    <d v="2017-01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x v="0"/>
    <s v="theater/plays"/>
    <n v="1.1825757575757576"/>
    <n v="100.06410256410257"/>
    <x v="1"/>
    <s v="plays"/>
    <x v="467"/>
    <d v="2015-08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x v="0"/>
    <s v="theater/plays"/>
    <n v="1.2050000000000001"/>
    <n v="40.847457627118644"/>
    <x v="1"/>
    <s v="plays"/>
    <x v="468"/>
    <d v="2015-11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x v="0"/>
    <s v="theater/plays"/>
    <n v="3.0242"/>
    <n v="252.01666666666668"/>
    <x v="1"/>
    <s v="plays"/>
    <x v="291"/>
    <d v="2016-05-14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x v="0"/>
    <s v="theater/plays"/>
    <n v="1.00644"/>
    <n v="25.161000000000001"/>
    <x v="1"/>
    <s v="plays"/>
    <x v="469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x v="1"/>
    <s v="technology/web"/>
    <n v="6.666666666666667E-5"/>
    <n v="1"/>
    <x v="2"/>
    <s v="web"/>
    <x v="193"/>
    <d v="2015-02-05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x v="1"/>
    <s v="technology/web"/>
    <n v="5.5555555555555558E-3"/>
    <n v="25"/>
    <x v="2"/>
    <s v="web"/>
    <x v="373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x v="1"/>
    <s v="technology/web"/>
    <n v="3.9999999999999998E-6"/>
    <n v="1"/>
    <x v="2"/>
    <s v="web"/>
    <x v="470"/>
    <d v="2016-05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x v="1"/>
    <s v="technology/web"/>
    <n v="3.1818181818181819E-3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x v="1"/>
    <s v="technology/web"/>
    <n v="1.2E-2"/>
    <n v="3"/>
    <x v="2"/>
    <s v="web"/>
    <x v="472"/>
    <d v="2016-07-05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x v="1"/>
    <s v="technology/web"/>
    <n v="0.27383999999999997"/>
    <n v="402.70588235294116"/>
    <x v="2"/>
    <s v="web"/>
    <x v="473"/>
    <d v="2015-11-1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x v="1"/>
    <s v="technology/web"/>
    <n v="8.6666666666666663E-4"/>
    <n v="26"/>
    <x v="2"/>
    <s v="web"/>
    <x v="474"/>
    <d v="2015-10-18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x v="1"/>
    <s v="technology/web"/>
    <n v="0"/>
    <e v="#DIV/0!"/>
    <x v="2"/>
    <s v="web"/>
    <x v="475"/>
    <d v="2016-02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x v="1"/>
    <s v="technology/web"/>
    <n v="8.9999999999999998E-4"/>
    <n v="9"/>
    <x v="2"/>
    <s v="web"/>
    <x v="476"/>
    <d v="2015-10-30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x v="1"/>
    <s v="technology/web"/>
    <n v="2.7199999999999998E-2"/>
    <n v="8.5"/>
    <x v="2"/>
    <s v="web"/>
    <x v="321"/>
    <d v="2015-07-09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x v="1"/>
    <s v="technology/web"/>
    <n v="7.0000000000000001E-3"/>
    <n v="8.75"/>
    <x v="2"/>
    <s v="web"/>
    <x v="477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x v="1"/>
    <s v="technology/web"/>
    <n v="5.0413333333333331E-2"/>
    <n v="135.03571428571428"/>
    <x v="2"/>
    <s v="web"/>
    <x v="478"/>
    <d v="2015-08-02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x v="1"/>
    <s v="technology/web"/>
    <n v="0"/>
    <e v="#DIV/0!"/>
    <x v="2"/>
    <s v="web"/>
    <x v="455"/>
    <d v="2016-01-10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x v="1"/>
    <s v="technology/web"/>
    <n v="4.9199999999999999E-3"/>
    <n v="20.5"/>
    <x v="2"/>
    <s v="web"/>
    <x v="479"/>
    <d v="2014-11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x v="1"/>
    <s v="technology/web"/>
    <n v="0.36589147286821705"/>
    <n v="64.36363636363636"/>
    <x v="2"/>
    <s v="web"/>
    <x v="480"/>
    <d v="2014-10-20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x v="1"/>
    <s v="technology/web"/>
    <n v="0"/>
    <e v="#DIV/0!"/>
    <x v="2"/>
    <s v="web"/>
    <x v="481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x v="1"/>
    <s v="technology/web"/>
    <n v="2.5000000000000001E-2"/>
    <n v="200"/>
    <x v="2"/>
    <s v="web"/>
    <x v="482"/>
    <d v="2016-01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x v="1"/>
    <s v="technology/web"/>
    <n v="9.1066666666666674E-3"/>
    <n v="68.3"/>
    <x v="2"/>
    <s v="web"/>
    <x v="483"/>
    <d v="2016-12-03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x v="1"/>
    <s v="technology/web"/>
    <n v="0"/>
    <e v="#DIV/0!"/>
    <x v="2"/>
    <s v="web"/>
    <x v="296"/>
    <d v="2015-03-25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x v="1"/>
    <s v="technology/web"/>
    <n v="2.0833333333333335E-4"/>
    <n v="50"/>
    <x v="2"/>
    <s v="web"/>
    <x v="21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x v="1"/>
    <s v="technology/web"/>
    <n v="1.2E-4"/>
    <n v="4"/>
    <x v="2"/>
    <s v="web"/>
    <x v="484"/>
    <d v="2014-12-18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x v="1"/>
    <s v="technology/web"/>
    <n v="3.6666666666666666E-3"/>
    <n v="27.5"/>
    <x v="2"/>
    <s v="web"/>
    <x v="485"/>
    <d v="2015-10-27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x v="1"/>
    <s v="technology/web"/>
    <n v="0"/>
    <e v="#DIV/0!"/>
    <x v="2"/>
    <s v="web"/>
    <x v="486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x v="1"/>
    <s v="technology/web"/>
    <n v="9.0666666666666662E-4"/>
    <n v="34"/>
    <x v="2"/>
    <s v="web"/>
    <x v="487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x v="1"/>
    <s v="technology/web"/>
    <n v="5.5555555555555558E-5"/>
    <n v="1"/>
    <x v="2"/>
    <s v="web"/>
    <x v="488"/>
    <d v="2016-03-13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x v="1"/>
    <s v="technology/web"/>
    <n v="0"/>
    <e v="#DIV/0!"/>
    <x v="2"/>
    <s v="web"/>
    <x v="189"/>
    <d v="2015-07-1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x v="1"/>
    <s v="technology/web"/>
    <n v="2.0000000000000001E-4"/>
    <n v="1"/>
    <x v="2"/>
    <s v="web"/>
    <x v="489"/>
    <d v="2016-07-15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x v="1"/>
    <s v="technology/web"/>
    <n v="0"/>
    <e v="#DIV/0!"/>
    <x v="2"/>
    <s v="web"/>
    <x v="490"/>
    <d v="2015-01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x v="1"/>
    <s v="technology/web"/>
    <n v="0.01"/>
    <n v="49"/>
    <x v="2"/>
    <s v="web"/>
    <x v="491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x v="1"/>
    <s v="technology/web"/>
    <n v="8.0000000000000002E-3"/>
    <n v="20"/>
    <x v="2"/>
    <s v="web"/>
    <x v="492"/>
    <d v="2016-01-02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x v="1"/>
    <s v="technology/web"/>
    <n v="1.6705882352941177E-3"/>
    <n v="142"/>
    <x v="2"/>
    <s v="web"/>
    <x v="493"/>
    <d v="2016-02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x v="1"/>
    <s v="technology/web"/>
    <n v="4.2399999999999998E-3"/>
    <n v="53"/>
    <x v="2"/>
    <s v="web"/>
    <x v="461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x v="1"/>
    <s v="technology/web"/>
    <n v="0"/>
    <e v="#DIV/0!"/>
    <x v="2"/>
    <s v="web"/>
    <x v="468"/>
    <d v="2015-11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x v="1"/>
    <s v="technology/web"/>
    <n v="3.892538925389254E-3"/>
    <n v="38.444444444444443"/>
    <x v="2"/>
    <s v="web"/>
    <x v="494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x v="1"/>
    <s v="technology/web"/>
    <n v="7.1556350626118068E-3"/>
    <n v="20"/>
    <x v="2"/>
    <s v="web"/>
    <x v="495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x v="1"/>
    <s v="technology/web"/>
    <n v="4.3166666666666666E-3"/>
    <n v="64.75"/>
    <x v="2"/>
    <s v="web"/>
    <x v="496"/>
    <d v="2015-06-14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x v="1"/>
    <s v="technology/web"/>
    <n v="1.2500000000000001E-5"/>
    <n v="1"/>
    <x v="2"/>
    <s v="web"/>
    <x v="497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x v="1"/>
    <s v="technology/web"/>
    <n v="2E-3"/>
    <n v="10"/>
    <x v="2"/>
    <s v="web"/>
    <x v="498"/>
    <d v="2016-05-21T00:00:0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x v="1"/>
    <s v="technology/web"/>
    <n v="1.12E-4"/>
    <n v="2"/>
    <x v="2"/>
    <s v="web"/>
    <x v="499"/>
    <d v="2015-09-08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x v="1"/>
    <s v="technology/web"/>
    <n v="1.4583333333333334E-2"/>
    <n v="35"/>
    <x v="2"/>
    <s v="web"/>
    <x v="500"/>
    <d v="2014-12-26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x v="1"/>
    <s v="technology/web"/>
    <n v="3.3333333333333332E-4"/>
    <n v="1"/>
    <x v="2"/>
    <s v="web"/>
    <x v="501"/>
    <d v="2016-09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x v="1"/>
    <s v="technology/web"/>
    <n v="0"/>
    <e v="#DIV/0!"/>
    <x v="2"/>
    <s v="web"/>
    <x v="131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x v="1"/>
    <s v="technology/web"/>
    <n v="0"/>
    <e v="#DIV/0!"/>
    <x v="2"/>
    <s v="web"/>
    <x v="502"/>
    <d v="2015-03-16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x v="1"/>
    <s v="technology/web"/>
    <n v="1.1111111111111112E-4"/>
    <n v="1"/>
    <x v="2"/>
    <s v="web"/>
    <x v="132"/>
    <d v="2015-03-20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x v="1"/>
    <s v="technology/web"/>
    <n v="0.01"/>
    <n v="5"/>
    <x v="2"/>
    <s v="web"/>
    <x v="503"/>
    <d v="2015-03-17T00:00:0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x v="1"/>
    <s v="technology/web"/>
    <n v="0"/>
    <e v="#DIV/0!"/>
    <x v="2"/>
    <s v="web"/>
    <x v="46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x v="1"/>
    <s v="technology/web"/>
    <n v="5.5999999999999999E-3"/>
    <n v="14"/>
    <x v="2"/>
    <s v="web"/>
    <x v="504"/>
    <d v="2015-02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x v="1"/>
    <s v="technology/web"/>
    <n v="9.0833333333333335E-2"/>
    <n v="389.28571428571428"/>
    <x v="2"/>
    <s v="web"/>
    <x v="505"/>
    <d v="2015-04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x v="1"/>
    <s v="technology/web"/>
    <n v="3.3444444444444443E-2"/>
    <n v="150.5"/>
    <x v="2"/>
    <s v="web"/>
    <x v="495"/>
    <d v="2016-11-18T00:00:00"/>
  </r>
  <r>
    <n v="589"/>
    <s v="Get Neighborly"/>
    <s v="Services closer than you think..."/>
    <n v="7500"/>
    <n v="1"/>
    <x v="2"/>
    <s v="US"/>
    <s v="USD"/>
    <n v="1436366699"/>
    <x v="589"/>
    <b v="0"/>
    <n v="1"/>
    <x v="1"/>
    <s v="technology/web"/>
    <n v="1.3333333333333334E-4"/>
    <n v="1"/>
    <x v="2"/>
    <s v="web"/>
    <x v="467"/>
    <d v="2015-07-09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x v="1"/>
    <s v="technology/web"/>
    <n v="4.4600000000000001E-2"/>
    <n v="24.777777777777779"/>
    <x v="2"/>
    <s v="web"/>
    <x v="211"/>
    <d v="2016-02-09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x v="1"/>
    <s v="technology/web"/>
    <n v="6.0999999999999997E-4"/>
    <n v="30.5"/>
    <x v="2"/>
    <s v="web"/>
    <x v="368"/>
    <d v="2015-07-23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x v="1"/>
    <s v="technology/web"/>
    <n v="3.3333333333333333E-2"/>
    <n v="250"/>
    <x v="2"/>
    <s v="web"/>
    <x v="506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x v="1"/>
    <s v="technology/web"/>
    <n v="0.23"/>
    <n v="16.428571428571427"/>
    <x v="2"/>
    <s v="web"/>
    <x v="507"/>
    <d v="2015-04-07T00:00:0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x v="1"/>
    <s v="technology/web"/>
    <n v="1.0399999999999999E-3"/>
    <n v="13"/>
    <x v="2"/>
    <s v="web"/>
    <x v="9"/>
    <d v="2016-04-17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x v="1"/>
    <s v="technology/web"/>
    <n v="4.2599999999999999E-3"/>
    <n v="53.25"/>
    <x v="2"/>
    <s v="web"/>
    <x v="508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x v="1"/>
    <s v="technology/web"/>
    <n v="2.9999999999999997E-4"/>
    <n v="3"/>
    <x v="2"/>
    <s v="web"/>
    <x v="290"/>
    <d v="2016-11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x v="1"/>
    <s v="technology/web"/>
    <n v="2.6666666666666666E-3"/>
    <n v="10"/>
    <x v="2"/>
    <s v="web"/>
    <x v="509"/>
    <d v="2016-08-0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x v="1"/>
    <s v="technology/web"/>
    <n v="0.34"/>
    <n v="121.42857142857143"/>
    <x v="2"/>
    <s v="web"/>
    <x v="510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x v="1"/>
    <s v="technology/web"/>
    <n v="6.2E-4"/>
    <n v="15.5"/>
    <x v="2"/>
    <s v="web"/>
    <x v="136"/>
    <d v="2015-03-09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x v="1"/>
    <s v="technology/web"/>
    <n v="0.02"/>
    <n v="100"/>
    <x v="2"/>
    <s v="web"/>
    <x v="511"/>
    <d v="2015-05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x v="1"/>
    <s v="technology/web"/>
    <n v="1.4E-2"/>
    <n v="23.333333333333332"/>
    <x v="2"/>
    <s v="web"/>
    <x v="138"/>
    <d v="2014-12-27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x v="1"/>
    <s v="technology/web"/>
    <n v="0"/>
    <e v="#DIV/0!"/>
    <x v="2"/>
    <s v="web"/>
    <x v="512"/>
    <d v="2015-06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x v="1"/>
    <s v="technology/web"/>
    <n v="3.9334666666666664E-2"/>
    <n v="45.386153846153846"/>
    <x v="2"/>
    <s v="web"/>
    <x v="60"/>
    <d v="2014-08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x v="1"/>
    <s v="technology/web"/>
    <n v="0"/>
    <e v="#DIV/0!"/>
    <x v="2"/>
    <s v="web"/>
    <x v="513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x v="1"/>
    <s v="technology/web"/>
    <n v="2.6200000000000001E-2"/>
    <n v="16.375"/>
    <x v="2"/>
    <s v="web"/>
    <x v="514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x v="1"/>
    <s v="technology/web"/>
    <n v="2E-3"/>
    <n v="10"/>
    <x v="2"/>
    <s v="web"/>
    <x v="515"/>
    <d v="2015-05-25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x v="1"/>
    <s v="technology/web"/>
    <n v="0"/>
    <e v="#DIV/0!"/>
    <x v="2"/>
    <s v="web"/>
    <x v="516"/>
    <d v="2015-11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x v="1"/>
    <s v="technology/web"/>
    <n v="9.7400000000000004E-3"/>
    <n v="292.2"/>
    <x v="2"/>
    <s v="web"/>
    <x v="517"/>
    <d v="2015-06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x v="1"/>
    <s v="technology/web"/>
    <n v="6.41025641025641E-3"/>
    <n v="5"/>
    <x v="2"/>
    <s v="web"/>
    <x v="518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x v="1"/>
    <s v="technology/web"/>
    <n v="0"/>
    <e v="#DIV/0!"/>
    <x v="2"/>
    <s v="web"/>
    <x v="519"/>
    <d v="2015-04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x v="1"/>
    <s v="technology/web"/>
    <n v="0"/>
    <e v="#DIV/0!"/>
    <x v="2"/>
    <s v="web"/>
    <x v="520"/>
    <d v="2016-01-20T00:00:0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x v="1"/>
    <s v="technology/web"/>
    <n v="0"/>
    <e v="#DIV/0!"/>
    <x v="2"/>
    <s v="web"/>
    <x v="521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x v="1"/>
    <s v="technology/web"/>
    <n v="0.21363333333333334"/>
    <n v="105.93388429752066"/>
    <x v="2"/>
    <s v="web"/>
    <x v="522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x v="1"/>
    <s v="technology/web"/>
    <n v="0"/>
    <e v="#DIV/0!"/>
    <x v="2"/>
    <s v="web"/>
    <x v="523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x v="1"/>
    <s v="technology/web"/>
    <n v="0"/>
    <e v="#DIV/0!"/>
    <x v="2"/>
    <s v="web"/>
    <x v="524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x v="1"/>
    <s v="technology/web"/>
    <n v="0"/>
    <e v="#DIV/0!"/>
    <x v="2"/>
    <s v="web"/>
    <x v="525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x v="1"/>
    <s v="technology/web"/>
    <n v="0.03"/>
    <n v="20"/>
    <x v="2"/>
    <s v="web"/>
    <x v="519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x v="1"/>
    <s v="technology/web"/>
    <n v="0"/>
    <e v="#DIV/0!"/>
    <x v="2"/>
    <s v="web"/>
    <x v="25"/>
    <d v="2015-12-10T00:00:0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x v="1"/>
    <s v="technology/web"/>
    <n v="3.9999999999999998E-7"/>
    <n v="1"/>
    <x v="2"/>
    <s v="web"/>
    <x v="526"/>
    <d v="2014-11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x v="1"/>
    <s v="technology/web"/>
    <n v="0.01"/>
    <n v="300"/>
    <x v="2"/>
    <s v="web"/>
    <x v="527"/>
    <d v="2014-08-26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x v="1"/>
    <s v="technology/web"/>
    <n v="1.044E-2"/>
    <n v="87"/>
    <x v="2"/>
    <s v="web"/>
    <x v="528"/>
    <d v="2016-07-08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x v="1"/>
    <s v="technology/web"/>
    <n v="5.6833333333333333E-2"/>
    <n v="37.888888888888886"/>
    <x v="2"/>
    <s v="web"/>
    <x v="529"/>
    <d v="2016-07-02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x v="1"/>
    <s v="technology/web"/>
    <n v="0"/>
    <e v="#DIV/0!"/>
    <x v="2"/>
    <s v="web"/>
    <x v="530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x v="1"/>
    <s v="technology/web"/>
    <n v="0"/>
    <e v="#DIV/0!"/>
    <x v="2"/>
    <s v="web"/>
    <x v="531"/>
    <d v="2015-05-15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x v="1"/>
    <s v="technology/web"/>
    <n v="0"/>
    <e v="#DIV/0!"/>
    <x v="2"/>
    <s v="web"/>
    <x v="532"/>
    <d v="2017-03-27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x v="1"/>
    <s v="technology/web"/>
    <n v="0.17380000000000001"/>
    <n v="111.41025641025641"/>
    <x v="2"/>
    <s v="web"/>
    <x v="533"/>
    <d v="2015-08-16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x v="1"/>
    <s v="technology/web"/>
    <n v="2.0000000000000001E-4"/>
    <n v="90"/>
    <x v="2"/>
    <s v="web"/>
    <x v="206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x v="1"/>
    <s v="technology/web"/>
    <n v="0"/>
    <e v="#DIV/0!"/>
    <x v="2"/>
    <s v="web"/>
    <x v="534"/>
    <d v="2014-07-14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x v="1"/>
    <s v="technology/web"/>
    <n v="1.75E-3"/>
    <n v="116.66666666666667"/>
    <x v="2"/>
    <s v="web"/>
    <x v="535"/>
    <d v="2016-05-15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x v="1"/>
    <s v="technology/web"/>
    <n v="8.3340278356529708E-4"/>
    <n v="10"/>
    <x v="2"/>
    <s v="web"/>
    <x v="453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x v="1"/>
    <s v="technology/web"/>
    <n v="1.38E-2"/>
    <n v="76.666666666666671"/>
    <x v="2"/>
    <s v="web"/>
    <x v="536"/>
    <d v="2016-05-29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x v="1"/>
    <s v="technology/web"/>
    <n v="0"/>
    <e v="#DIV/0!"/>
    <x v="2"/>
    <s v="web"/>
    <x v="537"/>
    <d v="2015-11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x v="1"/>
    <s v="technology/web"/>
    <n v="0.1245"/>
    <n v="49.8"/>
    <x v="2"/>
    <s v="web"/>
    <x v="538"/>
    <d v="2016-06-18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x v="1"/>
    <s v="technology/web"/>
    <n v="2.0000000000000001E-4"/>
    <n v="1"/>
    <x v="2"/>
    <s v="web"/>
    <x v="200"/>
    <d v="2015-02-27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x v="1"/>
    <s v="technology/web"/>
    <n v="8.0000000000000007E-5"/>
    <n v="2"/>
    <x v="2"/>
    <s v="web"/>
    <x v="539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x v="1"/>
    <s v="technology/web"/>
    <n v="2E-3"/>
    <n v="4"/>
    <x v="2"/>
    <s v="web"/>
    <x v="54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x v="1"/>
    <s v="technology/web"/>
    <n v="0"/>
    <e v="#DIV/0!"/>
    <x v="2"/>
    <s v="web"/>
    <x v="541"/>
    <d v="2017-02-26T00:00:00"/>
  </r>
  <r>
    <n v="638"/>
    <s v="W (Canceled)"/>
    <s v="O0"/>
    <n v="200000"/>
    <n v="18"/>
    <x v="1"/>
    <s v="DE"/>
    <s v="EUR"/>
    <n v="1490447662"/>
    <x v="638"/>
    <b v="0"/>
    <n v="6"/>
    <x v="1"/>
    <s v="technology/web"/>
    <n v="9.0000000000000006E-5"/>
    <n v="3"/>
    <x v="2"/>
    <s v="web"/>
    <x v="312"/>
    <d v="2017-03-26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x v="1"/>
    <s v="technology/web"/>
    <n v="9.9999999999999995E-7"/>
    <n v="1"/>
    <x v="2"/>
    <s v="web"/>
    <x v="542"/>
    <d v="2014-10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x v="0"/>
    <s v="technology/wearables"/>
    <n v="1.4428571428571428"/>
    <n v="50.5"/>
    <x v="2"/>
    <s v="wearables"/>
    <x v="543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x v="0"/>
    <s v="technology/wearables"/>
    <n v="1.1916249999999999"/>
    <n v="151.31746031746033"/>
    <x v="2"/>
    <s v="wearables"/>
    <x v="544"/>
    <d v="2015-08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x v="0"/>
    <s v="technology/wearables"/>
    <n v="14.604850000000001"/>
    <n v="134.3592456301748"/>
    <x v="2"/>
    <s v="wearables"/>
    <x v="544"/>
    <d v="2015-08-20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x v="0"/>
    <s v="technology/wearables"/>
    <n v="1.0580799999999999"/>
    <n v="174.02631578947367"/>
    <x v="2"/>
    <s v="wearables"/>
    <x v="545"/>
    <d v="2015-06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x v="0"/>
    <s v="technology/wearables"/>
    <n v="3.0011791999999997"/>
    <n v="73.486268364348675"/>
    <x v="2"/>
    <s v="wearables"/>
    <x v="546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x v="0"/>
    <s v="technology/wearables"/>
    <n v="2.7869999999999999"/>
    <n v="23.518987341772153"/>
    <x v="2"/>
    <s v="wearables"/>
    <x v="5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x v="0"/>
    <s v="technology/wearables"/>
    <n v="1.3187625000000001"/>
    <n v="39.074444444444445"/>
    <x v="2"/>
    <s v="wearables"/>
    <x v="547"/>
    <d v="2014-08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x v="0"/>
    <s v="technology/wearables"/>
    <n v="1.0705"/>
    <n v="125.94117647058823"/>
    <x v="2"/>
    <s v="wearables"/>
    <x v="191"/>
    <d v="2016-03-18T00:00:0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x v="0"/>
    <s v="technology/wearables"/>
    <n v="1.2682285714285715"/>
    <n v="1644"/>
    <x v="2"/>
    <s v="wearables"/>
    <x v="548"/>
    <d v="2014-10-15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x v="0"/>
    <s v="technology/wearables"/>
    <n v="1.3996"/>
    <n v="42.670731707317074"/>
    <x v="2"/>
    <s v="wearables"/>
    <x v="549"/>
    <d v="2014-09-17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x v="0"/>
    <s v="technology/wearables"/>
    <n v="1.1240000000000001"/>
    <n v="35.125"/>
    <x v="2"/>
    <s v="wearables"/>
    <x v="550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x v="0"/>
    <s v="technology/wearables"/>
    <n v="1.00528"/>
    <n v="239.35238095238094"/>
    <x v="2"/>
    <s v="wearables"/>
    <x v="551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x v="0"/>
    <s v="technology/wearables"/>
    <n v="1.0046666666666666"/>
    <n v="107.64285714285714"/>
    <x v="2"/>
    <s v="wearables"/>
    <x v="465"/>
    <d v="2016-12-02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x v="0"/>
    <s v="technology/wearables"/>
    <n v="1.4144600000000001"/>
    <n v="95.830623306233065"/>
    <x v="2"/>
    <s v="wearables"/>
    <x v="544"/>
    <d v="2015-08-2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x v="0"/>
    <s v="technology/wearables"/>
    <n v="2.6729166666666666"/>
    <n v="31.663376110562684"/>
    <x v="2"/>
    <s v="wearables"/>
    <x v="321"/>
    <d v="2015-07-09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x v="0"/>
    <s v="technology/wearables"/>
    <n v="1.4688749999999999"/>
    <n v="42.886861313868614"/>
    <x v="2"/>
    <s v="wearables"/>
    <x v="552"/>
    <d v="2015-03-1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x v="0"/>
    <s v="technology/wearables"/>
    <n v="2.1356000000000002"/>
    <n v="122.73563218390805"/>
    <x v="2"/>
    <s v="wearables"/>
    <x v="349"/>
    <d v="2016-04-18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x v="0"/>
    <s v="technology/wearables"/>
    <n v="1.2569999999999999"/>
    <n v="190.45454545454547"/>
    <x v="2"/>
    <s v="wearables"/>
    <x v="289"/>
    <d v="2015-12-24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x v="0"/>
    <s v="technology/wearables"/>
    <n v="1.0446206037108834"/>
    <n v="109.33695652173913"/>
    <x v="2"/>
    <s v="wearables"/>
    <x v="467"/>
    <d v="2015-07-27T00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x v="0"/>
    <s v="technology/wearables"/>
    <n v="1.0056666666666667"/>
    <n v="143.66666666666666"/>
    <x v="2"/>
    <s v="wearables"/>
    <x v="553"/>
    <d v="2015-08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x v="1"/>
    <s v="technology/wearables"/>
    <n v="3.058E-2"/>
    <n v="84.944444444444443"/>
    <x v="2"/>
    <s v="wearables"/>
    <x v="554"/>
    <d v="2014-11-10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x v="1"/>
    <s v="technology/wearables"/>
    <n v="9.4999999999999998E-3"/>
    <n v="10.555555555555555"/>
    <x v="2"/>
    <s v="wearables"/>
    <x v="555"/>
    <d v="2016-10-24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x v="1"/>
    <s v="technology/wearables"/>
    <n v="4.0000000000000001E-3"/>
    <n v="39"/>
    <x v="2"/>
    <s v="wearables"/>
    <x v="22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x v="1"/>
    <s v="technology/wearables"/>
    <n v="3.5000000000000001E-3"/>
    <n v="100"/>
    <x v="2"/>
    <s v="wearables"/>
    <x v="556"/>
    <d v="2015-07-19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x v="1"/>
    <s v="technology/wearables"/>
    <n v="7.5333333333333335E-2"/>
    <n v="31.172413793103448"/>
    <x v="2"/>
    <s v="wearables"/>
    <x v="319"/>
    <d v="2015-04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x v="1"/>
    <s v="technology/wearables"/>
    <n v="0.18640000000000001"/>
    <n v="155.33333333333334"/>
    <x v="2"/>
    <s v="wearables"/>
    <x v="294"/>
    <d v="2017-01-14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x v="1"/>
    <s v="technology/wearables"/>
    <n v="4.0000000000000003E-5"/>
    <n v="2"/>
    <x v="2"/>
    <s v="wearables"/>
    <x v="557"/>
    <d v="2014-08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x v="1"/>
    <s v="technology/wearables"/>
    <n v="0.1002"/>
    <n v="178.92857142857142"/>
    <x v="2"/>
    <s v="wearables"/>
    <x v="495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x v="1"/>
    <s v="technology/wearables"/>
    <n v="4.5600000000000002E-2"/>
    <n v="27.36"/>
    <x v="2"/>
    <s v="wearables"/>
    <x v="558"/>
    <d v="2015-05-12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x v="1"/>
    <s v="technology/wearables"/>
    <n v="0.21507499999999999"/>
    <n v="1536.25"/>
    <x v="2"/>
    <s v="wearables"/>
    <x v="173"/>
    <d v="2016-07-07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x v="1"/>
    <s v="technology/wearables"/>
    <n v="0.29276666666666668"/>
    <n v="84.99677419354839"/>
    <x v="2"/>
    <s v="wearables"/>
    <x v="538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x v="1"/>
    <s v="technology/wearables"/>
    <n v="0.39426666666666665"/>
    <n v="788.5333333333333"/>
    <x v="2"/>
    <s v="wearables"/>
    <x v="559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x v="1"/>
    <s v="technology/wearables"/>
    <n v="0.21628"/>
    <n v="50.29767441860465"/>
    <x v="2"/>
    <s v="wearables"/>
    <x v="184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x v="1"/>
    <s v="technology/wearables"/>
    <n v="2.0500000000000002E-3"/>
    <n v="68.333333333333329"/>
    <x v="2"/>
    <s v="wearables"/>
    <x v="557"/>
    <d v="2014-09-02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x v="1"/>
    <s v="technology/wearables"/>
    <n v="2.9999999999999997E-4"/>
    <n v="7.5"/>
    <x v="2"/>
    <s v="wearables"/>
    <x v="41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x v="1"/>
    <s v="technology/wearables"/>
    <n v="0.14849999999999999"/>
    <n v="34.269230769230766"/>
    <x v="2"/>
    <s v="wearables"/>
    <x v="49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x v="1"/>
    <s v="technology/wearables"/>
    <n v="1.4710000000000001E-2"/>
    <n v="61.291666666666664"/>
    <x v="2"/>
    <s v="wearables"/>
    <x v="560"/>
    <d v="2015-02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x v="1"/>
    <s v="technology/wearables"/>
    <n v="0.25584000000000001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x v="1"/>
    <s v="technology/wearables"/>
    <n v="3.8206896551724136E-2"/>
    <n v="65.17647058823529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x v="1"/>
    <s v="technology/wearables"/>
    <n v="0.15485964912280703"/>
    <n v="93.90425531914893"/>
    <x v="2"/>
    <s v="wearables"/>
    <x v="172"/>
    <d v="2016-09-04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x v="1"/>
    <s v="technology/wearables"/>
    <n v="0.25912000000000002"/>
    <n v="150.65116279069767"/>
    <x v="2"/>
    <s v="wearables"/>
    <x v="563"/>
    <d v="2014-09-18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x v="1"/>
    <s v="technology/wearables"/>
    <n v="4.0000000000000002E-4"/>
    <n v="1"/>
    <x v="2"/>
    <s v="wearables"/>
    <x v="564"/>
    <d v="2016-10-27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x v="1"/>
    <s v="technology/wearables"/>
    <n v="1.06E-3"/>
    <n v="13.25"/>
    <x v="2"/>
    <s v="wearables"/>
    <x v="565"/>
    <d v="2017-03-15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x v="1"/>
    <s v="technology/wearables"/>
    <n v="8.5142857142857138E-3"/>
    <n v="99.333333333333329"/>
    <x v="2"/>
    <s v="wearables"/>
    <x v="566"/>
    <d v="2016-11-01T00:00:0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x v="1"/>
    <s v="technology/wearables"/>
    <n v="7.4837500000000001E-2"/>
    <n v="177.3925925925925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x v="1"/>
    <s v="technology/wearables"/>
    <n v="0.27650000000000002"/>
    <n v="55.3"/>
    <x v="2"/>
    <s v="wearables"/>
    <x v="40"/>
    <d v="2015-01-13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x v="1"/>
    <s v="technology/wearables"/>
    <n v="0"/>
    <e v="#DIV/0!"/>
    <x v="2"/>
    <s v="wearables"/>
    <x v="568"/>
    <d v="2015-08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x v="1"/>
    <s v="technology/wearables"/>
    <n v="3.5499999999999997E-2"/>
    <n v="591.66666666666663"/>
    <x v="2"/>
    <s v="wearables"/>
    <x v="165"/>
    <d v="2017-02-06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x v="1"/>
    <s v="technology/wearables"/>
    <n v="0.72989999999999999"/>
    <n v="405.5"/>
    <x v="2"/>
    <s v="wearables"/>
    <x v="310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x v="1"/>
    <s v="technology/wearables"/>
    <n v="0.57648750000000004"/>
    <n v="343.14732142857144"/>
    <x v="2"/>
    <s v="wearables"/>
    <x v="465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x v="1"/>
    <s v="technology/wearables"/>
    <n v="0.1234"/>
    <n v="72.588235294117652"/>
    <x v="2"/>
    <s v="wearables"/>
    <x v="569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x v="1"/>
    <s v="technology/wearables"/>
    <n v="5.1999999999999998E-3"/>
    <n v="26"/>
    <x v="2"/>
    <s v="wearables"/>
    <x v="464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x v="1"/>
    <s v="technology/wearables"/>
    <n v="6.5299999999999997E-2"/>
    <n v="6.4975124378109452"/>
    <x v="2"/>
    <s v="wearables"/>
    <x v="570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x v="1"/>
    <s v="technology/wearables"/>
    <n v="0.35338000000000003"/>
    <n v="119.38513513513513"/>
    <x v="2"/>
    <s v="wearables"/>
    <x v="571"/>
    <d v="2015-05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x v="1"/>
    <s v="technology/wearables"/>
    <n v="3.933333333333333E-3"/>
    <n v="84.285714285714292"/>
    <x v="2"/>
    <s v="wearables"/>
    <x v="572"/>
    <d v="2017-02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x v="1"/>
    <s v="technology/wearables"/>
    <n v="1.06E-2"/>
    <n v="90.857142857142861"/>
    <x v="2"/>
    <s v="wearables"/>
    <x v="471"/>
    <d v="2014-11-01T00:00:0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x v="1"/>
    <s v="technology/wearables"/>
    <n v="5.7142857142857145E-6"/>
    <n v="1"/>
    <x v="2"/>
    <s v="wearables"/>
    <x v="573"/>
    <d v="2014-07-2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x v="1"/>
    <s v="technology/wearables"/>
    <n v="0.46379999999999999"/>
    <n v="20.342105263157894"/>
    <x v="2"/>
    <s v="wearables"/>
    <x v="493"/>
    <d v="2016-02-04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x v="1"/>
    <s v="technology/wearables"/>
    <n v="0.15390000000000001"/>
    <n v="530.68965517241384"/>
    <x v="2"/>
    <s v="wearables"/>
    <x v="182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x v="1"/>
    <s v="technology/wearables"/>
    <n v="0.824221076923077"/>
    <n v="120.39184269662923"/>
    <x v="2"/>
    <s v="wearables"/>
    <x v="574"/>
    <d v="2013-11-23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x v="1"/>
    <s v="technology/wearables"/>
    <n v="2.6866666666666667E-2"/>
    <n v="13"/>
    <x v="2"/>
    <s v="wearables"/>
    <x v="575"/>
    <d v="2017-01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x v="1"/>
    <s v="technology/wearables"/>
    <n v="0.26600000000000001"/>
    <n v="291.33333333333331"/>
    <x v="2"/>
    <s v="wearables"/>
    <x v="576"/>
    <d v="2014-07-24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x v="1"/>
    <s v="technology/wearables"/>
    <n v="0.30813400000000002"/>
    <n v="124.9191891891892"/>
    <x v="2"/>
    <s v="wearables"/>
    <x v="577"/>
    <d v="2016-11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x v="1"/>
    <s v="technology/wearables"/>
    <n v="5.5800000000000002E-2"/>
    <n v="119.57142857142857"/>
    <x v="2"/>
    <s v="wearables"/>
    <x v="165"/>
    <d v="2017-02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x v="1"/>
    <s v="technology/wearables"/>
    <n v="8.7454545454545458E-3"/>
    <n v="120.25"/>
    <x v="2"/>
    <s v="wearables"/>
    <x v="578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x v="1"/>
    <s v="technology/wearables"/>
    <n v="9.7699999999999992E-3"/>
    <n v="195.4"/>
    <x v="2"/>
    <s v="wearables"/>
    <x v="578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x v="1"/>
    <s v="technology/wearables"/>
    <n v="0"/>
    <e v="#DIV/0!"/>
    <x v="2"/>
    <s v="wearables"/>
    <x v="483"/>
    <d v="2016-12-15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x v="1"/>
    <s v="technology/wearables"/>
    <n v="0.78927352941176465"/>
    <n v="117.69868421052631"/>
    <x v="2"/>
    <s v="wearables"/>
    <x v="292"/>
    <d v="2017-01-0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x v="1"/>
    <s v="technology/wearables"/>
    <n v="0.22092500000000001"/>
    <n v="23.948509485094849"/>
    <x v="2"/>
    <s v="wearables"/>
    <x v="60"/>
    <d v="2014-09-14T00:00:0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x v="1"/>
    <s v="technology/wearables"/>
    <n v="4.0666666666666663E-3"/>
    <n v="30.5"/>
    <x v="2"/>
    <s v="wearables"/>
    <x v="510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x v="1"/>
    <s v="technology/wearables"/>
    <n v="0"/>
    <e v="#DIV/0!"/>
    <x v="2"/>
    <s v="wearables"/>
    <x v="400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x v="1"/>
    <s v="technology/wearables"/>
    <n v="0.33790999999999999"/>
    <n v="99.973372781065095"/>
    <x v="2"/>
    <s v="wearables"/>
    <x v="579"/>
    <d v="2016-12-15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x v="1"/>
    <s v="technology/wearables"/>
    <n v="2.1649484536082476E-3"/>
    <n v="26.25"/>
    <x v="2"/>
    <s v="wearables"/>
    <x v="580"/>
    <d v="2016-02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x v="1"/>
    <s v="technology/wearables"/>
    <n v="7.9600000000000001E-3"/>
    <n v="199"/>
    <x v="2"/>
    <s v="wearables"/>
    <x v="52"/>
    <d v="2016-06-06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x v="1"/>
    <s v="technology/wearables"/>
    <n v="0.14993333333333334"/>
    <n v="80.321428571428569"/>
    <x v="2"/>
    <s v="wearables"/>
    <x v="581"/>
    <d v="2017-03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x v="1"/>
    <s v="technology/wearables"/>
    <n v="5.0509090909090906E-2"/>
    <n v="115.75"/>
    <x v="2"/>
    <s v="wearables"/>
    <x v="424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x v="1"/>
    <s v="technology/wearables"/>
    <n v="0.10214285714285715"/>
    <n v="44.6875"/>
    <x v="2"/>
    <s v="wearables"/>
    <x v="582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x v="1"/>
    <s v="technology/wearables"/>
    <n v="3.0500000000000002E-3"/>
    <n v="76.25"/>
    <x v="2"/>
    <s v="wearables"/>
    <x v="583"/>
    <d v="2014-09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x v="1"/>
    <s v="technology/wearables"/>
    <n v="7.4999999999999997E-3"/>
    <n v="22.5"/>
    <x v="2"/>
    <s v="wearables"/>
    <x v="416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x v="1"/>
    <s v="technology/wearables"/>
    <n v="1.2933333333333333E-2"/>
    <n v="19.399999999999999"/>
    <x v="2"/>
    <s v="wearables"/>
    <x v="584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x v="0"/>
    <s v="publishing/nonfiction"/>
    <n v="1.4394736842105262"/>
    <n v="66.707317073170728"/>
    <x v="3"/>
    <s v="nonfiction"/>
    <x v="585"/>
    <d v="2012-01-30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x v="0"/>
    <s v="publishing/nonfiction"/>
    <n v="1.2210975609756098"/>
    <n v="84.142857142857139"/>
    <x v="3"/>
    <s v="nonfiction"/>
    <x v="14"/>
    <d v="2014-08-02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x v="0"/>
    <s v="publishing/nonfiction"/>
    <n v="1.3202400000000001"/>
    <n v="215.72549019607843"/>
    <x v="3"/>
    <s v="nonfiction"/>
    <x v="586"/>
    <d v="2012-04-09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x v="0"/>
    <s v="publishing/nonfiction"/>
    <n v="1.0938000000000001"/>
    <n v="54.69"/>
    <x v="3"/>
    <s v="nonfiction"/>
    <x v="293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x v="0"/>
    <s v="publishing/nonfiction"/>
    <n v="1.0547157142857144"/>
    <n v="51.62944055944056"/>
    <x v="3"/>
    <s v="nonfiction"/>
    <x v="587"/>
    <d v="2011-07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x v="0"/>
    <s v="publishing/nonfiction"/>
    <n v="1.0035000000000001"/>
    <n v="143.35714285714286"/>
    <x v="3"/>
    <s v="nonfiction"/>
    <x v="588"/>
    <d v="2015-12-14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x v="0"/>
    <s v="publishing/nonfiction"/>
    <n v="1.014"/>
    <n v="72.428571428571431"/>
    <x v="3"/>
    <s v="nonfiction"/>
    <x v="589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x v="0"/>
    <s v="publishing/nonfiction"/>
    <n v="1.5551428571428572"/>
    <n v="36.530201342281877"/>
    <x v="3"/>
    <s v="nonfiction"/>
    <x v="590"/>
    <d v="2013-01-15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x v="0"/>
    <s v="publishing/nonfiction"/>
    <n v="1.05566"/>
    <n v="60.903461538461535"/>
    <x v="3"/>
    <s v="nonfiction"/>
    <x v="591"/>
    <d v="2011-08-22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x v="0"/>
    <s v="publishing/nonfiction"/>
    <n v="1.3065"/>
    <n v="43.55"/>
    <x v="3"/>
    <s v="nonfiction"/>
    <x v="592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x v="0"/>
    <s v="publishing/nonfiction"/>
    <n v="1.3219000000000001"/>
    <n v="99.766037735849054"/>
    <x v="3"/>
    <s v="nonfiction"/>
    <x v="593"/>
    <d v="2011-12-08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x v="0"/>
    <s v="publishing/nonfiction"/>
    <n v="1.26"/>
    <n v="88.732394366197184"/>
    <x v="3"/>
    <s v="nonfiction"/>
    <x v="594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x v="0"/>
    <s v="publishing/nonfiction"/>
    <n v="1.6"/>
    <n v="4.9230769230769234"/>
    <x v="3"/>
    <s v="nonfiction"/>
    <x v="595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x v="0"/>
    <s v="publishing/nonfiction"/>
    <n v="1.2048000000000001"/>
    <n v="17.822485207100591"/>
    <x v="3"/>
    <s v="nonfiction"/>
    <x v="363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x v="0"/>
    <s v="publishing/nonfiction"/>
    <n v="1.2552941176470589"/>
    <n v="187.19298245614036"/>
    <x v="3"/>
    <s v="nonfiction"/>
    <x v="302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x v="0"/>
    <s v="publishing/nonfiction"/>
    <n v="1.1440638297872341"/>
    <n v="234.80786026200875"/>
    <x v="3"/>
    <s v="nonfiction"/>
    <x v="506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x v="0"/>
    <s v="publishing/nonfiction"/>
    <n v="3.151388888888889"/>
    <n v="105.04629629629629"/>
    <x v="3"/>
    <s v="nonfiction"/>
    <x v="596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x v="0"/>
    <s v="publishing/nonfiction"/>
    <n v="1.224"/>
    <n v="56.666666666666664"/>
    <x v="3"/>
    <s v="nonfiction"/>
    <x v="597"/>
    <d v="2014-02-15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x v="0"/>
    <s v="publishing/nonfiction"/>
    <n v="1.0673333333333332"/>
    <n v="39.048780487804876"/>
    <x v="3"/>
    <s v="nonfiction"/>
    <x v="598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x v="0"/>
    <s v="publishing/nonfiction"/>
    <n v="1.5833333333333333"/>
    <n v="68.345323741007192"/>
    <x v="3"/>
    <s v="nonfiction"/>
    <x v="599"/>
    <d v="2014-08-12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x v="0"/>
    <s v="publishing/nonfiction"/>
    <n v="1.0740000000000001"/>
    <n v="169.57894736842104"/>
    <x v="3"/>
    <s v="nonfiction"/>
    <x v="600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x v="0"/>
    <s v="publishing/nonfiction"/>
    <n v="1.0226"/>
    <n v="141.42340425531913"/>
    <x v="3"/>
    <s v="nonfiction"/>
    <x v="224"/>
    <d v="2013-06-12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x v="0"/>
    <s v="publishing/nonfiction"/>
    <n v="1.1071428571428572"/>
    <n v="67.391304347826093"/>
    <x v="3"/>
    <s v="nonfiction"/>
    <x v="601"/>
    <d v="2014-03-22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x v="0"/>
    <s v="publishing/nonfiction"/>
    <n v="1.48"/>
    <n v="54.266666666666666"/>
    <x v="3"/>
    <s v="nonfiction"/>
    <x v="350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x v="0"/>
    <s v="publishing/nonfiction"/>
    <n v="1.0232000000000001"/>
    <n v="82.516129032258064"/>
    <x v="3"/>
    <s v="nonfiction"/>
    <x v="602"/>
    <d v="2012-12-14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x v="0"/>
    <s v="publishing/nonfiction"/>
    <n v="1.7909909909909909"/>
    <n v="53.729729729729726"/>
    <x v="3"/>
    <s v="nonfiction"/>
    <x v="603"/>
    <d v="2013-05-04T00:00:0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x v="0"/>
    <s v="publishing/nonfiction"/>
    <n v="1.1108135252761968"/>
    <n v="34.206185567010309"/>
    <x v="3"/>
    <s v="nonfiction"/>
    <x v="442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x v="0"/>
    <s v="publishing/nonfiction"/>
    <n v="1.0004285714285714"/>
    <n v="127.32727272727273"/>
    <x v="3"/>
    <s v="nonfiction"/>
    <x v="604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x v="0"/>
    <s v="publishing/nonfiction"/>
    <n v="1.0024999999999999"/>
    <n v="45.56818181818182"/>
    <x v="3"/>
    <s v="nonfiction"/>
    <x v="527"/>
    <d v="2014-08-1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x v="0"/>
    <s v="publishing/nonfiction"/>
    <n v="1.0556000000000001"/>
    <n v="95.963636363636368"/>
    <x v="3"/>
    <s v="nonfiction"/>
    <x v="605"/>
    <d v="2017-01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x v="0"/>
    <s v="publishing/nonfiction"/>
    <n v="1.0258775877587758"/>
    <n v="77.271186440677965"/>
    <x v="3"/>
    <s v="nonfiction"/>
    <x v="606"/>
    <d v="2013-02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x v="0"/>
    <s v="publishing/nonfiction"/>
    <n v="1.1850000000000001"/>
    <n v="57.338709677419352"/>
    <x v="3"/>
    <s v="nonfiction"/>
    <x v="607"/>
    <d v="2011-08-05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x v="0"/>
    <s v="publishing/nonfiction"/>
    <n v="1.117"/>
    <n v="53.19047619047619"/>
    <x v="3"/>
    <s v="nonfiction"/>
    <x v="608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x v="0"/>
    <s v="publishing/nonfiction"/>
    <n v="1.28"/>
    <n v="492.30769230769232"/>
    <x v="3"/>
    <s v="nonfiction"/>
    <x v="609"/>
    <d v="2015-02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x v="0"/>
    <s v="publishing/nonfiction"/>
    <n v="1.0375000000000001"/>
    <n v="42.346938775510203"/>
    <x v="3"/>
    <s v="nonfiction"/>
    <x v="610"/>
    <d v="2013-01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x v="0"/>
    <s v="publishing/nonfiction"/>
    <n v="1.0190760000000001"/>
    <n v="37.466029411764708"/>
    <x v="3"/>
    <s v="nonfiction"/>
    <x v="611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x v="0"/>
    <s v="publishing/nonfiction"/>
    <n v="1.177142857142857"/>
    <n v="37.454545454545453"/>
    <x v="3"/>
    <s v="nonfiction"/>
    <x v="612"/>
    <d v="2011-04-19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x v="0"/>
    <s v="publishing/nonfiction"/>
    <n v="2.38"/>
    <n v="33.055555555555557"/>
    <x v="3"/>
    <s v="nonfiction"/>
    <x v="613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x v="0"/>
    <s v="publishing/nonfiction"/>
    <n v="1.02"/>
    <n v="134.21052631578948"/>
    <x v="3"/>
    <s v="nonfiction"/>
    <x v="614"/>
    <d v="2010-10-09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x v="0"/>
    <s v="publishing/nonfiction"/>
    <n v="1.0192000000000001"/>
    <n v="51.474747474747474"/>
    <x v="3"/>
    <s v="nonfiction"/>
    <x v="38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x v="1"/>
    <s v="publishing/fiction"/>
    <n v="0"/>
    <e v="#DIV/0!"/>
    <x v="3"/>
    <s v="fiction"/>
    <x v="615"/>
    <d v="2016-11-27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x v="1"/>
    <s v="publishing/fiction"/>
    <n v="4.7E-2"/>
    <n v="39.166666666666664"/>
    <x v="3"/>
    <s v="fiction"/>
    <x v="616"/>
    <d v="2014-02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x v="1"/>
    <s v="publishing/fiction"/>
    <n v="0"/>
    <e v="#DIV/0!"/>
    <x v="3"/>
    <s v="fiction"/>
    <x v="617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x v="1"/>
    <s v="publishing/fiction"/>
    <n v="1.1655011655011655E-3"/>
    <n v="5"/>
    <x v="3"/>
    <s v="fiction"/>
    <x v="618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x v="1"/>
    <s v="publishing/fiction"/>
    <n v="0"/>
    <e v="#DIV/0!"/>
    <x v="3"/>
    <s v="fiction"/>
    <x v="619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x v="1"/>
    <s v="publishing/fiction"/>
    <n v="0.36014285714285715"/>
    <n v="57.295454545454547"/>
    <x v="3"/>
    <s v="fiction"/>
    <x v="480"/>
    <d v="2014-10-20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x v="1"/>
    <s v="publishing/fiction"/>
    <n v="0"/>
    <e v="#DIV/0!"/>
    <x v="3"/>
    <s v="fiction"/>
    <x v="487"/>
    <d v="2015-02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x v="1"/>
    <s v="publishing/fiction"/>
    <n v="3.5400000000000001E-2"/>
    <n v="59"/>
    <x v="3"/>
    <s v="fiction"/>
    <x v="117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x v="1"/>
    <s v="publishing/fiction"/>
    <n v="0"/>
    <e v="#DIV/0!"/>
    <x v="3"/>
    <s v="fiction"/>
    <x v="620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x v="1"/>
    <s v="publishing/fiction"/>
    <n v="0.41399999999999998"/>
    <n v="31.846153846153847"/>
    <x v="3"/>
    <s v="fiction"/>
    <x v="413"/>
    <d v="2013-12-27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x v="1"/>
    <s v="publishing/fiction"/>
    <n v="0"/>
    <e v="#DIV/0!"/>
    <x v="3"/>
    <s v="fiction"/>
    <x v="621"/>
    <d v="2013-02-2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x v="1"/>
    <s v="publishing/fiction"/>
    <n v="2.631578947368421E-4"/>
    <n v="10"/>
    <x v="3"/>
    <s v="fiction"/>
    <x v="622"/>
    <d v="2016-01-3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x v="1"/>
    <s v="publishing/fiction"/>
    <n v="3.3333333333333333E-2"/>
    <n v="50"/>
    <x v="3"/>
    <s v="fiction"/>
    <x v="623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x v="1"/>
    <s v="publishing/fiction"/>
    <n v="8.5129023676509714E-3"/>
    <n v="16"/>
    <x v="3"/>
    <s v="fiction"/>
    <x v="545"/>
    <d v="2015-05-1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x v="1"/>
    <s v="publishing/fiction"/>
    <n v="0.70199999999999996"/>
    <n v="39"/>
    <x v="3"/>
    <s v="fiction"/>
    <x v="63"/>
    <d v="2014-02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x v="1"/>
    <s v="publishing/fiction"/>
    <n v="1.7000000000000001E-2"/>
    <n v="34"/>
    <x v="3"/>
    <s v="fiction"/>
    <x v="624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x v="1"/>
    <s v="publishing/fiction"/>
    <n v="0.51400000000000001"/>
    <n v="63.122807017543863"/>
    <x v="3"/>
    <s v="fiction"/>
    <x v="6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x v="1"/>
    <s v="publishing/fiction"/>
    <n v="7.0000000000000001E-3"/>
    <n v="7"/>
    <x v="3"/>
    <s v="fiction"/>
    <x v="626"/>
    <d v="2013-08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x v="1"/>
    <s v="publishing/fiction"/>
    <n v="4.0000000000000001E-3"/>
    <n v="2"/>
    <x v="3"/>
    <s v="fiction"/>
    <x v="627"/>
    <d v="2014-05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x v="1"/>
    <s v="publishing/fiction"/>
    <n v="2.6666666666666668E-2"/>
    <n v="66.666666666666671"/>
    <x v="3"/>
    <s v="fiction"/>
    <x v="628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x v="0"/>
    <s v="music/rock"/>
    <n v="1.04"/>
    <n v="38.518518518518519"/>
    <x v="4"/>
    <s v="rock"/>
    <x v="629"/>
    <d v="2011-05-04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x v="0"/>
    <s v="music/rock"/>
    <n v="1.3315375"/>
    <n v="42.609200000000001"/>
    <x v="4"/>
    <s v="rock"/>
    <x v="8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x v="0"/>
    <s v="music/rock"/>
    <n v="1"/>
    <n v="50"/>
    <x v="4"/>
    <s v="rock"/>
    <x v="630"/>
    <d v="2012-08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x v="0"/>
    <s v="music/rock"/>
    <n v="1.4813333333333334"/>
    <n v="63.485714285714288"/>
    <x v="4"/>
    <s v="rock"/>
    <x v="99"/>
    <d v="2012-04-2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x v="0"/>
    <s v="music/rock"/>
    <n v="1.0249999999999999"/>
    <n v="102.5"/>
    <x v="4"/>
    <s v="rock"/>
    <x v="631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x v="0"/>
    <s v="music/rock"/>
    <n v="1.8062799999999999"/>
    <n v="31.142758620689655"/>
    <x v="4"/>
    <s v="rock"/>
    <x v="632"/>
    <d v="2013-03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x v="0"/>
    <s v="music/rock"/>
    <n v="1.4279999999999999"/>
    <n v="162.27272727272728"/>
    <x v="4"/>
    <s v="rock"/>
    <x v="633"/>
    <d v="2012-05-12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x v="0"/>
    <s v="music/rock"/>
    <n v="1.1416666666666666"/>
    <n v="80.588235294117652"/>
    <x v="4"/>
    <s v="rock"/>
    <x v="261"/>
    <d v="2013-11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x v="0"/>
    <s v="music/rock"/>
    <n v="2.03505"/>
    <n v="59.85441176470588"/>
    <x v="4"/>
    <s v="rock"/>
    <x v="634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x v="0"/>
    <s v="music/rock"/>
    <n v="1.0941176470588236"/>
    <n v="132.85714285714286"/>
    <x v="4"/>
    <s v="rock"/>
    <x v="635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x v="0"/>
    <s v="music/rock"/>
    <n v="1.443746"/>
    <n v="92.547820512820508"/>
    <x v="4"/>
    <s v="rock"/>
    <x v="636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x v="0"/>
    <s v="music/rock"/>
    <n v="1.0386666666666666"/>
    <n v="60.859375"/>
    <x v="4"/>
    <s v="rock"/>
    <x v="103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x v="0"/>
    <s v="music/rock"/>
    <n v="1.0044440000000001"/>
    <n v="41.851833333333339"/>
    <x v="4"/>
    <s v="rock"/>
    <x v="637"/>
    <d v="2013-11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x v="0"/>
    <s v="music/rock"/>
    <n v="1.0277927272727272"/>
    <n v="88.325937499999995"/>
    <x v="4"/>
    <s v="rock"/>
    <x v="638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x v="0"/>
    <s v="music/rock"/>
    <n v="1.0531250000000001"/>
    <n v="158.96226415094338"/>
    <x v="4"/>
    <s v="rock"/>
    <x v="639"/>
    <d v="2011-09-06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x v="0"/>
    <s v="music/rock"/>
    <n v="1.1178571428571429"/>
    <n v="85.054347826086953"/>
    <x v="4"/>
    <s v="rock"/>
    <x v="640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x v="0"/>
    <s v="music/rock"/>
    <n v="1.0135000000000001"/>
    <n v="112.61111111111111"/>
    <x v="4"/>
    <s v="rock"/>
    <x v="641"/>
    <d v="2013-09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x v="0"/>
    <s v="music/rock"/>
    <n v="1.0753333333333333"/>
    <n v="45.436619718309856"/>
    <x v="4"/>
    <s v="rock"/>
    <x v="66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x v="0"/>
    <s v="music/rock"/>
    <n v="1.1488571428571428"/>
    <n v="46.218390804597703"/>
    <x v="4"/>
    <s v="rock"/>
    <x v="121"/>
    <d v="2014-10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x v="0"/>
    <s v="music/rock"/>
    <n v="1.0002"/>
    <n v="178.60714285714286"/>
    <x v="4"/>
    <s v="rock"/>
    <x v="66"/>
    <d v="2012-04-28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x v="0"/>
    <s v="music/rock"/>
    <n v="1.5213333333333334"/>
    <n v="40.75"/>
    <x v="4"/>
    <s v="rock"/>
    <x v="371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x v="0"/>
    <s v="music/rock"/>
    <n v="1.1152149999999998"/>
    <n v="43.733921568627444"/>
    <x v="4"/>
    <s v="rock"/>
    <x v="642"/>
    <d v="2011-07-02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x v="0"/>
    <s v="music/rock"/>
    <n v="1.0133333333333334"/>
    <n v="81.066666666666663"/>
    <x v="4"/>
    <s v="rock"/>
    <x v="643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x v="0"/>
    <s v="music/rock"/>
    <n v="1.232608695652174"/>
    <n v="74.60526315789474"/>
    <x v="4"/>
    <s v="rock"/>
    <x v="644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x v="0"/>
    <s v="music/rock"/>
    <n v="1"/>
    <n v="305.55555555555554"/>
    <x v="4"/>
    <s v="rock"/>
    <x v="645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x v="0"/>
    <s v="music/rock"/>
    <n v="1.05"/>
    <n v="58.333333333333336"/>
    <x v="4"/>
    <s v="rock"/>
    <x v="646"/>
    <d v="2011-07-17T00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x v="0"/>
    <s v="music/rock"/>
    <n v="1.0443750000000001"/>
    <n v="117.67605633802818"/>
    <x v="4"/>
    <s v="rock"/>
    <x v="347"/>
    <d v="2011-09-08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x v="0"/>
    <s v="music/rock"/>
    <n v="1.05125"/>
    <n v="73.771929824561397"/>
    <x v="4"/>
    <s v="rock"/>
    <x v="312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x v="0"/>
    <s v="music/rock"/>
    <n v="1"/>
    <n v="104.65116279069767"/>
    <x v="4"/>
    <s v="rock"/>
    <x v="647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x v="0"/>
    <s v="music/rock"/>
    <n v="1.03775"/>
    <n v="79.82692307692308"/>
    <x v="4"/>
    <s v="rock"/>
    <x v="648"/>
    <d v="2014-01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x v="0"/>
    <s v="music/rock"/>
    <n v="1.05"/>
    <n v="58.333333333333336"/>
    <x v="4"/>
    <s v="rock"/>
    <x v="643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x v="0"/>
    <s v="music/rock"/>
    <n v="1.04"/>
    <n v="86.666666666666671"/>
    <x v="4"/>
    <s v="rock"/>
    <x v="649"/>
    <d v="2013-07-1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x v="0"/>
    <s v="music/rock"/>
    <n v="1.5183333333333333"/>
    <n v="27.606060606060606"/>
    <x v="4"/>
    <s v="rock"/>
    <x v="650"/>
    <d v="2013-03-02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x v="0"/>
    <s v="music/rock"/>
    <n v="1.59996"/>
    <n v="24.999375000000001"/>
    <x v="4"/>
    <s v="rock"/>
    <x v="651"/>
    <d v="2012-07-2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x v="0"/>
    <s v="music/rock"/>
    <n v="1.2729999999999999"/>
    <n v="45.464285714285715"/>
    <x v="4"/>
    <s v="rock"/>
    <x v="652"/>
    <d v="2011-06-0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x v="0"/>
    <s v="music/rock"/>
    <n v="1.07"/>
    <n v="99.534883720930239"/>
    <x v="4"/>
    <s v="rock"/>
    <x v="653"/>
    <d v="2014-11-02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x v="0"/>
    <s v="music/rock"/>
    <n v="1.1512214285714286"/>
    <n v="39.31"/>
    <x v="4"/>
    <s v="rock"/>
    <x v="654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x v="0"/>
    <s v="music/rock"/>
    <n v="1.3711066666666665"/>
    <n v="89.419999999999987"/>
    <x v="4"/>
    <s v="rock"/>
    <x v="655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x v="0"/>
    <s v="music/rock"/>
    <n v="1.5571428571428572"/>
    <n v="28.684210526315791"/>
    <x v="4"/>
    <s v="rock"/>
    <x v="656"/>
    <d v="2012-08-08T00:00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x v="0"/>
    <s v="music/rock"/>
    <n v="1.0874999999999999"/>
    <n v="31.071428571428573"/>
    <x v="4"/>
    <s v="rock"/>
    <x v="657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x v="0"/>
    <s v="music/rock"/>
    <n v="1.3405"/>
    <n v="70.55263157894737"/>
    <x v="4"/>
    <s v="rock"/>
    <x v="658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x v="0"/>
    <s v="music/rock"/>
    <n v="1"/>
    <n v="224.12820512820514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x v="0"/>
    <s v="music/rock"/>
    <n v="1.1916666666666667"/>
    <n v="51.811594202898547"/>
    <x v="4"/>
    <s v="rock"/>
    <x v="659"/>
    <d v="2012-10-06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x v="0"/>
    <s v="music/rock"/>
    <n v="1.7949999999999999"/>
    <n v="43.515151515151516"/>
    <x v="4"/>
    <s v="rock"/>
    <x v="502"/>
    <d v="2015-03-2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x v="0"/>
    <s v="music/rock"/>
    <n v="1.3438124999999999"/>
    <n v="39.816666666666663"/>
    <x v="4"/>
    <s v="rock"/>
    <x v="660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x v="0"/>
    <s v="music/rock"/>
    <n v="1.0043200000000001"/>
    <n v="126.8080808080808"/>
    <x v="4"/>
    <s v="rock"/>
    <x v="661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x v="0"/>
    <s v="music/rock"/>
    <n v="1.0145454545454546"/>
    <n v="113.87755102040816"/>
    <x v="4"/>
    <s v="rock"/>
    <x v="662"/>
    <d v="2012-03-26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x v="0"/>
    <s v="music/rock"/>
    <n v="1.0333333333333334"/>
    <n v="28.181818181818183"/>
    <x v="4"/>
    <s v="rock"/>
    <x v="663"/>
    <d v="2012-02-15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x v="0"/>
    <s v="music/rock"/>
    <n v="1.07"/>
    <n v="36.60526315789474"/>
    <x v="4"/>
    <s v="rock"/>
    <x v="664"/>
    <d v="2012-06-26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x v="0"/>
    <s v="music/rock"/>
    <n v="1.04"/>
    <n v="32.5"/>
    <x v="4"/>
    <s v="rock"/>
    <x v="665"/>
    <d v="2016-07-14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x v="0"/>
    <s v="music/rock"/>
    <n v="1.0783333333333334"/>
    <n v="60.65625"/>
    <x v="4"/>
    <s v="rock"/>
    <x v="666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x v="0"/>
    <s v="music/rock"/>
    <n v="2.3333333333333335"/>
    <n v="175"/>
    <x v="4"/>
    <s v="rock"/>
    <x v="66"/>
    <d v="2012-04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x v="0"/>
    <s v="music/rock"/>
    <n v="1.0060706666666666"/>
    <n v="97.993896103896105"/>
    <x v="4"/>
    <s v="rock"/>
    <x v="667"/>
    <d v="2012-01-21T00:00:00"/>
  </r>
  <r>
    <n v="833"/>
    <s v="Ragman Rolls"/>
    <s v="This is an American rock album."/>
    <n v="6000"/>
    <n v="6100"/>
    <x v="0"/>
    <s v="US"/>
    <s v="USD"/>
    <n v="1397941475"/>
    <x v="833"/>
    <b v="0"/>
    <n v="41"/>
    <x v="0"/>
    <s v="music/rock"/>
    <n v="1.0166666666666666"/>
    <n v="148.78048780487805"/>
    <x v="4"/>
    <s v="rock"/>
    <x v="668"/>
    <d v="2014-04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x v="0"/>
    <s v="music/rock"/>
    <n v="1.310181818181818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x v="0"/>
    <s v="music/rock"/>
    <n v="1.1725000000000001"/>
    <n v="58.625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x v="0"/>
    <s v="music/rock"/>
    <n v="1.009304"/>
    <n v="109.70695652173914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x v="0"/>
    <s v="music/rock"/>
    <n v="1.218"/>
    <n v="49.112903225806448"/>
    <x v="4"/>
    <s v="rock"/>
    <x v="672"/>
    <d v="2014-05-02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x v="0"/>
    <s v="music/rock"/>
    <n v="1.454"/>
    <n v="47.672131147540981"/>
    <x v="4"/>
    <s v="rock"/>
    <x v="673"/>
    <d v="2012-01-18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x v="0"/>
    <s v="music/rock"/>
    <n v="1.166166"/>
    <n v="60.737812499999997"/>
    <x v="4"/>
    <s v="rock"/>
    <x v="340"/>
    <d v="2012-09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x v="0"/>
    <s v="music/metal"/>
    <n v="1.2041660000000001"/>
    <n v="63.37715789473684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x v="0"/>
    <s v="music/metal"/>
    <n v="1.0132000000000001"/>
    <n v="53.893617021276597"/>
    <x v="4"/>
    <s v="metal"/>
    <x v="675"/>
    <d v="2014-11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x v="0"/>
    <s v="music/metal"/>
    <n v="1.0431999999999999"/>
    <n v="66.871794871794876"/>
    <x v="4"/>
    <s v="metal"/>
    <x v="348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x v="0"/>
    <s v="music/metal"/>
    <n v="2.6713333333333331"/>
    <n v="63.102362204724407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x v="0"/>
    <s v="music/metal"/>
    <n v="1.9413333333333334"/>
    <n v="36.628930817610062"/>
    <x v="4"/>
    <s v="metal"/>
    <x v="124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x v="0"/>
    <s v="music/metal"/>
    <n v="1.203802"/>
    <n v="34.005706214689269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x v="0"/>
    <s v="music/metal"/>
    <n v="1.2200090909090908"/>
    <n v="28.553404255319148"/>
    <x v="4"/>
    <s v="metal"/>
    <x v="678"/>
    <d v="2014-03-11T00:00:00"/>
  </r>
  <r>
    <n v="847"/>
    <s v="CENTROPYMUSIC"/>
    <s v="MUSIC WITH MEANING!  MUSIC THAT MATTERS!!!"/>
    <n v="10"/>
    <n v="10"/>
    <x v="0"/>
    <s v="US"/>
    <s v="USD"/>
    <n v="1436555376"/>
    <x v="847"/>
    <b v="0"/>
    <n v="1"/>
    <x v="0"/>
    <s v="music/metal"/>
    <n v="1"/>
    <n v="10"/>
    <x v="4"/>
    <s v="metal"/>
    <x v="189"/>
    <d v="2015-07-1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x v="0"/>
    <s v="music/metal"/>
    <n v="1"/>
    <n v="18.75"/>
    <x v="4"/>
    <s v="metal"/>
    <x v="353"/>
    <d v="2015-04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x v="0"/>
    <s v="music/metal"/>
    <n v="1.1990000000000001"/>
    <n v="41.704347826086959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x v="0"/>
    <s v="music/metal"/>
    <n v="1.55175"/>
    <n v="46.669172932330824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x v="0"/>
    <s v="music/metal"/>
    <n v="1.3045"/>
    <n v="37.271428571428572"/>
    <x v="4"/>
    <s v="metal"/>
    <x v="681"/>
    <d v="2016-08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x v="0"/>
    <s v="music/metal"/>
    <n v="1.0497142857142858"/>
    <n v="59.258064516129032"/>
    <x v="4"/>
    <s v="metal"/>
    <x v="682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x v="0"/>
    <s v="music/metal"/>
    <n v="1"/>
    <n v="30"/>
    <x v="4"/>
    <s v="metal"/>
    <x v="487"/>
    <d v="2015-02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x v="0"/>
    <s v="music/metal"/>
    <n v="1.1822050359712231"/>
    <n v="65.86232464929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x v="0"/>
    <s v="music/metal"/>
    <n v="1.0344827586206897"/>
    <n v="31.914893617021278"/>
    <x v="4"/>
    <s v="metal"/>
    <x v="68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x v="0"/>
    <s v="music/metal"/>
    <n v="2.1800000000000002"/>
    <n v="19.464285714285715"/>
    <x v="4"/>
    <s v="metal"/>
    <x v="685"/>
    <d v="2016-10-26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x v="0"/>
    <s v="music/metal"/>
    <n v="1"/>
    <n v="50"/>
    <x v="4"/>
    <s v="metal"/>
    <x v="80"/>
    <d v="2015-11-26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x v="0"/>
    <s v="music/metal"/>
    <n v="1.4400583333333332"/>
    <n v="22.737763157894737"/>
    <x v="4"/>
    <s v="metal"/>
    <x v="197"/>
    <d v="2015-04-16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x v="0"/>
    <s v="music/metal"/>
    <n v="1.0467500000000001"/>
    <n v="42.724489795918366"/>
    <x v="4"/>
    <s v="metal"/>
    <x v="686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x v="1"/>
    <s v="music/jazz"/>
    <n v="0.18142857142857144"/>
    <n v="52.916666666666664"/>
    <x v="4"/>
    <s v="jazz"/>
    <x v="687"/>
    <d v="2013-11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x v="1"/>
    <s v="music/jazz"/>
    <n v="2.2444444444444444E-2"/>
    <n v="50.5"/>
    <x v="4"/>
    <s v="jazz"/>
    <x v="688"/>
    <d v="2016-09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x v="1"/>
    <s v="music/jazz"/>
    <n v="3.3999999999999998E-3"/>
    <n v="42.5"/>
    <x v="4"/>
    <s v="jazz"/>
    <x v="689"/>
    <d v="2013-11-12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x v="1"/>
    <s v="music/jazz"/>
    <n v="4.4999999999999998E-2"/>
    <n v="18"/>
    <x v="4"/>
    <s v="jazz"/>
    <x v="690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x v="1"/>
    <s v="music/jazz"/>
    <n v="0.41538461538461541"/>
    <n v="34.177215189873415"/>
    <x v="4"/>
    <s v="jazz"/>
    <x v="691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x v="1"/>
    <s v="music/jazz"/>
    <n v="2.0454545454545454E-2"/>
    <n v="22.5"/>
    <x v="4"/>
    <s v="jazz"/>
    <x v="692"/>
    <d v="2013-01-17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x v="1"/>
    <s v="music/jazz"/>
    <n v="0.18285714285714286"/>
    <n v="58.18181818181818"/>
    <x v="4"/>
    <s v="jazz"/>
    <x v="693"/>
    <d v="2015-03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x v="1"/>
    <s v="music/jazz"/>
    <n v="0.2402"/>
    <n v="109.18181818181819"/>
    <x v="4"/>
    <s v="jazz"/>
    <x v="694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x v="1"/>
    <s v="music/jazz"/>
    <n v="1.1111111111111111E-3"/>
    <n v="50"/>
    <x v="4"/>
    <s v="jazz"/>
    <x v="695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x v="1"/>
    <s v="music/jazz"/>
    <n v="0.11818181818181818"/>
    <n v="346.66666666666669"/>
    <x v="4"/>
    <s v="jazz"/>
    <x v="696"/>
    <d v="2013-04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x v="1"/>
    <s v="music/jazz"/>
    <n v="3.0999999999999999E-3"/>
    <n v="12.4"/>
    <x v="4"/>
    <s v="jazz"/>
    <x v="697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x v="1"/>
    <s v="music/jazz"/>
    <n v="5.4166666666666669E-2"/>
    <n v="27.083333333333332"/>
    <x v="4"/>
    <s v="jazz"/>
    <x v="698"/>
    <d v="2013-11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x v="1"/>
    <s v="music/jazz"/>
    <n v="8.1250000000000003E-3"/>
    <n v="32.5"/>
    <x v="4"/>
    <s v="jazz"/>
    <x v="278"/>
    <d v="2011-03-1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x v="1"/>
    <s v="music/jazz"/>
    <n v="1.2857142857142857E-2"/>
    <n v="9"/>
    <x v="4"/>
    <s v="jazz"/>
    <x v="259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x v="1"/>
    <s v="music/jazz"/>
    <n v="0.24333333333333335"/>
    <n v="34.761904761904759"/>
    <x v="4"/>
    <s v="jazz"/>
    <x v="699"/>
    <d v="2013-05-05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x v="1"/>
    <s v="music/jazz"/>
    <n v="0"/>
    <e v="#DIV/0!"/>
    <x v="4"/>
    <s v="jazz"/>
    <x v="185"/>
    <d v="2015-09-22T00:00:0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x v="1"/>
    <s v="music/jazz"/>
    <n v="0.40799492385786801"/>
    <n v="28.577777777777779"/>
    <x v="4"/>
    <s v="jazz"/>
    <x v="636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x v="1"/>
    <s v="music/jazz"/>
    <n v="0.67549999999999999"/>
    <n v="46.586206896551722"/>
    <x v="4"/>
    <s v="jazz"/>
    <x v="363"/>
    <d v="2013-12-20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x v="1"/>
    <s v="music/jazz"/>
    <n v="1.2999999999999999E-2"/>
    <n v="32.5"/>
    <x v="4"/>
    <s v="jazz"/>
    <x v="95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x v="1"/>
    <s v="music/jazz"/>
    <n v="0.30666666666666664"/>
    <n v="21.466666666666665"/>
    <x v="4"/>
    <s v="jazz"/>
    <x v="700"/>
    <d v="2012-05-30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x v="1"/>
    <s v="music/indie rock"/>
    <n v="2.9894179894179893E-2"/>
    <n v="14.125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x v="1"/>
    <s v="music/indie rock"/>
    <n v="8.0000000000000002E-3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x v="1"/>
    <s v="music/indie rock"/>
    <n v="0.20133333333333334"/>
    <n v="21.571428571428573"/>
    <x v="4"/>
    <s v="indie rock"/>
    <x v="703"/>
    <d v="2011-09-07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x v="1"/>
    <s v="music/indie rock"/>
    <n v="0.4002"/>
    <n v="83.375"/>
    <x v="4"/>
    <s v="indie rock"/>
    <x v="704"/>
    <d v="2016-03-03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x v="1"/>
    <s v="music/indie rock"/>
    <n v="0.0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x v="1"/>
    <s v="music/indie rock"/>
    <n v="0.75"/>
    <n v="35.714285714285715"/>
    <x v="4"/>
    <s v="indie rock"/>
    <x v="212"/>
    <d v="2016-12-3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x v="1"/>
    <s v="music/indie rock"/>
    <n v="0.41"/>
    <n v="29.285714285714285"/>
    <x v="4"/>
    <s v="indie rock"/>
    <x v="706"/>
    <d v="2016-09-16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x v="1"/>
    <s v="music/indie rock"/>
    <n v="0"/>
    <e v="#DIV/0!"/>
    <x v="4"/>
    <s v="indie rock"/>
    <x v="707"/>
    <d v="2012-05-28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x v="1"/>
    <s v="music/indie rock"/>
    <n v="7.1999999999999995E-2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x v="1"/>
    <s v="music/indie rock"/>
    <n v="9.4412800000000005E-2"/>
    <n v="73.760000000000005"/>
    <x v="4"/>
    <s v="indie rock"/>
    <x v="39"/>
    <d v="2014-10-06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x v="1"/>
    <s v="music/indie rock"/>
    <n v="4.1666666666666664E-2"/>
    <n v="31.25"/>
    <x v="4"/>
    <s v="indie rock"/>
    <x v="687"/>
    <d v="2013-11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x v="1"/>
    <s v="music/indie rock"/>
    <n v="3.2500000000000001E-2"/>
    <n v="28.8888888888888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x v="1"/>
    <s v="music/indie rock"/>
    <n v="0.40749999999999997"/>
    <n v="143.8235294117647"/>
    <x v="4"/>
    <s v="indie rock"/>
    <x v="709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x v="1"/>
    <s v="music/indie rock"/>
    <n v="0.1"/>
    <n v="40"/>
    <x v="4"/>
    <s v="indie rock"/>
    <x v="419"/>
    <d v="2015-04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x v="1"/>
    <s v="music/indie rock"/>
    <n v="0.39169999999999999"/>
    <n v="147.81132075471697"/>
    <x v="4"/>
    <s v="indie rock"/>
    <x v="52"/>
    <d v="2016-06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x v="1"/>
    <s v="music/indie rock"/>
    <n v="2.4375000000000001E-2"/>
    <n v="27.857142857142858"/>
    <x v="4"/>
    <s v="indie rock"/>
    <x v="22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x v="1"/>
    <s v="music/indie rock"/>
    <n v="0.4"/>
    <n v="44.444444444444443"/>
    <x v="4"/>
    <s v="indie rock"/>
    <x v="71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x v="1"/>
    <s v="music/indie rock"/>
    <n v="0"/>
    <e v="#DIV/0!"/>
    <x v="4"/>
    <s v="indie rock"/>
    <x v="711"/>
    <d v="2012-11-2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x v="1"/>
    <s v="music/indie rock"/>
    <n v="2.8000000000000001E-2"/>
    <n v="35"/>
    <x v="4"/>
    <s v="indie rock"/>
    <x v="712"/>
    <d v="2012-01-16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x v="1"/>
    <s v="music/indie rock"/>
    <n v="0.37333333333333335"/>
    <n v="35"/>
    <x v="4"/>
    <s v="indie rock"/>
    <x v="713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x v="1"/>
    <s v="music/jazz"/>
    <n v="4.1999999999999997E-3"/>
    <n v="10.5"/>
    <x v="4"/>
    <s v="jazz"/>
    <x v="457"/>
    <d v="2016-03-3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x v="1"/>
    <s v="music/jazz"/>
    <n v="0"/>
    <e v="#DIV/0!"/>
    <x v="4"/>
    <s v="jazz"/>
    <x v="714"/>
    <d v="2010-06-09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x v="1"/>
    <s v="music/jazz"/>
    <n v="3.0000000000000001E-3"/>
    <n v="30"/>
    <x v="4"/>
    <s v="jazz"/>
    <x v="599"/>
    <d v="2014-08-3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x v="1"/>
    <s v="music/jazz"/>
    <n v="3.2000000000000001E-2"/>
    <n v="40"/>
    <x v="4"/>
    <s v="jazz"/>
    <x v="236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x v="1"/>
    <s v="music/jazz"/>
    <n v="3.0200000000000001E-3"/>
    <n v="50.333333333333336"/>
    <x v="4"/>
    <s v="jazz"/>
    <x v="208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x v="1"/>
    <s v="music/jazz"/>
    <n v="3.0153846153846153E-2"/>
    <n v="32.666666666666664"/>
    <x v="4"/>
    <s v="jazz"/>
    <x v="715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x v="1"/>
    <s v="music/jazz"/>
    <n v="0"/>
    <e v="#DIV/0!"/>
    <x v="4"/>
    <s v="jazz"/>
    <x v="716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x v="1"/>
    <s v="music/jazz"/>
    <n v="0"/>
    <e v="#DIV/0!"/>
    <x v="4"/>
    <s v="jazz"/>
    <x v="717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x v="1"/>
    <s v="music/jazz"/>
    <n v="0"/>
    <e v="#DIV/0!"/>
    <x v="4"/>
    <s v="jazz"/>
    <x v="718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x v="1"/>
    <s v="music/jazz"/>
    <n v="3.2500000000000001E-2"/>
    <n v="65"/>
    <x v="4"/>
    <s v="jazz"/>
    <x v="71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x v="1"/>
    <s v="music/jazz"/>
    <n v="0.22363636363636363"/>
    <n v="24.6"/>
    <x v="4"/>
    <s v="jazz"/>
    <x v="572"/>
    <d v="2017-03-04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x v="1"/>
    <s v="music/jazz"/>
    <n v="0"/>
    <e v="#DIV/0!"/>
    <x v="4"/>
    <s v="jazz"/>
    <x v="720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x v="1"/>
    <s v="music/jazz"/>
    <n v="8.5714285714285719E-3"/>
    <n v="15"/>
    <x v="4"/>
    <s v="jazz"/>
    <x v="721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x v="1"/>
    <s v="music/jazz"/>
    <n v="6.6066666666666662E-2"/>
    <n v="82.583333333333329"/>
    <x v="4"/>
    <s v="jazz"/>
    <x v="722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x v="1"/>
    <s v="music/jazz"/>
    <n v="0"/>
    <e v="#DIV/0!"/>
    <x v="4"/>
    <s v="jazz"/>
    <x v="630"/>
    <d v="2012-08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x v="1"/>
    <s v="music/jazz"/>
    <n v="5.7692307692307696E-2"/>
    <n v="41.666666666666664"/>
    <x v="4"/>
    <s v="jazz"/>
    <x v="723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x v="1"/>
    <s v="music/jazz"/>
    <n v="0"/>
    <e v="#DIV/0!"/>
    <x v="4"/>
    <s v="jazz"/>
    <x v="72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x v="1"/>
    <s v="music/jazz"/>
    <n v="6.0000000000000001E-3"/>
    <n v="30"/>
    <x v="4"/>
    <s v="jazz"/>
    <x v="41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x v="1"/>
    <s v="music/jazz"/>
    <n v="5.0256410256410255E-2"/>
    <n v="19.600000000000001"/>
    <x v="4"/>
    <s v="jazz"/>
    <x v="433"/>
    <d v="2014-12-02T00:00:0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x v="1"/>
    <s v="music/jazz"/>
    <n v="5.0000000000000001E-3"/>
    <n v="100"/>
    <x v="4"/>
    <s v="jazz"/>
    <x v="725"/>
    <d v="2012-12-20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x v="1"/>
    <s v="music/jazz"/>
    <n v="0"/>
    <e v="#DIV/0!"/>
    <x v="4"/>
    <s v="jazz"/>
    <x v="574"/>
    <d v="2013-11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x v="1"/>
    <s v="music/jazz"/>
    <n v="0.309"/>
    <n v="231.75"/>
    <x v="4"/>
    <s v="jazz"/>
    <x v="726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x v="1"/>
    <s v="music/jazz"/>
    <n v="0.21037037037037037"/>
    <n v="189.33333333333334"/>
    <x v="4"/>
    <s v="jazz"/>
    <x v="21"/>
    <d v="2014-10-02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x v="1"/>
    <s v="music/jazz"/>
    <n v="2.1999999999999999E-2"/>
    <n v="55"/>
    <x v="4"/>
    <s v="jazz"/>
    <x v="320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x v="1"/>
    <s v="music/jazz"/>
    <n v="0.109"/>
    <n v="21.8"/>
    <x v="4"/>
    <s v="jazz"/>
    <x v="727"/>
    <d v="2013-02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x v="1"/>
    <s v="music/jazz"/>
    <n v="2.6666666666666668E-2"/>
    <n v="32"/>
    <x v="4"/>
    <s v="jazz"/>
    <x v="728"/>
    <d v="2013-11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x v="1"/>
    <s v="music/jazz"/>
    <n v="0"/>
    <e v="#DIV/0!"/>
    <x v="4"/>
    <s v="jazz"/>
    <x v="729"/>
    <d v="2010-07-09T00:0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x v="1"/>
    <s v="music/jazz"/>
    <n v="0"/>
    <e v="#DIV/0!"/>
    <x v="4"/>
    <s v="jazz"/>
    <x v="225"/>
    <d v="2012-05-15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x v="1"/>
    <s v="music/jazz"/>
    <n v="0.10862068965517241"/>
    <n v="56.25"/>
    <x v="4"/>
    <s v="jazz"/>
    <x v="73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x v="1"/>
    <s v="music/jazz"/>
    <n v="0"/>
    <e v="#DIV/0!"/>
    <x v="4"/>
    <s v="jazz"/>
    <x v="586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x v="1"/>
    <s v="music/jazz"/>
    <n v="0.38333333333333336"/>
    <n v="69"/>
    <x v="4"/>
    <s v="jazz"/>
    <x v="731"/>
    <d v="2010-06-2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x v="1"/>
    <s v="music/jazz"/>
    <n v="6.5500000000000003E-2"/>
    <n v="18.714285714285715"/>
    <x v="4"/>
    <s v="jazz"/>
    <x v="732"/>
    <d v="2014-03-17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x v="1"/>
    <s v="music/jazz"/>
    <n v="0.14536842105263159"/>
    <n v="46.033333333333331"/>
    <x v="4"/>
    <s v="jazz"/>
    <x v="733"/>
    <d v="2013-03-23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x v="1"/>
    <s v="music/jazz"/>
    <n v="0.06"/>
    <n v="60"/>
    <x v="4"/>
    <s v="jazz"/>
    <x v="734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x v="1"/>
    <s v="music/jazz"/>
    <n v="0.30399999999999999"/>
    <n v="50.666666666666664"/>
    <x v="4"/>
    <s v="jazz"/>
    <x v="735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x v="1"/>
    <s v="music/jazz"/>
    <n v="1.4285714285714285E-2"/>
    <n v="25"/>
    <x v="4"/>
    <s v="jazz"/>
    <x v="338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x v="1"/>
    <s v="music/jazz"/>
    <n v="0"/>
    <e v="#DIV/0!"/>
    <x v="4"/>
    <s v="jazz"/>
    <x v="736"/>
    <d v="2012-01-19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x v="1"/>
    <s v="music/jazz"/>
    <n v="1.1428571428571429E-2"/>
    <n v="20"/>
    <x v="4"/>
    <s v="jazz"/>
    <x v="737"/>
    <d v="2013-11-04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x v="1"/>
    <s v="music/jazz"/>
    <n v="3.5714285714285713E-3"/>
    <n v="25"/>
    <x v="4"/>
    <s v="jazz"/>
    <x v="738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x v="1"/>
    <s v="music/jazz"/>
    <n v="1.4545454545454545E-2"/>
    <n v="20"/>
    <x v="4"/>
    <s v="jazz"/>
    <x v="739"/>
    <d v="2013-07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x v="1"/>
    <s v="technology/wearables"/>
    <n v="0.17155555555555554"/>
    <n v="110.28571428571429"/>
    <x v="2"/>
    <s v="wearables"/>
    <x v="170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x v="1"/>
    <s v="technology/wearables"/>
    <n v="2.3220000000000001E-2"/>
    <n v="37.451612903225808"/>
    <x v="2"/>
    <s v="wearables"/>
    <x v="740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x v="1"/>
    <s v="technology/wearables"/>
    <n v="8.9066666666666669E-2"/>
    <n v="41.75"/>
    <x v="2"/>
    <s v="wearables"/>
    <x v="741"/>
    <d v="2016-02-19T00:00:0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x v="1"/>
    <s v="technology/wearables"/>
    <n v="9.633333333333334E-2"/>
    <n v="24.083333333333332"/>
    <x v="2"/>
    <s v="wearables"/>
    <x v="742"/>
    <d v="2016-11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x v="1"/>
    <s v="technology/wearables"/>
    <n v="0.13325999999999999"/>
    <n v="69.40625"/>
    <x v="2"/>
    <s v="wearables"/>
    <x v="743"/>
    <d v="2016-04-19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x v="1"/>
    <s v="technology/wearables"/>
    <n v="2.4840000000000001E-2"/>
    <n v="155.25"/>
    <x v="2"/>
    <s v="wearables"/>
    <x v="744"/>
    <d v="2017-02-19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x v="1"/>
    <s v="technology/wearables"/>
    <n v="1.9066666666666666E-2"/>
    <n v="57.2"/>
    <x v="2"/>
    <s v="wearables"/>
    <x v="115"/>
    <d v="2016-09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x v="1"/>
    <s v="technology/wearables"/>
    <n v="0"/>
    <e v="#DIV/0!"/>
    <x v="2"/>
    <s v="wearables"/>
    <x v="125"/>
    <d v="2016-07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x v="1"/>
    <s v="technology/wearables"/>
    <n v="0.12"/>
    <n v="60"/>
    <x v="2"/>
    <s v="wearables"/>
    <x v="488"/>
    <d v="2016-03-13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x v="1"/>
    <s v="technology/wearables"/>
    <n v="1.3650000000000001E-2"/>
    <n v="39"/>
    <x v="2"/>
    <s v="wearables"/>
    <x v="745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x v="1"/>
    <s v="technology/wearables"/>
    <n v="0.28039999999999998"/>
    <n v="58.416666666666664"/>
    <x v="2"/>
    <s v="wearables"/>
    <x v="746"/>
    <d v="2016-01-18T00:00:0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x v="1"/>
    <s v="technology/wearables"/>
    <n v="0.38390000000000002"/>
    <n v="158.63636363636363"/>
    <x v="2"/>
    <s v="wearables"/>
    <x v="562"/>
    <d v="2016-06-05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x v="1"/>
    <s v="technology/wearables"/>
    <n v="0.39942857142857141"/>
    <n v="99.857142857142861"/>
    <x v="2"/>
    <s v="wearables"/>
    <x v="747"/>
    <d v="2016-11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x v="1"/>
    <s v="technology/wearables"/>
    <n v="8.3999999999999995E-3"/>
    <n v="25.2"/>
    <x v="2"/>
    <s v="wearables"/>
    <x v="748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x v="1"/>
    <s v="technology/wearables"/>
    <n v="0.43406666666666666"/>
    <n v="89.191780821917803"/>
    <x v="2"/>
    <s v="wearables"/>
    <x v="749"/>
    <d v="2015-08-2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x v="1"/>
    <s v="technology/wearables"/>
    <n v="5.6613333333333335E-2"/>
    <n v="182.6236559139785"/>
    <x v="2"/>
    <s v="wearables"/>
    <x v="313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x v="1"/>
    <s v="technology/wearables"/>
    <n v="1.7219999999999999E-2"/>
    <n v="50.647058823529413"/>
    <x v="2"/>
    <s v="wearables"/>
    <x v="750"/>
    <d v="2015-04-27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x v="1"/>
    <s v="technology/wearables"/>
    <n v="1.9416666666666665E-2"/>
    <n v="33.285714285714285"/>
    <x v="2"/>
    <s v="wearables"/>
    <x v="751"/>
    <d v="2016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x v="1"/>
    <s v="technology/wearables"/>
    <n v="0.11328275684711328"/>
    <n v="51.823529411764703"/>
    <x v="2"/>
    <s v="wearables"/>
    <x v="508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x v="1"/>
    <s v="technology/wearables"/>
    <n v="0.3886"/>
    <n v="113.62573099415205"/>
    <x v="2"/>
    <s v="wearables"/>
    <x v="752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x v="1"/>
    <s v="technology/wearables"/>
    <n v="0.46100628930817611"/>
    <n v="136.46276595744681"/>
    <x v="2"/>
    <s v="wearables"/>
    <x v="1"/>
    <d v="2017-03-15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x v="1"/>
    <s v="technology/wearables"/>
    <n v="0.42188421052631581"/>
    <n v="364.35454545454547"/>
    <x v="2"/>
    <s v="wearables"/>
    <x v="753"/>
    <d v="2017-02-2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x v="1"/>
    <s v="technology/wearables"/>
    <n v="0.2848"/>
    <n v="19.243243243243242"/>
    <x v="2"/>
    <s v="wearables"/>
    <x v="754"/>
    <d v="2016-02-12T00:00:0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x v="1"/>
    <s v="technology/wearables"/>
    <n v="1.0771428571428571E-2"/>
    <n v="41.888888888888886"/>
    <x v="2"/>
    <s v="wearables"/>
    <x v="755"/>
    <d v="2016-10-1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x v="1"/>
    <s v="technology/wearables"/>
    <n v="7.9909090909090902E-3"/>
    <n v="30.310344827586206"/>
    <x v="2"/>
    <s v="wearables"/>
    <x v="756"/>
    <d v="2015-09-02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x v="1"/>
    <s v="technology/wearables"/>
    <n v="1.192E-2"/>
    <n v="49.666666666666664"/>
    <x v="2"/>
    <s v="wearables"/>
    <x v="55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x v="1"/>
    <s v="technology/wearables"/>
    <n v="0.14799999999999999"/>
    <n v="59.2"/>
    <x v="2"/>
    <s v="wearables"/>
    <x v="757"/>
    <d v="2016-10-07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x v="1"/>
    <s v="technology/wearables"/>
    <n v="0.17810000000000001"/>
    <n v="43.97530864197531"/>
    <x v="2"/>
    <s v="wearables"/>
    <x v="758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x v="1"/>
    <s v="technology/wearables"/>
    <n v="1.325E-2"/>
    <n v="26.5"/>
    <x v="2"/>
    <s v="wearables"/>
    <x v="323"/>
    <d v="2014-08-16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x v="1"/>
    <s v="technology/wearables"/>
    <n v="0.46666666666666667"/>
    <n v="1272.7272727272727"/>
    <x v="2"/>
    <s v="wearables"/>
    <x v="17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x v="1"/>
    <s v="technology/wearables"/>
    <n v="0.4592"/>
    <n v="164"/>
    <x v="2"/>
    <s v="wearables"/>
    <x v="86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x v="1"/>
    <s v="technology/wearables"/>
    <n v="2.2599999999999999E-3"/>
    <n v="45.2"/>
    <x v="2"/>
    <s v="wearables"/>
    <x v="309"/>
    <d v="2015-06-02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x v="1"/>
    <s v="technology/wearables"/>
    <n v="0.34625"/>
    <n v="153.88888888888889"/>
    <x v="2"/>
    <s v="wearables"/>
    <x v="171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x v="1"/>
    <s v="technology/wearables"/>
    <n v="2.0549999999999999E-2"/>
    <n v="51.375"/>
    <x v="2"/>
    <s v="wearables"/>
    <x v="759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x v="1"/>
    <s v="technology/wearables"/>
    <n v="5.5999999999999999E-3"/>
    <n v="93.333333333333329"/>
    <x v="2"/>
    <s v="wearables"/>
    <x v="760"/>
    <d v="2016-03-26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x v="1"/>
    <s v="technology/wearables"/>
    <n v="2.6069999999999999E-2"/>
    <n v="108.625"/>
    <x v="2"/>
    <s v="wearables"/>
    <x v="536"/>
    <d v="2016-06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x v="1"/>
    <s v="technology/wearables"/>
    <n v="1.9259999999999999E-2"/>
    <n v="160.5"/>
    <x v="2"/>
    <s v="wearables"/>
    <x v="29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x v="1"/>
    <s v="technology/wearables"/>
    <n v="0.33666666666666667"/>
    <n v="75.75"/>
    <x v="2"/>
    <s v="wearables"/>
    <x v="761"/>
    <d v="2016-02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x v="1"/>
    <s v="technology/wearables"/>
    <n v="0.5626326718299024"/>
    <n v="790.83739837398377"/>
    <x v="2"/>
    <s v="wearables"/>
    <x v="762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x v="1"/>
    <s v="technology/wearables"/>
    <n v="0.82817600000000002"/>
    <n v="301.93916666666667"/>
    <x v="2"/>
    <s v="wearables"/>
    <x v="763"/>
    <d v="2016-06-2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x v="1"/>
    <s v="technology/wearables"/>
    <n v="0.14860000000000001"/>
    <n v="47.935483870967744"/>
    <x v="2"/>
    <s v="wearables"/>
    <x v="26"/>
    <d v="2014-12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x v="1"/>
    <s v="technology/wearables"/>
    <n v="1.2375123751237513E-4"/>
    <n v="2.75"/>
    <x v="2"/>
    <s v="wearables"/>
    <x v="449"/>
    <d v="2014-08-10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x v="1"/>
    <s v="technology/wearables"/>
    <n v="1.7142857142857143E-4"/>
    <n v="1"/>
    <x v="2"/>
    <s v="wearables"/>
    <x v="113"/>
    <d v="2016-10-0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x v="1"/>
    <s v="technology/wearables"/>
    <n v="0.2950613611721471"/>
    <n v="171.79329608938548"/>
    <x v="2"/>
    <s v="wearables"/>
    <x v="764"/>
    <d v="2016-08-2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x v="1"/>
    <s v="technology/wearables"/>
    <n v="1.06E-2"/>
    <n v="35.333333333333336"/>
    <x v="2"/>
    <s v="wearables"/>
    <x v="750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x v="1"/>
    <s v="technology/wearables"/>
    <n v="6.2933333333333327E-2"/>
    <n v="82.086956521739125"/>
    <x v="2"/>
    <s v="wearables"/>
    <x v="765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x v="1"/>
    <s v="technology/wearables"/>
    <n v="0.1275"/>
    <n v="110.8695652173913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x v="1"/>
    <s v="technology/wearables"/>
    <n v="0.13220000000000001"/>
    <n v="161.21951219512195"/>
    <x v="2"/>
    <s v="wearables"/>
    <x v="766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x v="1"/>
    <s v="technology/wearables"/>
    <n v="0"/>
    <e v="#DIV/0!"/>
    <x v="2"/>
    <s v="wearables"/>
    <x v="767"/>
    <d v="2016-10-01T00:00:0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x v="1"/>
    <s v="technology/wearables"/>
    <n v="0.16769999999999999"/>
    <n v="52.40625"/>
    <x v="2"/>
    <s v="wearables"/>
    <x v="768"/>
    <d v="2016-09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x v="1"/>
    <s v="technology/wearables"/>
    <n v="1.0399999999999999E-3"/>
    <n v="13"/>
    <x v="2"/>
    <s v="wearables"/>
    <x v="159"/>
    <d v="2014-09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x v="1"/>
    <s v="technology/wearables"/>
    <n v="4.24E-2"/>
    <n v="30.285714285714285"/>
    <x v="2"/>
    <s v="wearables"/>
    <x v="769"/>
    <d v="2016-07-13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x v="1"/>
    <s v="technology/wearables"/>
    <n v="4.6699999999999997E-3"/>
    <n v="116.75"/>
    <x v="2"/>
    <s v="wearables"/>
    <x v="301"/>
    <d v="2016-05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x v="1"/>
    <s v="technology/wearables"/>
    <n v="0.25087142857142858"/>
    <n v="89.59693877551021"/>
    <x v="2"/>
    <s v="wearables"/>
    <x v="77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x v="1"/>
    <s v="technology/wearables"/>
    <n v="2.3345000000000001E-2"/>
    <n v="424.45454545454544"/>
    <x v="2"/>
    <s v="wearables"/>
    <x v="771"/>
    <d v="2014-12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x v="1"/>
    <s v="technology/wearables"/>
    <n v="7.2599999999999998E-2"/>
    <n v="80.666666666666671"/>
    <x v="2"/>
    <s v="wearables"/>
    <x v="510"/>
    <d v="2014-11-30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x v="1"/>
    <s v="technology/wearables"/>
    <n v="1.6250000000000001E-2"/>
    <n v="13"/>
    <x v="2"/>
    <s v="wearables"/>
    <x v="772"/>
    <d v="2014-07-28T00:00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x v="1"/>
    <s v="technology/wearables"/>
    <n v="1.2999999999999999E-2"/>
    <n v="8.125"/>
    <x v="2"/>
    <s v="wearables"/>
    <x v="582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x v="1"/>
    <s v="technology/wearables"/>
    <n v="0.58558333333333334"/>
    <n v="153.42794759825327"/>
    <x v="2"/>
    <s v="wearables"/>
    <x v="773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x v="1"/>
    <s v="technology/wearables"/>
    <n v="7.7886666666666673E-2"/>
    <n v="292.07499999999999"/>
    <x v="2"/>
    <s v="wearables"/>
    <x v="774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x v="1"/>
    <s v="technology/wearables"/>
    <n v="2.2157147647256063E-2"/>
    <n v="3304"/>
    <x v="2"/>
    <s v="wearables"/>
    <x v="775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x v="1"/>
    <s v="technology/wearables"/>
    <n v="1.04"/>
    <n v="1300"/>
    <x v="2"/>
    <s v="wearables"/>
    <x v="86"/>
    <d v="2017-01-3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x v="1"/>
    <s v="technology/wearables"/>
    <n v="0.29602960296029601"/>
    <n v="134.54545454545453"/>
    <x v="2"/>
    <s v="wearables"/>
    <x v="776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x v="1"/>
    <s v="technology/wearables"/>
    <n v="0.16055"/>
    <n v="214.06666666666666"/>
    <x v="2"/>
    <s v="wearables"/>
    <x v="777"/>
    <d v="2017-03-17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x v="1"/>
    <s v="technology/wearables"/>
    <n v="0.82208000000000003"/>
    <n v="216.33684210526314"/>
    <x v="2"/>
    <s v="wearables"/>
    <x v="493"/>
    <d v="2016-02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x v="1"/>
    <s v="technology/wearables"/>
    <n v="0.75051000000000001"/>
    <n v="932.31055900621118"/>
    <x v="2"/>
    <s v="wearables"/>
    <x v="476"/>
    <d v="2015-10-3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x v="1"/>
    <s v="technology/wearables"/>
    <n v="5.8500000000000003E-2"/>
    <n v="29.25"/>
    <x v="2"/>
    <s v="wearables"/>
    <x v="778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x v="1"/>
    <s v="technology/wearables"/>
    <n v="0.44319999999999998"/>
    <n v="174.94736842105263"/>
    <x v="2"/>
    <s v="wearables"/>
    <x v="483"/>
    <d v="2016-12-15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x v="1"/>
    <s v="technology/wearables"/>
    <n v="2.6737967914438501E-3"/>
    <n v="250"/>
    <x v="2"/>
    <s v="wearables"/>
    <x v="779"/>
    <d v="2016-12-29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x v="1"/>
    <s v="technology/wearables"/>
    <n v="0.1313"/>
    <n v="65"/>
    <x v="2"/>
    <s v="wearables"/>
    <x v="780"/>
    <d v="2016-06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x v="1"/>
    <s v="technology/wearables"/>
    <n v="1.9088937093275488E-3"/>
    <n v="55"/>
    <x v="2"/>
    <s v="wearables"/>
    <x v="781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x v="1"/>
    <s v="technology/wearables"/>
    <n v="3.7499999999999999E-3"/>
    <n v="75"/>
    <x v="2"/>
    <s v="wearables"/>
    <x v="782"/>
    <d v="2014-12-19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x v="1"/>
    <s v="technology/wearables"/>
    <n v="215.35021"/>
    <n v="1389.3561935483872"/>
    <x v="2"/>
    <s v="wearables"/>
    <x v="212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x v="1"/>
    <s v="technology/wearables"/>
    <n v="0.34527999999999998"/>
    <n v="95.911111111111111"/>
    <x v="2"/>
    <s v="wearables"/>
    <x v="765"/>
    <d v="2015-12-30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x v="1"/>
    <s v="technology/wearables"/>
    <n v="0.30599999999999999"/>
    <n v="191.25"/>
    <x v="2"/>
    <s v="wearables"/>
    <x v="783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x v="1"/>
    <s v="technology/wearables"/>
    <n v="2.6666666666666668E-2"/>
    <n v="40"/>
    <x v="2"/>
    <s v="wearables"/>
    <x v="537"/>
    <d v="2015-11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x v="1"/>
    <s v="technology/wearables"/>
    <n v="2.8420000000000001E-2"/>
    <n v="74.78947368421052"/>
    <x v="2"/>
    <s v="wearables"/>
    <x v="758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x v="1"/>
    <s v="technology/wearables"/>
    <n v="0.22878799999999999"/>
    <n v="161.11830985915492"/>
    <x v="2"/>
    <s v="wearables"/>
    <x v="784"/>
    <d v="2015-11-22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x v="1"/>
    <s v="technology/wearables"/>
    <n v="3.1050000000000001E-2"/>
    <n v="88.714285714285708"/>
    <x v="2"/>
    <s v="wearables"/>
    <x v="469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x v="1"/>
    <s v="technology/wearables"/>
    <n v="0.47333333333333333"/>
    <n v="53.25"/>
    <x v="2"/>
    <s v="wearables"/>
    <x v="193"/>
    <d v="2015-02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x v="0"/>
    <s v="music/electronic music"/>
    <n v="2.0554838709677421"/>
    <n v="106.2"/>
    <x v="4"/>
    <s v="electronic music"/>
    <x v="785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x v="0"/>
    <s v="music/electronic music"/>
    <n v="3.5180366666666667"/>
    <n v="22.079728033472804"/>
    <x v="4"/>
    <s v="electronic music"/>
    <x v="47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x v="0"/>
    <s v="music/electronic music"/>
    <n v="1.149"/>
    <n v="31.054054054054053"/>
    <x v="4"/>
    <s v="electronic music"/>
    <x v="309"/>
    <d v="2015-05-18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x v="0"/>
    <s v="music/electronic music"/>
    <n v="2.3715000000000002"/>
    <n v="36.206106870229007"/>
    <x v="4"/>
    <s v="electronic music"/>
    <x v="786"/>
    <d v="2015-06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x v="0"/>
    <s v="music/electronic music"/>
    <n v="1.1863774999999999"/>
    <n v="388.9762295081967"/>
    <x v="4"/>
    <s v="electronic music"/>
    <x v="337"/>
    <d v="2016-02-0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x v="0"/>
    <s v="music/electronic music"/>
    <n v="1.099283142857143"/>
    <n v="71.848571428571432"/>
    <x v="4"/>
    <s v="electronic music"/>
    <x v="503"/>
    <d v="2015-03-17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x v="0"/>
    <s v="music/electronic music"/>
    <n v="1.0000828571428571"/>
    <n v="57.381803278688523"/>
    <x v="4"/>
    <s v="electronic music"/>
    <x v="332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x v="0"/>
    <s v="music/electronic music"/>
    <n v="1.0309292094387414"/>
    <n v="69.666666666666671"/>
    <x v="4"/>
    <s v="electronic music"/>
    <x v="116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x v="0"/>
    <s v="music/electronic music"/>
    <n v="1.1727000000000001"/>
    <n v="45.988235294117644"/>
    <x v="4"/>
    <s v="electronic music"/>
    <x v="787"/>
    <d v="2017-03-07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x v="0"/>
    <s v="music/electronic music"/>
    <n v="1.1175999999999999"/>
    <n v="79.262411347517727"/>
    <x v="4"/>
    <s v="electronic music"/>
    <x v="788"/>
    <d v="2015-04-05T00:00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x v="0"/>
    <s v="music/electronic music"/>
    <n v="3.4209999999999998"/>
    <n v="43.031446540880502"/>
    <x v="4"/>
    <s v="electronic music"/>
    <x v="789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x v="0"/>
    <s v="music/electronic music"/>
    <n v="1.0740000000000001"/>
    <n v="108.48484848484848"/>
    <x v="4"/>
    <s v="electronic music"/>
    <x v="27"/>
    <d v="2015-12-17T00:00:0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x v="0"/>
    <s v="music/electronic music"/>
    <n v="1.0849703703703704"/>
    <n v="61.029583333333335"/>
    <x v="4"/>
    <s v="electronic music"/>
    <x v="523"/>
    <d v="2016-06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x v="0"/>
    <s v="music/electronic music"/>
    <n v="1.0286144578313252"/>
    <n v="50.592592592592595"/>
    <x v="4"/>
    <s v="electronic music"/>
    <x v="294"/>
    <d v="2016-12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x v="0"/>
    <s v="music/electronic music"/>
    <n v="1.3000180000000001"/>
    <n v="39.157168674698795"/>
    <x v="4"/>
    <s v="electronic music"/>
    <x v="790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x v="0"/>
    <s v="music/electronic music"/>
    <n v="1.0765217391304347"/>
    <n v="65.15789473684211"/>
    <x v="4"/>
    <s v="electronic music"/>
    <x v="791"/>
    <d v="2015-02-12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x v="0"/>
    <s v="music/electronic music"/>
    <n v="1.1236044444444444"/>
    <n v="23.963127962085309"/>
    <x v="4"/>
    <s v="electronic music"/>
    <x v="79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x v="0"/>
    <s v="music/electronic music"/>
    <n v="1.0209999999999999"/>
    <n v="48.61904761904762"/>
    <x v="4"/>
    <s v="electronic music"/>
    <x v="793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x v="0"/>
    <s v="music/electronic music"/>
    <n v="1.4533333333333334"/>
    <n v="35.73770491803279"/>
    <x v="4"/>
    <s v="electronic music"/>
    <x v="349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x v="0"/>
    <s v="music/electronic music"/>
    <n v="1.282"/>
    <n v="21.366666666666667"/>
    <x v="4"/>
    <s v="electronic music"/>
    <x v="486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x v="1"/>
    <s v="journalism/audio"/>
    <n v="2.9411764705882353E-3"/>
    <n v="250"/>
    <x v="5"/>
    <s v="audio"/>
    <x v="569"/>
    <d v="2016-08-28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x v="1"/>
    <s v="journalism/audio"/>
    <n v="0"/>
    <e v="#DIV/0!"/>
    <x v="5"/>
    <s v="audio"/>
    <x v="449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x v="1"/>
    <s v="journalism/audio"/>
    <n v="1.5384615384615385E-2"/>
    <n v="10"/>
    <x v="5"/>
    <s v="audio"/>
    <x v="794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x v="1"/>
    <s v="journalism/audio"/>
    <n v="8.5370000000000001E-2"/>
    <n v="29.236301369863014"/>
    <x v="5"/>
    <s v="audio"/>
    <x v="141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x v="1"/>
    <s v="journalism/audio"/>
    <n v="8.571428571428571E-4"/>
    <n v="3"/>
    <x v="5"/>
    <s v="audio"/>
    <x v="795"/>
    <d v="2015-03-06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x v="1"/>
    <s v="journalism/audio"/>
    <n v="2.6599999999999999E-2"/>
    <n v="33.25"/>
    <x v="5"/>
    <s v="audio"/>
    <x v="415"/>
    <d v="2014-08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x v="1"/>
    <s v="journalism/audio"/>
    <n v="0"/>
    <e v="#DIV/0!"/>
    <x v="5"/>
    <s v="audio"/>
    <x v="796"/>
    <d v="2015-12-27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x v="1"/>
    <s v="journalism/audio"/>
    <n v="5.0000000000000001E-4"/>
    <n v="1"/>
    <x v="5"/>
    <s v="audio"/>
    <x v="797"/>
    <d v="2014-11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x v="1"/>
    <s v="journalism/audio"/>
    <n v="1.4133333333333333E-2"/>
    <n v="53"/>
    <x v="5"/>
    <s v="audio"/>
    <x v="798"/>
    <d v="2016-09-25T00:00:00"/>
  </r>
  <r>
    <n v="1049"/>
    <s v="J1 (Canceled)"/>
    <s v="------"/>
    <n v="12000"/>
    <n v="0"/>
    <x v="1"/>
    <s v="US"/>
    <s v="USD"/>
    <n v="1455272445"/>
    <x v="1049"/>
    <b v="0"/>
    <n v="0"/>
    <x v="1"/>
    <s v="journalism/audio"/>
    <n v="0"/>
    <e v="#DIV/0!"/>
    <x v="5"/>
    <s v="audio"/>
    <x v="799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x v="1"/>
    <s v="journalism/audio"/>
    <n v="0"/>
    <e v="#DIV/0!"/>
    <x v="5"/>
    <s v="audio"/>
    <x v="800"/>
    <d v="2015-09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x v="1"/>
    <s v="journalism/audio"/>
    <n v="0"/>
    <e v="#DIV/0!"/>
    <x v="5"/>
    <s v="audio"/>
    <x v="460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x v="1"/>
    <s v="journalism/audio"/>
    <n v="0"/>
    <e v="#DIV/0!"/>
    <x v="5"/>
    <s v="audio"/>
    <x v="801"/>
    <d v="2016-06-07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x v="1"/>
    <s v="journalism/audio"/>
    <n v="0.01"/>
    <n v="15"/>
    <x v="5"/>
    <s v="audio"/>
    <x v="295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x v="1"/>
    <s v="journalism/audio"/>
    <n v="0"/>
    <e v="#DIV/0!"/>
    <x v="5"/>
    <s v="audio"/>
    <x v="527"/>
    <d v="2014-08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x v="1"/>
    <s v="journalism/audio"/>
    <n v="0"/>
    <e v="#DIV/0!"/>
    <x v="5"/>
    <s v="audio"/>
    <x v="802"/>
    <d v="2016-03-08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x v="1"/>
    <s v="journalism/audio"/>
    <n v="0"/>
    <e v="#DIV/0!"/>
    <x v="5"/>
    <s v="audio"/>
    <x v="803"/>
    <d v="2015-04-25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x v="1"/>
    <s v="journalism/audio"/>
    <n v="0"/>
    <e v="#DIV/0!"/>
    <x v="5"/>
    <s v="audio"/>
    <x v="804"/>
    <d v="2016-12-05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x v="1"/>
    <s v="journalism/audio"/>
    <n v="0"/>
    <e v="#DIV/0!"/>
    <x v="5"/>
    <s v="audio"/>
    <x v="136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x v="1"/>
    <s v="journalism/audio"/>
    <n v="0"/>
    <e v="#DIV/0!"/>
    <x v="5"/>
    <s v="audio"/>
    <x v="157"/>
    <d v="2015-03-14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x v="1"/>
    <s v="journalism/audio"/>
    <n v="0.01"/>
    <n v="50"/>
    <x v="5"/>
    <s v="audio"/>
    <x v="197"/>
    <d v="2015-04-16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x v="1"/>
    <s v="journalism/audio"/>
    <n v="0"/>
    <e v="#DIV/0!"/>
    <x v="5"/>
    <s v="audio"/>
    <x v="805"/>
    <d v="2016-05-02T00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x v="1"/>
    <s v="journalism/audio"/>
    <n v="0.95477386934673369"/>
    <n v="47.5"/>
    <x v="5"/>
    <s v="audio"/>
    <x v="172"/>
    <d v="2016-07-13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x v="1"/>
    <s v="journalism/audio"/>
    <n v="0"/>
    <e v="#DIV/0!"/>
    <x v="5"/>
    <s v="audio"/>
    <x v="806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x v="1"/>
    <s v="games/video games"/>
    <n v="8.9744444444444446E-2"/>
    <n v="65.666666666666671"/>
    <x v="6"/>
    <s v="video games"/>
    <x v="73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x v="1"/>
    <s v="games/video games"/>
    <n v="2.7E-2"/>
    <n v="16.2"/>
    <x v="6"/>
    <s v="video games"/>
    <x v="807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x v="1"/>
    <s v="games/video games"/>
    <n v="3.3673333333333333E-2"/>
    <n v="34.128378378378379"/>
    <x v="6"/>
    <s v="video games"/>
    <x v="808"/>
    <d v="2013-08-05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x v="1"/>
    <s v="games/video games"/>
    <n v="0.26"/>
    <n v="13"/>
    <x v="6"/>
    <s v="video games"/>
    <x v="809"/>
    <d v="2013-12-22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x v="1"/>
    <s v="games/video games"/>
    <n v="1.5E-3"/>
    <n v="11.25"/>
    <x v="6"/>
    <s v="video games"/>
    <x v="810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x v="1"/>
    <s v="games/video games"/>
    <n v="0.38636363636363635"/>
    <n v="40.476190476190474"/>
    <x v="6"/>
    <s v="video games"/>
    <x v="811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x v="1"/>
    <s v="games/video games"/>
    <n v="7.0000000000000001E-3"/>
    <n v="35"/>
    <x v="6"/>
    <s v="video games"/>
    <x v="421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x v="1"/>
    <s v="games/video games"/>
    <n v="0"/>
    <e v="#DIV/0!"/>
    <x v="6"/>
    <s v="video games"/>
    <x v="384"/>
    <d v="2015-11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x v="1"/>
    <s v="games/video games"/>
    <n v="6.8000000000000005E-4"/>
    <n v="12.75"/>
    <x v="6"/>
    <s v="video games"/>
    <x v="812"/>
    <d v="2014-02-06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x v="1"/>
    <s v="games/video games"/>
    <n v="1.3333333333333334E-2"/>
    <n v="10"/>
    <x v="6"/>
    <s v="video games"/>
    <x v="813"/>
    <d v="2011-10-17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x v="1"/>
    <s v="games/video games"/>
    <n v="6.3092592592592589E-2"/>
    <n v="113.56666666666666"/>
    <x v="6"/>
    <s v="video games"/>
    <x v="58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x v="1"/>
    <s v="games/video games"/>
    <n v="4.4999999999999998E-2"/>
    <n v="15"/>
    <x v="6"/>
    <s v="video games"/>
    <x v="814"/>
    <d v="2012-05-07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x v="1"/>
    <s v="games/video games"/>
    <n v="0.62765333333333329"/>
    <n v="48.281025641025643"/>
    <x v="6"/>
    <s v="video games"/>
    <x v="40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x v="1"/>
    <s v="games/video games"/>
    <n v="0.29376000000000002"/>
    <n v="43.976047904191617"/>
    <x v="6"/>
    <s v="video games"/>
    <x v="815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x v="1"/>
    <s v="games/video games"/>
    <n v="7.4999999999999997E-2"/>
    <n v="9"/>
    <x v="6"/>
    <s v="video games"/>
    <x v="816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x v="1"/>
    <s v="games/video games"/>
    <n v="2.6076923076923077E-2"/>
    <n v="37.666666666666664"/>
    <x v="6"/>
    <s v="video games"/>
    <x v="231"/>
    <d v="2016-05-15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x v="1"/>
    <s v="games/video games"/>
    <n v="9.1050000000000006E-2"/>
    <n v="18.581632653061224"/>
    <x v="6"/>
    <s v="video games"/>
    <x v="817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x v="1"/>
    <s v="games/video games"/>
    <n v="1.7647058823529413E-4"/>
    <n v="3"/>
    <x v="6"/>
    <s v="video games"/>
    <x v="818"/>
    <d v="2015-01-29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x v="1"/>
    <s v="games/video games"/>
    <n v="5.5999999999999999E-3"/>
    <n v="18.666666666666668"/>
    <x v="6"/>
    <s v="video games"/>
    <x v="819"/>
    <d v="2012-08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x v="1"/>
    <s v="games/video games"/>
    <n v="8.2000000000000007E-3"/>
    <n v="410"/>
    <x v="6"/>
    <s v="video games"/>
    <x v="6"/>
    <d v="2014-08-03T00:00:00"/>
  </r>
  <r>
    <n v="1084"/>
    <s v="My own channel"/>
    <s v="I want to start my own channel for gaming"/>
    <n v="550"/>
    <n v="0"/>
    <x v="2"/>
    <s v="US"/>
    <s v="USD"/>
    <n v="1407534804"/>
    <x v="1084"/>
    <b v="0"/>
    <n v="0"/>
    <x v="1"/>
    <s v="games/video games"/>
    <n v="0"/>
    <e v="#DIV/0!"/>
    <x v="6"/>
    <s v="video games"/>
    <x v="599"/>
    <d v="2014-08-09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x v="1"/>
    <s v="games/video games"/>
    <n v="3.4200000000000001E-2"/>
    <n v="114"/>
    <x v="6"/>
    <s v="video games"/>
    <x v="820"/>
    <d v="2016-03-15T00:00:00"/>
  </r>
  <r>
    <n v="1086"/>
    <s v="Cyber Universe Online"/>
    <s v="Humanity's future in the Galaxy"/>
    <n v="18000"/>
    <n v="15"/>
    <x v="2"/>
    <s v="US"/>
    <s v="USD"/>
    <n v="1408913291"/>
    <x v="1086"/>
    <b v="0"/>
    <n v="2"/>
    <x v="1"/>
    <s v="games/video games"/>
    <n v="8.3333333333333339E-4"/>
    <n v="7.5"/>
    <x v="6"/>
    <s v="video games"/>
    <x v="821"/>
    <d v="2014-08-25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x v="1"/>
    <s v="games/video games"/>
    <n v="0"/>
    <e v="#DIV/0!"/>
    <x v="6"/>
    <s v="video games"/>
    <x v="822"/>
    <d v="2014-06-16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x v="1"/>
    <s v="games/video games"/>
    <n v="0.14182977777777778"/>
    <n v="43.41727891156463"/>
    <x v="6"/>
    <s v="video games"/>
    <x v="823"/>
    <d v="2014-04-25T00:00:0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x v="1"/>
    <s v="games/video games"/>
    <n v="7.8266666666666665E-2"/>
    <n v="23.959183673469386"/>
    <x v="6"/>
    <s v="video games"/>
    <x v="824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x v="1"/>
    <s v="games/video games"/>
    <n v="3.8464497269020693E-4"/>
    <n v="5"/>
    <x v="6"/>
    <s v="video games"/>
    <x v="825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x v="1"/>
    <s v="games/video games"/>
    <n v="0.125"/>
    <n v="12.5"/>
    <x v="6"/>
    <s v="video games"/>
    <x v="826"/>
    <d v="2016-04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x v="1"/>
    <s v="games/video games"/>
    <n v="1.0500000000000001E-2"/>
    <n v="3"/>
    <x v="6"/>
    <s v="video games"/>
    <x v="610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x v="1"/>
    <s v="games/video games"/>
    <n v="0.14083333333333334"/>
    <n v="10.5625"/>
    <x v="6"/>
    <s v="video games"/>
    <x v="139"/>
    <d v="2016-02-12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x v="1"/>
    <s v="games/video games"/>
    <n v="0.18300055555555556"/>
    <n v="122.00037037037038"/>
    <x v="6"/>
    <s v="video games"/>
    <x v="76"/>
    <d v="2011-10-10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x v="1"/>
    <s v="games/video games"/>
    <n v="5.0347999999999997E-2"/>
    <n v="267.80851063829789"/>
    <x v="6"/>
    <s v="video games"/>
    <x v="827"/>
    <d v="2013-08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x v="1"/>
    <s v="games/video games"/>
    <n v="0.17933333333333334"/>
    <n v="74.206896551724142"/>
    <x v="6"/>
    <s v="video games"/>
    <x v="828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x v="1"/>
    <s v="games/video games"/>
    <n v="4.6999999999999999E-4"/>
    <n v="6.7142857142857144"/>
    <x v="6"/>
    <s v="video games"/>
    <x v="807"/>
    <d v="2014-03-03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x v="1"/>
    <s v="games/video games"/>
    <n v="7.2120000000000004E-2"/>
    <n v="81.954545454545453"/>
    <x v="6"/>
    <s v="video games"/>
    <x v="829"/>
    <d v="2014-04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x v="1"/>
    <s v="games/video games"/>
    <n v="5.0000000000000001E-3"/>
    <n v="25"/>
    <x v="6"/>
    <s v="video games"/>
    <x v="396"/>
    <d v="2015-05-14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x v="1"/>
    <s v="games/video games"/>
    <n v="2.5000000000000001E-2"/>
    <n v="10"/>
    <x v="6"/>
    <s v="video games"/>
    <x v="206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x v="1"/>
    <s v="games/video games"/>
    <n v="4.0999999999999999E-4"/>
    <n v="6.833333333333333"/>
    <x v="6"/>
    <s v="video games"/>
    <x v="769"/>
    <d v="2016-07-15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x v="1"/>
    <s v="games/video games"/>
    <n v="5.3124999999999999E-2"/>
    <n v="17.708333333333332"/>
    <x v="6"/>
    <s v="video games"/>
    <x v="38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x v="1"/>
    <s v="games/video games"/>
    <n v="1.6199999999999999E-2"/>
    <n v="16.2"/>
    <x v="6"/>
    <s v="video games"/>
    <x v="83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x v="1"/>
    <s v="games/video games"/>
    <n v="4.9516666666666667E-2"/>
    <n v="80.297297297297291"/>
    <x v="6"/>
    <s v="video games"/>
    <x v="831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x v="1"/>
    <s v="games/video games"/>
    <n v="1.5900000000000001E-3"/>
    <n v="71.55"/>
    <x v="6"/>
    <s v="video games"/>
    <x v="832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x v="1"/>
    <s v="games/video games"/>
    <n v="0.41249999999999998"/>
    <n v="23.571428571428573"/>
    <x v="6"/>
    <s v="video games"/>
    <x v="833"/>
    <d v="2012-04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x v="1"/>
    <s v="games/video games"/>
    <n v="0"/>
    <e v="#DIV/0!"/>
    <x v="6"/>
    <s v="video games"/>
    <x v="576"/>
    <d v="2014-07-24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x v="1"/>
    <s v="games/video games"/>
    <n v="2.93E-2"/>
    <n v="34.88095238095238"/>
    <x v="6"/>
    <s v="video games"/>
    <x v="834"/>
    <d v="2012-04-14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x v="1"/>
    <s v="games/video games"/>
    <n v="4.4999999999999997E-3"/>
    <n v="15"/>
    <x v="6"/>
    <s v="video games"/>
    <x v="747"/>
    <d v="2016-11-19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x v="1"/>
    <s v="games/video games"/>
    <n v="5.1000000000000004E-3"/>
    <n v="23.181818181818183"/>
    <x v="6"/>
    <s v="video games"/>
    <x v="835"/>
    <d v="2012-12-08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x v="1"/>
    <s v="games/video games"/>
    <n v="4.0000000000000002E-4"/>
    <n v="1"/>
    <x v="6"/>
    <s v="video games"/>
    <x v="836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x v="1"/>
    <s v="games/video games"/>
    <n v="0.35537409090909089"/>
    <n v="100.23371794871794"/>
    <x v="6"/>
    <s v="video games"/>
    <x v="837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x v="1"/>
    <s v="games/video games"/>
    <n v="5.0000000000000001E-3"/>
    <n v="5"/>
    <x v="6"/>
    <s v="video games"/>
    <x v="60"/>
    <d v="2014-08-1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x v="1"/>
    <s v="games/video games"/>
    <n v="1.6666666666666668E-3"/>
    <n v="3.3333333333333335"/>
    <x v="6"/>
    <s v="video games"/>
    <x v="838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x v="1"/>
    <s v="games/video games"/>
    <n v="1.325E-3"/>
    <n v="13.25"/>
    <x v="6"/>
    <s v="video games"/>
    <x v="457"/>
    <d v="2016-03-3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x v="1"/>
    <s v="games/video games"/>
    <n v="3.5704000000000004E-4"/>
    <n v="17.852"/>
    <x v="6"/>
    <s v="video games"/>
    <x v="839"/>
    <d v="2012-06-10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x v="1"/>
    <s v="games/video games"/>
    <n v="8.3000000000000004E-2"/>
    <n v="10.375"/>
    <x v="6"/>
    <s v="video games"/>
    <x v="51"/>
    <d v="2015-12-26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x v="1"/>
    <s v="games/video games"/>
    <n v="2.4222222222222221E-2"/>
    <n v="36.333333333333336"/>
    <x v="6"/>
    <s v="video games"/>
    <x v="414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x v="1"/>
    <s v="games/video games"/>
    <n v="2.3809523809523812E-3"/>
    <n v="5"/>
    <x v="6"/>
    <s v="video games"/>
    <x v="840"/>
    <d v="2014-04-07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x v="1"/>
    <s v="games/video games"/>
    <n v="0"/>
    <e v="#DIV/0!"/>
    <x v="6"/>
    <s v="video games"/>
    <x v="841"/>
    <d v="2011-10-29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x v="1"/>
    <s v="games/video games"/>
    <n v="1.16E-4"/>
    <n v="5.8"/>
    <x v="6"/>
    <s v="video games"/>
    <x v="842"/>
    <d v="2016-03-14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x v="1"/>
    <s v="games/video games"/>
    <n v="0"/>
    <e v="#DIV/0!"/>
    <x v="6"/>
    <s v="video games"/>
    <x v="843"/>
    <d v="2013-05-3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x v="1"/>
    <s v="games/video games"/>
    <n v="2.2000000000000001E-3"/>
    <n v="3.6666666666666665"/>
    <x v="6"/>
    <s v="video games"/>
    <x v="668"/>
    <d v="2014-04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x v="1"/>
    <s v="games/mobile games"/>
    <n v="4.7222222222222223E-3"/>
    <n v="60.714285714285715"/>
    <x v="6"/>
    <s v="mobile games"/>
    <x v="571"/>
    <d v="2015-05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x v="1"/>
    <s v="games/mobile games"/>
    <n v="0"/>
    <e v="#DIV/0!"/>
    <x v="6"/>
    <s v="mobile games"/>
    <x v="844"/>
    <d v="2015-09-26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x v="1"/>
    <s v="games/mobile games"/>
    <n v="5.0000000000000001E-3"/>
    <n v="5"/>
    <x v="6"/>
    <s v="mobile games"/>
    <x v="469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x v="1"/>
    <s v="games/mobile games"/>
    <n v="1.6714285714285713E-2"/>
    <n v="25.434782608695652"/>
    <x v="6"/>
    <s v="mobile games"/>
    <x v="308"/>
    <d v="2014-11-15T00:00:00"/>
  </r>
  <r>
    <n v="1128"/>
    <s v="Flying Turds"/>
    <s v="#havingfunFTW"/>
    <n v="1000"/>
    <n v="1"/>
    <x v="2"/>
    <s v="GB"/>
    <s v="GBP"/>
    <n v="1407425717"/>
    <x v="1128"/>
    <b v="0"/>
    <n v="1"/>
    <x v="1"/>
    <s v="games/mobile games"/>
    <n v="1E-3"/>
    <n v="1"/>
    <x v="6"/>
    <s v="mobile games"/>
    <x v="3"/>
    <d v="2014-08-08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x v="1"/>
    <s v="games/mobile games"/>
    <n v="1.0499999999999999E-3"/>
    <n v="10.5"/>
    <x v="6"/>
    <s v="mobile games"/>
    <x v="845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x v="1"/>
    <s v="games/mobile games"/>
    <n v="2.2000000000000001E-3"/>
    <n v="3.6666666666666665"/>
    <x v="6"/>
    <s v="mobile games"/>
    <x v="526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x v="1"/>
    <s v="games/mobile games"/>
    <n v="0"/>
    <e v="#DIV/0!"/>
    <x v="6"/>
    <s v="mobile games"/>
    <x v="846"/>
    <d v="2015-12-25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x v="1"/>
    <s v="games/mobile games"/>
    <n v="0.14380000000000001"/>
    <n v="110.61538461538461"/>
    <x v="6"/>
    <s v="mobile games"/>
    <x v="847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x v="1"/>
    <s v="games/mobile games"/>
    <n v="6.6666666666666671E-3"/>
    <n v="20"/>
    <x v="6"/>
    <s v="mobile games"/>
    <x v="848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x v="1"/>
    <s v="games/mobile games"/>
    <n v="4.0000000000000003E-5"/>
    <n v="1"/>
    <x v="6"/>
    <s v="mobile games"/>
    <x v="849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x v="1"/>
    <s v="games/mobile games"/>
    <n v="0.05"/>
    <n v="50"/>
    <x v="6"/>
    <s v="mobile games"/>
    <x v="135"/>
    <d v="2016-08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x v="1"/>
    <s v="games/mobile games"/>
    <n v="6.4439140811455853E-2"/>
    <n v="45"/>
    <x v="6"/>
    <s v="mobile games"/>
    <x v="4"/>
    <d v="2015-12-20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x v="1"/>
    <s v="games/mobile games"/>
    <n v="0.39500000000000002"/>
    <n v="253.2051282051282"/>
    <x v="6"/>
    <s v="mobile games"/>
    <x v="850"/>
    <d v="2016-04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x v="1"/>
    <s v="games/mobile games"/>
    <n v="3.5714285714285713E-3"/>
    <n v="31.25"/>
    <x v="6"/>
    <s v="mobile games"/>
    <x v="851"/>
    <d v="2017-01-22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x v="1"/>
    <s v="games/mobile games"/>
    <n v="6.2500000000000001E-4"/>
    <n v="5"/>
    <x v="6"/>
    <s v="mobile games"/>
    <x v="852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x v="1"/>
    <s v="games/mobile games"/>
    <n v="0"/>
    <e v="#DIV/0!"/>
    <x v="6"/>
    <s v="mobile games"/>
    <x v="160"/>
    <d v="2015-08-06T00:00:0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x v="1"/>
    <s v="games/mobile games"/>
    <n v="0"/>
    <e v="#DIV/0!"/>
    <x v="6"/>
    <s v="mobile games"/>
    <x v="205"/>
    <d v="2015-07-10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x v="1"/>
    <s v="games/mobile games"/>
    <n v="0"/>
    <e v="#DIV/0!"/>
    <x v="6"/>
    <s v="mobile games"/>
    <x v="487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x v="1"/>
    <s v="games/mobile games"/>
    <n v="4.1333333333333335E-3"/>
    <n v="23.25"/>
    <x v="6"/>
    <s v="mobile games"/>
    <x v="27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x v="1"/>
    <s v="food/food trucks"/>
    <n v="0"/>
    <e v="#DIV/0!"/>
    <x v="7"/>
    <s v="food trucks"/>
    <x v="853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x v="1"/>
    <s v="food/food trucks"/>
    <n v="1.25E-3"/>
    <n v="100"/>
    <x v="7"/>
    <s v="food trucks"/>
    <x v="854"/>
    <d v="2014-10-03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x v="1"/>
    <s v="food/food trucks"/>
    <n v="8.8333333333333333E-2"/>
    <n v="44.166666666666664"/>
    <x v="7"/>
    <s v="food trucks"/>
    <x v="823"/>
    <d v="2014-05-03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x v="1"/>
    <s v="food/food trucks"/>
    <n v="0"/>
    <e v="#DIV/0!"/>
    <x v="7"/>
    <s v="food trucks"/>
    <x v="855"/>
    <d v="2014-10-20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x v="1"/>
    <s v="food/food trucks"/>
    <n v="4.8666666666666667E-3"/>
    <n v="24.333333333333332"/>
    <x v="7"/>
    <s v="food trucks"/>
    <x v="856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x v="1"/>
    <s v="food/food trucks"/>
    <n v="1.5E-3"/>
    <n v="37.5"/>
    <x v="7"/>
    <s v="food trucks"/>
    <x v="300"/>
    <d v="2016-06-17T00:00:0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x v="1"/>
    <s v="food/food trucks"/>
    <n v="0.1008"/>
    <n v="42"/>
    <x v="7"/>
    <s v="food trucks"/>
    <x v="25"/>
    <d v="2016-0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x v="1"/>
    <s v="food/food trucks"/>
    <n v="0"/>
    <e v="#DIV/0!"/>
    <x v="7"/>
    <s v="food trucks"/>
    <x v="453"/>
    <d v="2015-09-07T00:00:0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x v="1"/>
    <s v="food/food trucks"/>
    <n v="5.6937500000000002E-2"/>
    <n v="60.733333333333334"/>
    <x v="7"/>
    <s v="food trucks"/>
    <x v="133"/>
    <d v="2015-05-16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x v="1"/>
    <s v="food/food trucks"/>
    <n v="6.2500000000000003E-3"/>
    <n v="50"/>
    <x v="7"/>
    <s v="food trucks"/>
    <x v="512"/>
    <d v="2015-06-19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x v="1"/>
    <s v="food/food trucks"/>
    <n v="6.5000000000000002E-2"/>
    <n v="108.33333333333333"/>
    <x v="7"/>
    <s v="food trucks"/>
    <x v="857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x v="1"/>
    <s v="food/food trucks"/>
    <n v="7.5199999999999998E-3"/>
    <n v="23.5"/>
    <x v="7"/>
    <s v="food trucks"/>
    <x v="60"/>
    <d v="2014-08-15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x v="1"/>
    <s v="food/food trucks"/>
    <n v="0"/>
    <e v="#DIV/0!"/>
    <x v="7"/>
    <s v="food trucks"/>
    <x v="858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x v="1"/>
    <s v="food/food trucks"/>
    <n v="1.5100000000000001E-2"/>
    <n v="50.333333333333336"/>
    <x v="7"/>
    <s v="food trucks"/>
    <x v="797"/>
    <d v="2014-12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x v="1"/>
    <s v="food/food trucks"/>
    <n v="4.6666666666666671E-3"/>
    <n v="11.666666666666666"/>
    <x v="7"/>
    <s v="food trucks"/>
    <x v="859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x v="1"/>
    <s v="food/food trucks"/>
    <n v="0"/>
    <e v="#DIV/0!"/>
    <x v="7"/>
    <s v="food trucks"/>
    <x v="860"/>
    <d v="2015-07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x v="1"/>
    <s v="food/food trucks"/>
    <n v="3.85E-2"/>
    <n v="60.789473684210527"/>
    <x v="7"/>
    <s v="food trucks"/>
    <x v="750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x v="1"/>
    <s v="food/food trucks"/>
    <n v="0"/>
    <e v="#DIV/0!"/>
    <x v="7"/>
    <s v="food trucks"/>
    <x v="825"/>
    <d v="2015-05-20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x v="1"/>
    <s v="food/food trucks"/>
    <n v="5.8333333333333338E-4"/>
    <n v="17.5"/>
    <x v="7"/>
    <s v="food trucks"/>
    <x v="861"/>
    <d v="2014-09-26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x v="1"/>
    <s v="food/food trucks"/>
    <n v="0"/>
    <e v="#DIV/0!"/>
    <x v="7"/>
    <s v="food trucks"/>
    <x v="449"/>
    <d v="2014-08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x v="1"/>
    <s v="food/food trucks"/>
    <n v="0"/>
    <e v="#DIV/0!"/>
    <x v="7"/>
    <s v="food trucks"/>
    <x v="862"/>
    <d v="2016-06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x v="1"/>
    <s v="food/food trucks"/>
    <n v="0.20705000000000001"/>
    <n v="82.82"/>
    <x v="7"/>
    <s v="food trucks"/>
    <x v="12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x v="1"/>
    <s v="food/food trucks"/>
    <n v="0.19139999999999999"/>
    <n v="358.875"/>
    <x v="7"/>
    <s v="food trucks"/>
    <x v="53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x v="1"/>
    <s v="food/food trucks"/>
    <n v="1.6316666666666667E-2"/>
    <n v="61.1875"/>
    <x v="7"/>
    <s v="food trucks"/>
    <x v="863"/>
    <d v="2014-09-13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x v="1"/>
    <s v="food/food trucks"/>
    <n v="5.6666666666666664E-2"/>
    <n v="340"/>
    <x v="7"/>
    <s v="food trucks"/>
    <x v="72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x v="1"/>
    <s v="food/food trucks"/>
    <n v="1.6999999999999999E-3"/>
    <n v="5.666666666666667"/>
    <x v="7"/>
    <s v="food trucks"/>
    <x v="864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x v="1"/>
    <s v="food/food trucks"/>
    <n v="4.0000000000000001E-3"/>
    <n v="50"/>
    <x v="7"/>
    <s v="food trucks"/>
    <x v="104"/>
    <d v="2015-05-3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x v="1"/>
    <s v="food/food trucks"/>
    <n v="1E-3"/>
    <n v="25"/>
    <x v="7"/>
    <s v="food trucks"/>
    <x v="134"/>
    <d v="2014-11-14T00:00:0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x v="1"/>
    <s v="food/food trucks"/>
    <n v="0"/>
    <e v="#DIV/0!"/>
    <x v="7"/>
    <s v="food trucks"/>
    <x v="29"/>
    <d v="2014-08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x v="1"/>
    <s v="food/food trucks"/>
    <n v="2.4000000000000001E-4"/>
    <n v="30"/>
    <x v="7"/>
    <s v="food trucks"/>
    <x v="86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x v="1"/>
    <s v="food/food trucks"/>
    <n v="5.906666666666667E-2"/>
    <n v="46.631578947368418"/>
    <x v="7"/>
    <s v="food trucks"/>
    <x v="8"/>
    <d v="2016-05-09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x v="1"/>
    <s v="food/food trucks"/>
    <n v="2.9250000000000002E-2"/>
    <n v="65"/>
    <x v="7"/>
    <s v="food trucks"/>
    <x v="866"/>
    <d v="2015-07-16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x v="1"/>
    <s v="food/food trucks"/>
    <n v="5.7142857142857142E-5"/>
    <n v="10"/>
    <x v="7"/>
    <s v="food trucks"/>
    <x v="740"/>
    <d v="2017-03-07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x v="1"/>
    <s v="food/food trucks"/>
    <n v="0"/>
    <e v="#DIV/0!"/>
    <x v="7"/>
    <s v="food trucks"/>
    <x v="867"/>
    <d v="2014-10-16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x v="1"/>
    <s v="food/food trucks"/>
    <n v="6.666666666666667E-5"/>
    <n v="5"/>
    <x v="7"/>
    <s v="food trucks"/>
    <x v="400"/>
    <d v="2014-08-17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x v="1"/>
    <s v="food/food trucks"/>
    <n v="5.3333333333333337E-2"/>
    <n v="640"/>
    <x v="7"/>
    <s v="food trucks"/>
    <x v="373"/>
    <d v="2015-10-29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x v="1"/>
    <s v="food/food trucks"/>
    <n v="0.11749999999999999"/>
    <n v="69.117647058823536"/>
    <x v="7"/>
    <s v="food trucks"/>
    <x v="868"/>
    <d v="2014-06-29T00:00:0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x v="1"/>
    <s v="food/food trucks"/>
    <n v="8.0000000000000007E-5"/>
    <n v="1.3333333333333333"/>
    <x v="7"/>
    <s v="food trucks"/>
    <x v="46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x v="1"/>
    <s v="food/food trucks"/>
    <n v="4.2000000000000003E-2"/>
    <n v="10.5"/>
    <x v="7"/>
    <s v="food trucks"/>
    <x v="869"/>
    <d v="2017-01-13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x v="1"/>
    <s v="food/food trucks"/>
    <n v="0.04"/>
    <n v="33.333333333333336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x v="0"/>
    <s v="photography/photobooks"/>
    <n v="1.0493636363636363"/>
    <n v="61.562666666666665"/>
    <x v="8"/>
    <s v="photobooks"/>
    <x v="179"/>
    <d v="2017-02-07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x v="0"/>
    <s v="photography/photobooks"/>
    <n v="1.0544"/>
    <n v="118.73873873873873"/>
    <x v="8"/>
    <s v="photobooks"/>
    <x v="540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x v="0"/>
    <s v="photography/photobooks"/>
    <n v="1.0673333333333332"/>
    <n v="65.081300813008127"/>
    <x v="8"/>
    <s v="photobooks"/>
    <x v="870"/>
    <d v="2015-06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x v="0"/>
    <s v="photography/photobooks"/>
    <n v="1.0412571428571429"/>
    <n v="130.15714285714284"/>
    <x v="8"/>
    <s v="photobooks"/>
    <x v="133"/>
    <d v="2015-05-18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x v="0"/>
    <s v="photography/photobooks"/>
    <n v="1.6054999999999999"/>
    <n v="37.776470588235291"/>
    <x v="8"/>
    <s v="photobooks"/>
    <x v="165"/>
    <d v="2016-12-29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x v="0"/>
    <s v="photography/photobooks"/>
    <n v="1.0777777777777777"/>
    <n v="112.79069767441861"/>
    <x v="8"/>
    <s v="photobooks"/>
    <x v="871"/>
    <d v="2016-06-30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x v="0"/>
    <s v="photography/photobooks"/>
    <n v="1.35"/>
    <n v="51.92307692307692"/>
    <x v="8"/>
    <s v="photobooks"/>
    <x v="872"/>
    <d v="2014-09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x v="0"/>
    <s v="photography/photobooks"/>
    <n v="1.0907407407407408"/>
    <n v="89.242424242424249"/>
    <x v="8"/>
    <s v="photobooks"/>
    <x v="873"/>
    <d v="2016-03-2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x v="0"/>
    <s v="photography/photobooks"/>
    <n v="2.9"/>
    <n v="19.333333333333332"/>
    <x v="8"/>
    <s v="photobooks"/>
    <x v="874"/>
    <d v="2017-02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x v="0"/>
    <s v="photography/photobooks"/>
    <n v="1.0395714285714286"/>
    <n v="79.967032967032964"/>
    <x v="8"/>
    <s v="photobooks"/>
    <x v="875"/>
    <d v="2016-04-10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x v="0"/>
    <s v="photography/photobooks"/>
    <n v="3.2223999999999999"/>
    <n v="56.414565826330531"/>
    <x v="8"/>
    <s v="photobooks"/>
    <x v="876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x v="0"/>
    <s v="photography/photobooks"/>
    <n v="1.35"/>
    <n v="79.411764705882348"/>
    <x v="8"/>
    <s v="photobooks"/>
    <x v="31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x v="0"/>
    <s v="photography/photobooks"/>
    <n v="2.6991034482758622"/>
    <n v="76.439453125"/>
    <x v="8"/>
    <s v="photobooks"/>
    <x v="450"/>
    <d v="2015-12-19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x v="0"/>
    <s v="photography/photobooks"/>
    <n v="2.5329333333333333"/>
    <n v="121"/>
    <x v="8"/>
    <s v="photobooks"/>
    <x v="561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x v="0"/>
    <s v="photography/photobooks"/>
    <n v="2.6059999999999999"/>
    <n v="54.616766467065865"/>
    <x v="8"/>
    <s v="photobooks"/>
    <x v="51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x v="0"/>
    <s v="photography/photobooks"/>
    <n v="1.0131677953348381"/>
    <n v="299.22222222222223"/>
    <x v="8"/>
    <s v="photobooks"/>
    <x v="600"/>
    <d v="2015-07-09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x v="0"/>
    <s v="photography/photobooks"/>
    <n v="1.2560416666666667"/>
    <n v="58.533980582524272"/>
    <x v="8"/>
    <s v="photobooks"/>
    <x v="877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x v="0"/>
    <s v="photography/photobooks"/>
    <n v="1.0243783333333334"/>
    <n v="55.371801801801809"/>
    <x v="8"/>
    <s v="photobooks"/>
    <x v="878"/>
    <d v="2016-07-16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x v="0"/>
    <s v="photography/photobooks"/>
    <n v="1.99244"/>
    <n v="183.80442804428046"/>
    <x v="8"/>
    <s v="photobooks"/>
    <x v="879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x v="0"/>
    <s v="photography/photobooks"/>
    <n v="1.0245398773006136"/>
    <n v="165.34653465346534"/>
    <x v="8"/>
    <s v="photobooks"/>
    <x v="880"/>
    <d v="2015-06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x v="0"/>
    <s v="photography/photobooks"/>
    <n v="1.0294615384615384"/>
    <n v="234.78947368421052"/>
    <x v="8"/>
    <s v="photobooks"/>
    <x v="316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x v="0"/>
    <s v="photography/photobooks"/>
    <n v="1.0086153846153847"/>
    <n v="211.48387096774192"/>
    <x v="8"/>
    <s v="photobooks"/>
    <x v="496"/>
    <d v="2015-06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x v="0"/>
    <s v="photography/photobooks"/>
    <n v="1.1499999999999999"/>
    <n v="32.34375"/>
    <x v="8"/>
    <s v="photobooks"/>
    <x v="305"/>
    <d v="2017-03-12T00:00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x v="0"/>
    <s v="photography/photobooks"/>
    <n v="1.0416766467065868"/>
    <n v="123.37588652482269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x v="0"/>
    <s v="photography/photobooks"/>
    <n v="1.5529999999999999"/>
    <n v="207.06666666666666"/>
    <x v="8"/>
    <s v="photobooks"/>
    <x v="386"/>
    <d v="2016-03-25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x v="0"/>
    <s v="photography/photobooks"/>
    <n v="1.06"/>
    <n v="138.2608695652174"/>
    <x v="8"/>
    <s v="photobooks"/>
    <x v="881"/>
    <d v="2017-02-26T00:00:0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x v="0"/>
    <s v="photography/photobooks"/>
    <n v="2.5431499999999998"/>
    <n v="493.81553398058253"/>
    <x v="8"/>
    <s v="photobooks"/>
    <x v="882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x v="0"/>
    <s v="photography/photobooks"/>
    <n v="1.0109999999999999"/>
    <n v="168.5"/>
    <x v="8"/>
    <s v="photobooks"/>
    <x v="7"/>
    <d v="2016-06-10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x v="0"/>
    <s v="photography/photobooks"/>
    <n v="1.2904"/>
    <n v="38.867469879518069"/>
    <x v="8"/>
    <s v="photobooks"/>
    <x v="45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x v="0"/>
    <s v="photography/photobooks"/>
    <n v="1.0223076923076924"/>
    <n v="61.527777777777779"/>
    <x v="8"/>
    <s v="photobooks"/>
    <x v="883"/>
    <d v="2017-02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x v="0"/>
    <s v="photography/photobooks"/>
    <n v="1.3180000000000001"/>
    <n v="105.44"/>
    <x v="8"/>
    <s v="photobooks"/>
    <x v="884"/>
    <d v="2015-06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x v="0"/>
    <s v="photography/photobooks"/>
    <n v="7.8608020000000005"/>
    <n v="71.592003642987251"/>
    <x v="8"/>
    <s v="photobooks"/>
    <x v="403"/>
    <d v="2014-05-31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x v="0"/>
    <s v="photography/photobooks"/>
    <n v="1.4570000000000001"/>
    <n v="91.882882882882882"/>
    <x v="8"/>
    <s v="photobooks"/>
    <x v="885"/>
    <d v="2015-10-0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x v="0"/>
    <s v="photography/photobooks"/>
    <n v="1.026"/>
    <n v="148.57377049180329"/>
    <x v="8"/>
    <s v="photobooks"/>
    <x v="489"/>
    <d v="2016-07-15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x v="0"/>
    <s v="photography/photobooks"/>
    <n v="1.7227777777777777"/>
    <n v="174.2134831460674"/>
    <x v="8"/>
    <s v="photobooks"/>
    <x v="297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x v="0"/>
    <s v="photography/photobooks"/>
    <n v="1.5916819571865444"/>
    <n v="102.86166007905139"/>
    <x v="8"/>
    <s v="photobooks"/>
    <x v="886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x v="0"/>
    <s v="photography/photobooks"/>
    <n v="1.0376666666666667"/>
    <n v="111.17857142857143"/>
    <x v="8"/>
    <s v="photobooks"/>
    <x v="343"/>
    <d v="2015-08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x v="0"/>
    <s v="photography/photobooks"/>
    <n v="1.1140954545454547"/>
    <n v="23.796213592233013"/>
    <x v="8"/>
    <s v="photobooks"/>
    <x v="88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x v="0"/>
    <s v="photography/photobooks"/>
    <n v="2.80375"/>
    <n v="81.268115942028984"/>
    <x v="8"/>
    <s v="photobooks"/>
    <x v="888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x v="0"/>
    <s v="photography/photobooks"/>
    <n v="1.1210606060606061"/>
    <n v="116.21465968586388"/>
    <x v="8"/>
    <s v="photobooks"/>
    <x v="889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x v="1"/>
    <s v="music/world music"/>
    <n v="7.0666666666666669E-2"/>
    <n v="58.888888888888886"/>
    <x v="4"/>
    <s v="world music"/>
    <x v="890"/>
    <d v="2014-06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x v="1"/>
    <s v="music/world music"/>
    <n v="4.3999999999999997E-2"/>
    <n v="44"/>
    <x v="4"/>
    <s v="world music"/>
    <x v="891"/>
    <d v="2013-10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x v="1"/>
    <s v="music/world music"/>
    <n v="3.8739999999999997E-2"/>
    <n v="48.424999999999997"/>
    <x v="4"/>
    <s v="world music"/>
    <x v="892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x v="1"/>
    <s v="music/world music"/>
    <n v="0"/>
    <e v="#DIV/0!"/>
    <x v="4"/>
    <s v="world music"/>
    <x v="412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x v="1"/>
    <s v="music/world music"/>
    <n v="0.29299999999999998"/>
    <n v="61.041666666666664"/>
    <x v="4"/>
    <s v="world music"/>
    <x v="893"/>
    <d v="2011-09-29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x v="1"/>
    <s v="music/world music"/>
    <n v="9.0909090909090905E-3"/>
    <n v="25"/>
    <x v="4"/>
    <s v="world music"/>
    <x v="894"/>
    <d v="2012-04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x v="1"/>
    <s v="music/world music"/>
    <n v="0"/>
    <e v="#DIV/0!"/>
    <x v="4"/>
    <s v="world music"/>
    <x v="895"/>
    <d v="2011-02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x v="1"/>
    <s v="music/world music"/>
    <n v="0"/>
    <e v="#DIV/0!"/>
    <x v="4"/>
    <s v="world music"/>
    <x v="514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x v="1"/>
    <s v="music/world music"/>
    <n v="8.0000000000000002E-3"/>
    <n v="40"/>
    <x v="4"/>
    <s v="world music"/>
    <x v="257"/>
    <d v="2013-10-07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x v="1"/>
    <s v="music/world music"/>
    <n v="0.11600000000000001"/>
    <n v="19.333333333333332"/>
    <x v="4"/>
    <s v="world music"/>
    <x v="896"/>
    <d v="2012-02-22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x v="1"/>
    <s v="music/world music"/>
    <n v="0"/>
    <e v="#DIV/0!"/>
    <x v="4"/>
    <s v="world music"/>
    <x v="897"/>
    <d v="2015-02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x v="1"/>
    <s v="music/world music"/>
    <n v="2.787363950092912E-2"/>
    <n v="35"/>
    <x v="4"/>
    <s v="world music"/>
    <x v="74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x v="1"/>
    <s v="music/world music"/>
    <n v="0"/>
    <e v="#DIV/0!"/>
    <x v="4"/>
    <s v="world music"/>
    <x v="592"/>
    <d v="2012-07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x v="1"/>
    <s v="music/world music"/>
    <n v="0"/>
    <e v="#DIV/0!"/>
    <x v="4"/>
    <s v="world music"/>
    <x v="898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x v="1"/>
    <s v="music/world music"/>
    <n v="0.17799999999999999"/>
    <n v="59.333333333333336"/>
    <x v="4"/>
    <s v="world music"/>
    <x v="591"/>
    <d v="2011-08-07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x v="1"/>
    <s v="music/world music"/>
    <n v="0"/>
    <e v="#DIV/0!"/>
    <x v="4"/>
    <s v="world music"/>
    <x v="899"/>
    <d v="2012-01-06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x v="1"/>
    <s v="music/world music"/>
    <n v="3.0124999999999999E-2"/>
    <n v="30.125"/>
    <x v="4"/>
    <s v="world music"/>
    <x v="900"/>
    <d v="2013-07-1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x v="1"/>
    <s v="music/world music"/>
    <n v="0.50739999999999996"/>
    <n v="74.617647058823536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x v="1"/>
    <s v="music/world music"/>
    <n v="5.4884742041712408E-3"/>
    <n v="5"/>
    <x v="4"/>
    <s v="world music"/>
    <x v="901"/>
    <d v="2011-09-12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x v="1"/>
    <s v="music/world music"/>
    <n v="0.14091666666666666"/>
    <n v="44.5"/>
    <x v="4"/>
    <s v="world music"/>
    <x v="902"/>
    <d v="2011-07-09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x v="0"/>
    <s v="music/rock"/>
    <n v="1.038"/>
    <n v="46.133333333333333"/>
    <x v="4"/>
    <s v="rock"/>
    <x v="328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x v="0"/>
    <s v="music/rock"/>
    <n v="1.2024999999999999"/>
    <n v="141.47058823529412"/>
    <x v="4"/>
    <s v="rock"/>
    <x v="903"/>
    <d v="2014-06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x v="0"/>
    <s v="music/rock"/>
    <n v="1.17"/>
    <n v="75.483870967741936"/>
    <x v="4"/>
    <s v="rock"/>
    <x v="904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x v="0"/>
    <s v="music/rock"/>
    <n v="1.2214285714285715"/>
    <n v="85.5"/>
    <x v="4"/>
    <s v="rock"/>
    <x v="905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x v="0"/>
    <s v="music/rock"/>
    <n v="1.5164"/>
    <n v="64.254237288135599"/>
    <x v="4"/>
    <s v="rock"/>
    <x v="906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x v="0"/>
    <s v="music/rock"/>
    <n v="1.0444"/>
    <n v="64.46913580246914"/>
    <x v="4"/>
    <s v="rock"/>
    <x v="907"/>
    <d v="2012-07-08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x v="0"/>
    <s v="music/rock"/>
    <n v="2.0015333333333332"/>
    <n v="118.2007874015748"/>
    <x v="4"/>
    <s v="rock"/>
    <x v="908"/>
    <d v="2014-09-07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x v="0"/>
    <s v="music/rock"/>
    <n v="1.018"/>
    <n v="82.540540540540547"/>
    <x v="4"/>
    <s v="rock"/>
    <x v="708"/>
    <d v="2011-09-2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x v="0"/>
    <s v="music/rock"/>
    <n v="1.3765714285714286"/>
    <n v="34.170212765957444"/>
    <x v="4"/>
    <s v="rock"/>
    <x v="361"/>
    <d v="2013-10-25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x v="0"/>
    <s v="music/rock"/>
    <n v="3038.3319999999999"/>
    <n v="42.73322081575246"/>
    <x v="4"/>
    <s v="rock"/>
    <x v="159"/>
    <d v="2014-09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x v="0"/>
    <s v="music/rock"/>
    <n v="1.9885074626865671"/>
    <n v="94.489361702127653"/>
    <x v="4"/>
    <s v="rock"/>
    <x v="909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x v="0"/>
    <s v="music/rock"/>
    <n v="2.0236666666666667"/>
    <n v="55.697247706422019"/>
    <x v="4"/>
    <s v="rock"/>
    <x v="596"/>
    <d v="2013-12-02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x v="0"/>
    <s v="music/rock"/>
    <n v="1.1796376666666666"/>
    <n v="98.030831024930734"/>
    <x v="4"/>
    <s v="rock"/>
    <x v="910"/>
    <d v="2012-02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x v="0"/>
    <s v="music/rock"/>
    <n v="2.9472727272727273"/>
    <n v="92.102272727272734"/>
    <x v="4"/>
    <s v="rock"/>
    <x v="91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x v="0"/>
    <s v="music/rock"/>
    <n v="2.1314633333333335"/>
    <n v="38.175462686567165"/>
    <x v="4"/>
    <s v="rock"/>
    <x v="697"/>
    <d v="2013-09-0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x v="0"/>
    <s v="music/rock"/>
    <n v="1.0424"/>
    <n v="27.145833333333332"/>
    <x v="4"/>
    <s v="rock"/>
    <x v="912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x v="0"/>
    <s v="music/rock"/>
    <n v="1.1366666666666667"/>
    <n v="50.689189189189186"/>
    <x v="4"/>
    <s v="rock"/>
    <x v="597"/>
    <d v="2014-02-27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x v="0"/>
    <s v="music/rock"/>
    <n v="1.0125"/>
    <n v="38.942307692307693"/>
    <x v="4"/>
    <s v="rock"/>
    <x v="913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x v="0"/>
    <s v="music/rock"/>
    <n v="1.2541538461538462"/>
    <n v="77.638095238095232"/>
    <x v="4"/>
    <s v="rock"/>
    <x v="914"/>
    <d v="2014-02-17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x v="0"/>
    <s v="music/rock"/>
    <n v="1.19"/>
    <n v="43.536585365853661"/>
    <x v="4"/>
    <s v="rock"/>
    <x v="832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x v="0"/>
    <s v="music/rock"/>
    <n v="1.6646153846153846"/>
    <n v="31.823529411764707"/>
    <x v="4"/>
    <s v="rock"/>
    <x v="399"/>
    <d v="2013-10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x v="0"/>
    <s v="music/rock"/>
    <n v="1.1914771428571429"/>
    <n v="63.184393939393942"/>
    <x v="4"/>
    <s v="rock"/>
    <x v="915"/>
    <d v="2010-12-01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x v="0"/>
    <s v="music/rock"/>
    <n v="1.0047368421052632"/>
    <n v="190.9"/>
    <x v="4"/>
    <s v="rock"/>
    <x v="432"/>
    <d v="2014-01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x v="0"/>
    <s v="music/rock"/>
    <n v="1.018"/>
    <n v="140.85534591194968"/>
    <x v="4"/>
    <s v="rock"/>
    <x v="916"/>
    <d v="2013-07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x v="0"/>
    <s v="music/rock"/>
    <n v="1.1666666666666667"/>
    <n v="76.92307692307692"/>
    <x v="4"/>
    <s v="rock"/>
    <x v="917"/>
    <d v="2013-09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x v="0"/>
    <s v="music/rock"/>
    <n v="1.0864893617021276"/>
    <n v="99.15533980582525"/>
    <x v="4"/>
    <s v="rock"/>
    <x v="91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x v="0"/>
    <s v="music/rock"/>
    <n v="1.1472"/>
    <n v="67.881656804733723"/>
    <x v="4"/>
    <s v="rock"/>
    <x v="272"/>
    <d v="2012-03-2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x v="0"/>
    <s v="music/rock"/>
    <n v="1.018"/>
    <n v="246.29032258064515"/>
    <x v="4"/>
    <s v="rock"/>
    <x v="919"/>
    <d v="2013-11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x v="0"/>
    <s v="music/rock"/>
    <n v="1.06"/>
    <n v="189.28571428571428"/>
    <x v="4"/>
    <s v="rock"/>
    <x v="920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x v="0"/>
    <s v="music/rock"/>
    <n v="1.0349999999999999"/>
    <n v="76.666666666666671"/>
    <x v="4"/>
    <s v="rock"/>
    <x v="872"/>
    <d v="2014-09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x v="0"/>
    <s v="music/rock"/>
    <n v="1.5497535999999998"/>
    <n v="82.963254817987149"/>
    <x v="4"/>
    <s v="rock"/>
    <x v="630"/>
    <d v="2012-08-31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x v="0"/>
    <s v="music/rock"/>
    <n v="1.6214066666666667"/>
    <n v="62.522107969151669"/>
    <x v="4"/>
    <s v="rock"/>
    <x v="921"/>
    <d v="2013-08-08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x v="0"/>
    <s v="music/rock"/>
    <n v="1.0442100000000001"/>
    <n v="46.06808823529412"/>
    <x v="4"/>
    <s v="rock"/>
    <x v="922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x v="0"/>
    <s v="music/rock"/>
    <n v="1.0612433333333333"/>
    <n v="38.543946731234868"/>
    <x v="4"/>
    <s v="rock"/>
    <x v="923"/>
    <d v="2012-09-05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x v="0"/>
    <s v="music/rock"/>
    <n v="1.5493846153846154"/>
    <n v="53.005263157894738"/>
    <x v="4"/>
    <s v="rock"/>
    <x v="82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x v="0"/>
    <s v="music/rock"/>
    <n v="1.1077157238734421"/>
    <n v="73.355396825396824"/>
    <x v="4"/>
    <s v="rock"/>
    <x v="370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x v="0"/>
    <s v="music/rock"/>
    <n v="1.1091186666666666"/>
    <n v="127.97523076923076"/>
    <x v="4"/>
    <s v="rock"/>
    <x v="924"/>
    <d v="2011-03-02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x v="0"/>
    <s v="music/rock"/>
    <n v="1.1071428571428572"/>
    <n v="104.72972972972973"/>
    <x v="4"/>
    <s v="rock"/>
    <x v="925"/>
    <d v="2013-07-29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x v="0"/>
    <s v="music/rock"/>
    <n v="1.2361333333333333"/>
    <n v="67.671532846715323"/>
    <x v="4"/>
    <s v="rock"/>
    <x v="926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x v="0"/>
    <s v="music/rock"/>
    <n v="2.1105"/>
    <n v="95.931818181818187"/>
    <x v="4"/>
    <s v="rock"/>
    <x v="927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x v="0"/>
    <s v="theater/plays"/>
    <n v="1.01"/>
    <n v="65.161290322580641"/>
    <x v="1"/>
    <s v="plays"/>
    <x v="165"/>
    <d v="2017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x v="0"/>
    <s v="theater/plays"/>
    <n v="1.0165"/>
    <n v="32.269841269841272"/>
    <x v="1"/>
    <s v="plays"/>
    <x v="153"/>
    <d v="2015-06-2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x v="0"/>
    <s v="theater/plays"/>
    <n v="1.0833333333333333"/>
    <n v="81.25"/>
    <x v="1"/>
    <s v="plays"/>
    <x v="397"/>
    <d v="2015-02-18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x v="0"/>
    <s v="theater/plays"/>
    <n v="2.42"/>
    <n v="24.2"/>
    <x v="1"/>
    <s v="plays"/>
    <x v="396"/>
    <d v="2015-06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x v="0"/>
    <s v="theater/plays"/>
    <n v="1.0044999999999999"/>
    <n v="65.868852459016395"/>
    <x v="1"/>
    <s v="plays"/>
    <x v="92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x v="0"/>
    <s v="theater/plays"/>
    <n v="1.2506666666666666"/>
    <n v="36.07692307692308"/>
    <x v="1"/>
    <s v="plays"/>
    <x v="929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x v="0"/>
    <s v="theater/plays"/>
    <n v="1.0857142857142856"/>
    <n v="44.186046511627907"/>
    <x v="1"/>
    <s v="plays"/>
    <x v="519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x v="0"/>
    <s v="theater/plays"/>
    <n v="1.4570000000000001"/>
    <n v="104.07142857142857"/>
    <x v="1"/>
    <s v="plays"/>
    <x v="93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x v="0"/>
    <s v="theater/plays"/>
    <n v="1.1000000000000001"/>
    <n v="35.96153846153846"/>
    <x v="1"/>
    <s v="plays"/>
    <x v="759"/>
    <d v="2015-10-07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x v="0"/>
    <s v="theater/plays"/>
    <n v="1.0223333333333333"/>
    <n v="127.79166666666667"/>
    <x v="1"/>
    <s v="plays"/>
    <x v="357"/>
    <d v="2015-11-15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x v="0"/>
    <s v="theater/plays"/>
    <n v="1.22"/>
    <n v="27.727272727272727"/>
    <x v="1"/>
    <s v="plays"/>
    <x v="931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x v="0"/>
    <s v="theater/plays"/>
    <n v="1.0196000000000001"/>
    <n v="39.828125"/>
    <x v="1"/>
    <s v="plays"/>
    <x v="293"/>
    <d v="2015-07-30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x v="0"/>
    <s v="theater/plays"/>
    <n v="1.411764705882353"/>
    <n v="52.173913043478258"/>
    <x v="1"/>
    <s v="plays"/>
    <x v="932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x v="0"/>
    <s v="theater/plays"/>
    <n v="1.0952500000000001"/>
    <n v="92.037815126050418"/>
    <x v="1"/>
    <s v="plays"/>
    <x v="31"/>
    <d v="2016-05-02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x v="0"/>
    <s v="theater/plays"/>
    <n v="1.0465"/>
    <n v="63.424242424242422"/>
    <x v="1"/>
    <s v="plays"/>
    <x v="933"/>
    <d v="2016-04-29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x v="0"/>
    <s v="theater/plays"/>
    <n v="1.24"/>
    <n v="135.625"/>
    <x v="1"/>
    <s v="plays"/>
    <x v="934"/>
    <d v="2015-07-15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x v="0"/>
    <s v="theater/plays"/>
    <n v="1.35"/>
    <n v="168.75"/>
    <x v="1"/>
    <s v="plays"/>
    <x v="801"/>
    <d v="2016-06-0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x v="0"/>
    <s v="theater/plays"/>
    <n v="1.0275000000000001"/>
    <n v="70.862068965517238"/>
    <x v="1"/>
    <s v="plays"/>
    <x v="199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x v="0"/>
    <s v="theater/plays"/>
    <n v="1"/>
    <n v="50"/>
    <x v="1"/>
    <s v="plays"/>
    <x v="856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x v="0"/>
    <s v="theater/plays"/>
    <n v="1.3026085714285716"/>
    <n v="42.214166666666671"/>
    <x v="1"/>
    <s v="plays"/>
    <x v="935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x v="1"/>
    <s v="technology/wearables"/>
    <n v="0.39627499999999999"/>
    <n v="152.41346153846155"/>
    <x v="2"/>
    <s v="wearables"/>
    <x v="936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x v="1"/>
    <s v="technology/wearables"/>
    <n v="0.25976666666666665"/>
    <n v="90.616279069767444"/>
    <x v="2"/>
    <s v="wearables"/>
    <x v="362"/>
    <d v="2016-07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x v="1"/>
    <s v="technology/wearables"/>
    <n v="0.65246363636363636"/>
    <n v="201.60393258426967"/>
    <x v="2"/>
    <s v="wearables"/>
    <x v="782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x v="1"/>
    <s v="technology/wearables"/>
    <n v="0.11514000000000001"/>
    <n v="127.93333333333334"/>
    <x v="2"/>
    <s v="wearables"/>
    <x v="937"/>
    <d v="2016-02-18T00:00:0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x v="1"/>
    <s v="technology/wearables"/>
    <n v="0.11360000000000001"/>
    <n v="29.894736842105264"/>
    <x v="2"/>
    <s v="wearables"/>
    <x v="768"/>
    <d v="2016-10-09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x v="1"/>
    <s v="technology/wearables"/>
    <n v="1.1199130434782609"/>
    <n v="367.97142857142859"/>
    <x v="2"/>
    <s v="wearables"/>
    <x v="938"/>
    <d v="2015-10-16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x v="1"/>
    <s v="technology/wearables"/>
    <n v="0.155"/>
    <n v="129.16666666666666"/>
    <x v="2"/>
    <s v="wearables"/>
    <x v="172"/>
    <d v="2016-08-20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x v="1"/>
    <s v="technology/wearables"/>
    <n v="0.32028000000000001"/>
    <n v="800.7"/>
    <x v="2"/>
    <s v="wearables"/>
    <x v="427"/>
    <d v="2016-12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x v="1"/>
    <s v="technology/wearables"/>
    <n v="6.0869565217391303E-3"/>
    <n v="28"/>
    <x v="2"/>
    <s v="wearables"/>
    <x v="508"/>
    <d v="2015-04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x v="1"/>
    <s v="technology/wearables"/>
    <n v="0.31114999999999998"/>
    <n v="102.01639344262296"/>
    <x v="2"/>
    <s v="wearables"/>
    <x v="163"/>
    <d v="2016-03-0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x v="1"/>
    <s v="technology/wearables"/>
    <n v="1.1266666666666666E-2"/>
    <n v="184.36363636363637"/>
    <x v="2"/>
    <s v="wearables"/>
    <x v="72"/>
    <d v="2016-10-22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x v="1"/>
    <s v="technology/wearables"/>
    <n v="0.40404000000000001"/>
    <n v="162.91935483870967"/>
    <x v="2"/>
    <s v="wearables"/>
    <x v="931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x v="1"/>
    <s v="technology/wearables"/>
    <n v="1.3333333333333333E-5"/>
    <n v="1"/>
    <x v="2"/>
    <s v="wearables"/>
    <x v="939"/>
    <d v="2016-02-2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x v="1"/>
    <s v="technology/wearables"/>
    <n v="5.7334999999999997E-2"/>
    <n v="603.52631578947364"/>
    <x v="2"/>
    <s v="wearables"/>
    <x v="940"/>
    <d v="2016-07-22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x v="1"/>
    <s v="technology/wearables"/>
    <n v="0.15325"/>
    <n v="45.407407407407405"/>
    <x v="2"/>
    <s v="wearables"/>
    <x v="559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x v="1"/>
    <s v="technology/wearables"/>
    <n v="0.15103448275862069"/>
    <n v="97.333333333333329"/>
    <x v="2"/>
    <s v="wearables"/>
    <x v="941"/>
    <d v="2014-07-12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x v="1"/>
    <s v="technology/wearables"/>
    <n v="5.0299999999999997E-3"/>
    <n v="167.66666666666666"/>
    <x v="2"/>
    <s v="wearables"/>
    <x v="847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x v="1"/>
    <s v="technology/wearables"/>
    <n v="1.3028138528138528E-2"/>
    <n v="859.85714285714289"/>
    <x v="2"/>
    <s v="wearables"/>
    <x v="942"/>
    <d v="2016-12-2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x v="1"/>
    <s v="technology/wearables"/>
    <n v="3.0285714285714286E-3"/>
    <n v="26.5"/>
    <x v="2"/>
    <s v="wearables"/>
    <x v="144"/>
    <d v="2015-05-22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x v="1"/>
    <s v="technology/wearables"/>
    <n v="8.8800000000000004E-2"/>
    <n v="30.272727272727273"/>
    <x v="2"/>
    <s v="wearables"/>
    <x v="943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x v="1"/>
    <s v="technology/wearables"/>
    <n v="9.8400000000000001E-2"/>
    <n v="54.666666666666664"/>
    <x v="2"/>
    <s v="wearables"/>
    <x v="944"/>
    <d v="2016-10-14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x v="1"/>
    <s v="technology/wearables"/>
    <n v="2.4299999999999999E-2"/>
    <n v="60.75"/>
    <x v="2"/>
    <s v="wearables"/>
    <x v="94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x v="1"/>
    <s v="technology/wearables"/>
    <n v="1.1299999999999999E-2"/>
    <n v="102.72727272727273"/>
    <x v="2"/>
    <s v="wearables"/>
    <x v="852"/>
    <d v="2015-01-16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x v="1"/>
    <s v="technology/wearables"/>
    <n v="3.5520833333333335E-2"/>
    <n v="41.585365853658537"/>
    <x v="2"/>
    <s v="wearables"/>
    <x v="870"/>
    <d v="2015-05-30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x v="1"/>
    <s v="technology/wearables"/>
    <n v="2.3306666666666667E-2"/>
    <n v="116.53333333333333"/>
    <x v="2"/>
    <s v="wearables"/>
    <x v="209"/>
    <d v="2016-10-15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x v="1"/>
    <s v="technology/wearables"/>
    <n v="8.1600000000000006E-3"/>
    <n v="45.333333333333336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x v="1"/>
    <s v="technology/wearables"/>
    <n v="0.22494285714285714"/>
    <n v="157.46"/>
    <x v="2"/>
    <s v="wearables"/>
    <x v="946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x v="1"/>
    <s v="technology/wearables"/>
    <n v="1.3668E-2"/>
    <n v="100.5"/>
    <x v="2"/>
    <s v="wearables"/>
    <x v="947"/>
    <d v="2016-08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x v="1"/>
    <s v="technology/wearables"/>
    <n v="0"/>
    <e v="#DIV/0!"/>
    <x v="2"/>
    <s v="wearables"/>
    <x v="883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x v="1"/>
    <s v="technology/wearables"/>
    <n v="0"/>
    <e v="#DIV/0!"/>
    <x v="2"/>
    <s v="wearables"/>
    <x v="948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x v="1"/>
    <s v="technology/wearables"/>
    <n v="0.10754135338345865"/>
    <n v="51.822463768115945"/>
    <x v="2"/>
    <s v="wearables"/>
    <x v="949"/>
    <d v="2016-03-12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x v="1"/>
    <s v="technology/wearables"/>
    <n v="0.1976"/>
    <n v="308.75"/>
    <x v="2"/>
    <s v="wearables"/>
    <x v="950"/>
    <d v="2015-12-06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x v="1"/>
    <s v="technology/wearables"/>
    <n v="0.84946999999999995"/>
    <n v="379.22767857142856"/>
    <x v="2"/>
    <s v="wearables"/>
    <x v="551"/>
    <d v="2014-12-18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x v="1"/>
    <s v="technology/wearables"/>
    <n v="0.49381999999999998"/>
    <n v="176.36428571428573"/>
    <x v="2"/>
    <s v="wearables"/>
    <x v="169"/>
    <d v="2017-03-04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x v="1"/>
    <s v="technology/wearables"/>
    <n v="3.3033333333333331E-2"/>
    <n v="66.066666666666663"/>
    <x v="2"/>
    <s v="wearables"/>
    <x v="951"/>
    <d v="2015-08-03T00:00:0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x v="1"/>
    <s v="technology/wearables"/>
    <n v="6.6339999999999996E-2"/>
    <n v="89.648648648648646"/>
    <x v="2"/>
    <s v="wearables"/>
    <x v="952"/>
    <d v="2014-12-09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x v="1"/>
    <s v="technology/wearables"/>
    <n v="0"/>
    <e v="#DIV/0!"/>
    <x v="2"/>
    <s v="wearables"/>
    <x v="323"/>
    <d v="2014-08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x v="1"/>
    <s v="technology/wearables"/>
    <n v="0.7036"/>
    <n v="382.39130434782606"/>
    <x v="2"/>
    <s v="wearables"/>
    <x v="209"/>
    <d v="2016-10-02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x v="1"/>
    <s v="technology/wearables"/>
    <n v="2E-3"/>
    <n v="100"/>
    <x v="2"/>
    <s v="wearables"/>
    <x v="478"/>
    <d v="2015-07-18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x v="1"/>
    <s v="technology/wearables"/>
    <n v="1.02298"/>
    <n v="158.35603715170279"/>
    <x v="2"/>
    <s v="wearables"/>
    <x v="953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x v="0"/>
    <s v="publishing/nonfiction"/>
    <n v="3.7773333333333334"/>
    <n v="40.762589928057551"/>
    <x v="3"/>
    <s v="nonfiction"/>
    <x v="681"/>
    <d v="2016-07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x v="0"/>
    <s v="publishing/nonfiction"/>
    <n v="1.25"/>
    <n v="53.571428571428569"/>
    <x v="3"/>
    <s v="nonfiction"/>
    <x v="431"/>
    <d v="2014-07-15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x v="0"/>
    <s v="publishing/nonfiction"/>
    <n v="1.473265306122449"/>
    <n v="48.449664429530202"/>
    <x v="3"/>
    <s v="nonfiction"/>
    <x v="954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x v="0"/>
    <s v="publishing/nonfiction"/>
    <n v="1.022"/>
    <n v="82.41935483870968"/>
    <x v="3"/>
    <s v="nonfiction"/>
    <x v="955"/>
    <d v="2015-03-08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x v="0"/>
    <s v="publishing/nonfiction"/>
    <n v="1.018723404255319"/>
    <n v="230.19230769230768"/>
    <x v="3"/>
    <s v="nonfiction"/>
    <x v="837"/>
    <d v="2014-12-19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x v="0"/>
    <s v="publishing/nonfiction"/>
    <n v="2.0419999999999998"/>
    <n v="59.360465116279073"/>
    <x v="3"/>
    <s v="nonfiction"/>
    <x v="956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x v="0"/>
    <s v="publishing/nonfiction"/>
    <n v="1.0405"/>
    <n v="66.698717948717942"/>
    <x v="3"/>
    <s v="nonfiction"/>
    <x v="51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x v="0"/>
    <s v="publishing/nonfiction"/>
    <n v="1.0126500000000001"/>
    <n v="168.77500000000001"/>
    <x v="3"/>
    <s v="nonfiction"/>
    <x v="741"/>
    <d v="2016-02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x v="0"/>
    <s v="publishing/nonfiction"/>
    <n v="1.3613999999999999"/>
    <n v="59.97356828193832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x v="0"/>
    <s v="publishing/nonfiction"/>
    <n v="1.3360000000000001"/>
    <n v="31.80952380952381"/>
    <x v="3"/>
    <s v="nonfiction"/>
    <x v="95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x v="0"/>
    <s v="publishing/nonfiction"/>
    <n v="1.3025"/>
    <n v="24.421875"/>
    <x v="3"/>
    <s v="nonfiction"/>
    <x v="481"/>
    <d v="2016-06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x v="0"/>
    <s v="publishing/nonfiction"/>
    <n v="1.2267999999999999"/>
    <n v="25.347107438016529"/>
    <x v="3"/>
    <s v="nonfiction"/>
    <x v="958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x v="0"/>
    <s v="publishing/nonfiction"/>
    <n v="1.8281058823529412"/>
    <n v="71.443218390804603"/>
    <x v="3"/>
    <s v="nonfiction"/>
    <x v="959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x v="0"/>
    <s v="publishing/nonfiction"/>
    <n v="1.2529999999999999"/>
    <n v="38.553846153846152"/>
    <x v="3"/>
    <s v="nonfiction"/>
    <x v="284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x v="0"/>
    <s v="publishing/nonfiction"/>
    <n v="1.1166666666666667"/>
    <n v="68.367346938775512"/>
    <x v="3"/>
    <s v="nonfiction"/>
    <x v="960"/>
    <d v="2011-06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x v="0"/>
    <s v="publishing/nonfiction"/>
    <n v="1.1575757575757575"/>
    <n v="40.210526315789473"/>
    <x v="3"/>
    <s v="nonfiction"/>
    <x v="961"/>
    <d v="2011-07-07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x v="0"/>
    <s v="publishing/nonfiction"/>
    <n v="1.732"/>
    <n v="32.074074074074076"/>
    <x v="3"/>
    <s v="nonfiction"/>
    <x v="962"/>
    <d v="2012-08-0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x v="0"/>
    <s v="publishing/nonfiction"/>
    <n v="1.2598333333333334"/>
    <n v="28.632575757575758"/>
    <x v="3"/>
    <s v="nonfiction"/>
    <x v="868"/>
    <d v="2014-06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x v="0"/>
    <s v="publishing/nonfiction"/>
    <n v="1.091"/>
    <n v="43.64"/>
    <x v="3"/>
    <s v="nonfiction"/>
    <x v="963"/>
    <d v="2013-09-08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x v="0"/>
    <s v="publishing/nonfiction"/>
    <n v="1"/>
    <n v="40"/>
    <x v="3"/>
    <s v="nonfiction"/>
    <x v="139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x v="0"/>
    <s v="music/rock"/>
    <n v="1.1864285714285714"/>
    <n v="346.04166666666669"/>
    <x v="4"/>
    <s v="rock"/>
    <x v="859"/>
    <d v="2015-0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x v="0"/>
    <s v="music/rock"/>
    <n v="1.0026666666666666"/>
    <n v="81.739130434782609"/>
    <x v="4"/>
    <s v="rock"/>
    <x v="503"/>
    <d v="2015-03-17T00:00:0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x v="0"/>
    <s v="music/rock"/>
    <n v="1.2648920000000001"/>
    <n v="64.535306122448986"/>
    <x v="4"/>
    <s v="rock"/>
    <x v="964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x v="0"/>
    <s v="music/rock"/>
    <n v="1.1426000000000001"/>
    <n v="63.477777777777774"/>
    <x v="4"/>
    <s v="rock"/>
    <x v="80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x v="0"/>
    <s v="music/rock"/>
    <n v="1.107"/>
    <n v="63.620689655172413"/>
    <x v="4"/>
    <s v="rock"/>
    <x v="786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x v="0"/>
    <s v="music/rock"/>
    <n v="1.0534805315203954"/>
    <n v="83.967068965517228"/>
    <x v="4"/>
    <s v="rock"/>
    <x v="734"/>
    <d v="2014-04-12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x v="0"/>
    <s v="music/rock"/>
    <n v="1.0366666666666666"/>
    <n v="77.75"/>
    <x v="4"/>
    <s v="rock"/>
    <x v="399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x v="0"/>
    <s v="music/rock"/>
    <n v="1.0708672667523933"/>
    <n v="107.07142857142857"/>
    <x v="4"/>
    <s v="rock"/>
    <x v="302"/>
    <d v="2015-05-08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x v="0"/>
    <s v="music/rock"/>
    <n v="1.24"/>
    <n v="38.75"/>
    <x v="4"/>
    <s v="rock"/>
    <x v="664"/>
    <d v="2012-07-13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x v="0"/>
    <s v="music/rock"/>
    <n v="1.0501"/>
    <n v="201.94230769230768"/>
    <x v="4"/>
    <s v="rock"/>
    <x v="965"/>
    <d v="2016-12-3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x v="0"/>
    <s v="music/rock"/>
    <n v="1.8946666666666667"/>
    <n v="43.060606060606062"/>
    <x v="4"/>
    <s v="rock"/>
    <x v="386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x v="0"/>
    <s v="music/rock"/>
    <n v="1.7132499999999999"/>
    <n v="62.871559633027523"/>
    <x v="4"/>
    <s v="rock"/>
    <x v="966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x v="0"/>
    <s v="music/rock"/>
    <n v="2.5248648648648651"/>
    <n v="55.607142857142854"/>
    <x v="4"/>
    <s v="rock"/>
    <x v="579"/>
    <d v="2016-12-04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x v="0"/>
    <s v="music/rock"/>
    <n v="1.1615384615384616"/>
    <n v="48.70967741935484"/>
    <x v="4"/>
    <s v="rock"/>
    <x v="936"/>
    <d v="2017-02-03T00:00:00"/>
  </r>
  <r>
    <n v="1378"/>
    <s v="SIX BY SEVEN"/>
    <s v="A psychedelic post rock masterpiece!"/>
    <n v="2000"/>
    <n v="4067"/>
    <x v="0"/>
    <s v="GB"/>
    <s v="GBP"/>
    <n v="1470075210"/>
    <x v="1378"/>
    <b v="0"/>
    <n v="133"/>
    <x v="0"/>
    <s v="music/rock"/>
    <n v="2.0335000000000001"/>
    <n v="30.578947368421051"/>
    <x v="4"/>
    <s v="rock"/>
    <x v="967"/>
    <d v="2016-08-02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x v="0"/>
    <s v="music/rock"/>
    <n v="1.1160000000000001"/>
    <n v="73.907284768211923"/>
    <x v="4"/>
    <s v="rock"/>
    <x v="207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x v="0"/>
    <s v="music/rock"/>
    <n v="4.24"/>
    <n v="21.2"/>
    <x v="4"/>
    <s v="rock"/>
    <x v="968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x v="0"/>
    <s v="music/rock"/>
    <n v="1.071"/>
    <n v="73.356164383561648"/>
    <x v="4"/>
    <s v="rock"/>
    <x v="779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x v="0"/>
    <s v="music/rock"/>
    <n v="1.043625"/>
    <n v="56.412162162162161"/>
    <x v="4"/>
    <s v="rock"/>
    <x v="969"/>
    <d v="2013-05-07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x v="0"/>
    <s v="music/rock"/>
    <n v="2.124090909090909"/>
    <n v="50.247311827956992"/>
    <x v="4"/>
    <s v="rock"/>
    <x v="970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x v="0"/>
    <s v="music/rock"/>
    <n v="1.2408571428571429"/>
    <n v="68.936507936507937"/>
    <x v="4"/>
    <s v="rock"/>
    <x v="153"/>
    <d v="2015-07-06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x v="0"/>
    <s v="music/rock"/>
    <n v="1.10406125"/>
    <n v="65.914104477611943"/>
    <x v="4"/>
    <s v="rock"/>
    <x v="470"/>
    <d v="2016-04-30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x v="0"/>
    <s v="music/rock"/>
    <n v="2.1875"/>
    <n v="62.5"/>
    <x v="4"/>
    <s v="rock"/>
    <x v="293"/>
    <d v="2015-07-30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x v="0"/>
    <s v="music/rock"/>
    <n v="1.36625"/>
    <n v="70.064102564102569"/>
    <x v="4"/>
    <s v="rock"/>
    <x v="785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x v="0"/>
    <s v="music/rock"/>
    <n v="1.348074"/>
    <n v="60.181874999999998"/>
    <x v="4"/>
    <s v="rock"/>
    <x v="566"/>
    <d v="2016-10-18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x v="0"/>
    <s v="music/rock"/>
    <n v="1.454"/>
    <n v="21.382352941176471"/>
    <x v="4"/>
    <s v="rock"/>
    <x v="971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x v="0"/>
    <s v="music/rock"/>
    <n v="1.0910714285714285"/>
    <n v="160.78947368421052"/>
    <x v="4"/>
    <s v="rock"/>
    <x v="972"/>
    <d v="2015-04-28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x v="0"/>
    <s v="music/rock"/>
    <n v="1.1020000000000001"/>
    <n v="42.384615384615387"/>
    <x v="4"/>
    <s v="rock"/>
    <x v="514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x v="0"/>
    <s v="music/rock"/>
    <n v="1.1364000000000001"/>
    <n v="27.317307692307693"/>
    <x v="4"/>
    <s v="rock"/>
    <x v="374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x v="0"/>
    <s v="music/rock"/>
    <n v="1.0235000000000001"/>
    <n v="196.82692307692307"/>
    <x v="4"/>
    <s v="rock"/>
    <x v="973"/>
    <d v="2016-08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x v="0"/>
    <s v="music/rock"/>
    <n v="1.2213333333333334"/>
    <n v="53.882352941176471"/>
    <x v="4"/>
    <s v="rock"/>
    <x v="974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x v="0"/>
    <s v="music/rock"/>
    <n v="1.1188571428571428"/>
    <n v="47.756097560975611"/>
    <x v="4"/>
    <s v="rock"/>
    <x v="966"/>
    <d v="2017-01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x v="0"/>
    <s v="music/rock"/>
    <n v="1.073"/>
    <n v="88.191780821917803"/>
    <x v="4"/>
    <s v="rock"/>
    <x v="975"/>
    <d v="2015-02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x v="0"/>
    <s v="music/rock"/>
    <n v="1.1385000000000001"/>
    <n v="72.056962025316452"/>
    <x v="4"/>
    <s v="rock"/>
    <x v="976"/>
    <d v="2016-10-28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x v="0"/>
    <s v="music/rock"/>
    <n v="1.0968181818181819"/>
    <n v="74.246153846153845"/>
    <x v="4"/>
    <s v="rock"/>
    <x v="378"/>
    <d v="2016-07-06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x v="0"/>
    <s v="music/rock"/>
    <n v="1.2614444444444444"/>
    <n v="61.701086956521742"/>
    <x v="4"/>
    <s v="rock"/>
    <x v="977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x v="0"/>
    <s v="music/rock"/>
    <n v="1.6742857142857144"/>
    <n v="17.235294117647058"/>
    <x v="4"/>
    <s v="rock"/>
    <x v="978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x v="0"/>
    <s v="music/rock"/>
    <n v="4.9652000000000003"/>
    <n v="51.720833333333331"/>
    <x v="4"/>
    <s v="rock"/>
    <x v="979"/>
    <d v="2013-05-27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x v="0"/>
    <s v="music/rock"/>
    <n v="1.0915999999999999"/>
    <n v="24.150442477876105"/>
    <x v="4"/>
    <s v="rock"/>
    <x v="930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x v="0"/>
    <s v="music/rock"/>
    <n v="1.0257499999999999"/>
    <n v="62.166666666666664"/>
    <x v="4"/>
    <s v="rock"/>
    <x v="980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x v="1"/>
    <s v="publishing/translations"/>
    <n v="1.6620689655172414E-2"/>
    <n v="48.2"/>
    <x v="3"/>
    <s v="translations"/>
    <x v="35"/>
    <d v="2015-02-23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x v="1"/>
    <s v="publishing/translations"/>
    <n v="4.1999999999999997E-3"/>
    <n v="6.1764705882352944"/>
    <x v="3"/>
    <s v="translations"/>
    <x v="981"/>
    <d v="2014-11-29T00:00:0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x v="1"/>
    <s v="publishing/translations"/>
    <n v="1.25E-3"/>
    <n v="5"/>
    <x v="3"/>
    <s v="translations"/>
    <x v="213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x v="1"/>
    <s v="publishing/translations"/>
    <n v="5.0000000000000001E-3"/>
    <n v="7.5"/>
    <x v="3"/>
    <s v="translations"/>
    <x v="557"/>
    <d v="2014-08-13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x v="1"/>
    <s v="publishing/translations"/>
    <n v="7.1999999999999995E-2"/>
    <n v="12"/>
    <x v="3"/>
    <s v="translations"/>
    <x v="80"/>
    <d v="2015-11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x v="1"/>
    <s v="publishing/translations"/>
    <n v="0"/>
    <e v="#DIV/0!"/>
    <x v="3"/>
    <s v="translations"/>
    <x v="433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x v="1"/>
    <s v="publishing/translations"/>
    <n v="1.6666666666666666E-4"/>
    <n v="1"/>
    <x v="3"/>
    <s v="translations"/>
    <x v="83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x v="1"/>
    <s v="publishing/translations"/>
    <n v="2.3333333333333335E-3"/>
    <n v="2.3333333333333335"/>
    <x v="3"/>
    <s v="translations"/>
    <x v="560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x v="1"/>
    <s v="publishing/translations"/>
    <n v="4.5714285714285714E-2"/>
    <n v="24.615384615384617"/>
    <x v="3"/>
    <s v="translations"/>
    <x v="782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x v="1"/>
    <s v="publishing/translations"/>
    <n v="0.05"/>
    <n v="100"/>
    <x v="3"/>
    <s v="translations"/>
    <x v="69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x v="1"/>
    <s v="publishing/translations"/>
    <n v="2E-3"/>
    <n v="1"/>
    <x v="3"/>
    <s v="translations"/>
    <x v="982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x v="1"/>
    <s v="publishing/translations"/>
    <n v="0.18181818181818182"/>
    <n v="88.888888888888886"/>
    <x v="3"/>
    <s v="translations"/>
    <x v="461"/>
    <d v="2015-08-1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x v="1"/>
    <s v="publishing/translations"/>
    <n v="0"/>
    <e v="#DIV/0!"/>
    <x v="3"/>
    <s v="translations"/>
    <x v="983"/>
    <d v="2015-11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x v="1"/>
    <s v="publishing/translations"/>
    <n v="1.2222222222222223E-2"/>
    <n v="27.5"/>
    <x v="3"/>
    <s v="translations"/>
    <x v="8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x v="1"/>
    <s v="publishing/translations"/>
    <n v="2E-3"/>
    <n v="6"/>
    <x v="3"/>
    <s v="translations"/>
    <x v="762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x v="1"/>
    <s v="publishing/translations"/>
    <n v="7.0634920634920634E-2"/>
    <n v="44.5"/>
    <x v="3"/>
    <s v="translations"/>
    <x v="984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x v="1"/>
    <s v="publishing/translations"/>
    <n v="2.7272727272727271E-2"/>
    <n v="1"/>
    <x v="3"/>
    <s v="translations"/>
    <x v="985"/>
    <d v="2016-06-29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x v="1"/>
    <s v="publishing/translations"/>
    <n v="1E-3"/>
    <n v="100"/>
    <x v="3"/>
    <s v="translations"/>
    <x v="986"/>
    <d v="2015-02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x v="1"/>
    <s v="publishing/translations"/>
    <n v="1.0399999999999999E-3"/>
    <n v="13"/>
    <x v="3"/>
    <s v="translations"/>
    <x v="706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x v="1"/>
    <s v="publishing/translations"/>
    <n v="3.3333333333333335E-3"/>
    <n v="100"/>
    <x v="3"/>
    <s v="translations"/>
    <x v="765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x v="1"/>
    <s v="publishing/translations"/>
    <n v="0.2036"/>
    <n v="109.07142857142857"/>
    <x v="3"/>
    <s v="translations"/>
    <x v="483"/>
    <d v="2016-11-16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x v="1"/>
    <s v="publishing/translations"/>
    <n v="0"/>
    <e v="#DIV/0!"/>
    <x v="3"/>
    <s v="translations"/>
    <x v="853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x v="1"/>
    <s v="publishing/translations"/>
    <n v="0"/>
    <e v="#DIV/0!"/>
    <x v="3"/>
    <s v="translations"/>
    <x v="987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x v="1"/>
    <s v="publishing/translations"/>
    <n v="8.3799999999999999E-2"/>
    <n v="104.75"/>
    <x v="3"/>
    <s v="translations"/>
    <x v="988"/>
    <d v="2016-09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x v="1"/>
    <s v="publishing/translations"/>
    <n v="4.4999999999999998E-2"/>
    <n v="15"/>
    <x v="3"/>
    <s v="translations"/>
    <x v="805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x v="1"/>
    <s v="publishing/translations"/>
    <n v="0"/>
    <e v="#DIV/0!"/>
    <x v="3"/>
    <s v="translations"/>
    <x v="511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x v="1"/>
    <s v="publishing/translations"/>
    <n v="8.0600000000000005E-2"/>
    <n v="80.599999999999994"/>
    <x v="3"/>
    <s v="translations"/>
    <x v="647"/>
    <d v="2014-12-20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x v="1"/>
    <s v="publishing/translations"/>
    <n v="0.31947058823529412"/>
    <n v="115.55319148936171"/>
    <x v="3"/>
    <s v="translations"/>
    <x v="537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x v="1"/>
    <s v="publishing/translations"/>
    <n v="0"/>
    <e v="#DIV/0!"/>
    <x v="3"/>
    <s v="translations"/>
    <x v="19"/>
    <d v="2015-07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x v="1"/>
    <s v="publishing/translations"/>
    <n v="6.7083333333333328E-2"/>
    <n v="80.5"/>
    <x v="3"/>
    <s v="translations"/>
    <x v="742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x v="1"/>
    <s v="publishing/translations"/>
    <n v="9.987804878048781E-2"/>
    <n v="744.5454545454545"/>
    <x v="3"/>
    <s v="translations"/>
    <x v="989"/>
    <d v="2015-06-09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x v="1"/>
    <s v="publishing/translations"/>
    <n v="1E-3"/>
    <n v="7.5"/>
    <x v="3"/>
    <s v="translations"/>
    <x v="990"/>
    <d v="2015-10-12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x v="1"/>
    <s v="publishing/translations"/>
    <n v="7.7000000000000002E-3"/>
    <n v="38.5"/>
    <x v="3"/>
    <s v="translations"/>
    <x v="991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x v="1"/>
    <s v="publishing/translations"/>
    <n v="0.26900000000000002"/>
    <n v="36.68181818181818"/>
    <x v="3"/>
    <s v="translations"/>
    <x v="992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x v="1"/>
    <s v="publishing/translations"/>
    <n v="0.03"/>
    <n v="75"/>
    <x v="3"/>
    <s v="translations"/>
    <x v="43"/>
    <d v="2016-04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x v="1"/>
    <s v="publishing/translations"/>
    <n v="6.6055045871559637E-2"/>
    <n v="30"/>
    <x v="3"/>
    <s v="translations"/>
    <x v="955"/>
    <d v="2015-03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x v="1"/>
    <s v="publishing/translations"/>
    <n v="7.6923076923076926E-5"/>
    <n v="1"/>
    <x v="3"/>
    <s v="translations"/>
    <x v="993"/>
    <d v="2016-05-27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x v="1"/>
    <s v="publishing/translations"/>
    <n v="1.1222222222222222E-2"/>
    <n v="673.33333333333337"/>
    <x v="3"/>
    <s v="translations"/>
    <x v="533"/>
    <d v="2015-09-12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x v="1"/>
    <s v="publishing/translations"/>
    <n v="0"/>
    <e v="#DIV/0!"/>
    <x v="3"/>
    <s v="translations"/>
    <x v="98"/>
    <d v="2016-05-26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x v="1"/>
    <s v="publishing/translations"/>
    <n v="0"/>
    <e v="#DIV/0!"/>
    <x v="3"/>
    <s v="translations"/>
    <x v="982"/>
    <d v="2017-01-03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x v="1"/>
    <s v="publishing/translations"/>
    <n v="0"/>
    <e v="#DIV/0!"/>
    <x v="3"/>
    <s v="translations"/>
    <x v="544"/>
    <d v="2015-09-13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x v="1"/>
    <s v="publishing/translations"/>
    <n v="0"/>
    <e v="#DIV/0!"/>
    <x v="3"/>
    <s v="translations"/>
    <x v="994"/>
    <d v="2015-06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x v="1"/>
    <s v="publishing/translations"/>
    <n v="0"/>
    <e v="#DIV/0!"/>
    <x v="3"/>
    <s v="translations"/>
    <x v="995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x v="1"/>
    <s v="publishing/translations"/>
    <n v="1.4999999999999999E-4"/>
    <n v="25"/>
    <x v="3"/>
    <s v="translations"/>
    <x v="871"/>
    <d v="2016-07-0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x v="1"/>
    <s v="publishing/translations"/>
    <n v="0"/>
    <e v="#DIV/0!"/>
    <x v="3"/>
    <s v="translations"/>
    <x v="144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x v="1"/>
    <s v="publishing/translations"/>
    <n v="0"/>
    <e v="#DIV/0!"/>
    <x v="3"/>
    <s v="translations"/>
    <x v="519"/>
    <d v="2015-05-1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x v="1"/>
    <s v="publishing/translations"/>
    <n v="1.0000000000000001E-5"/>
    <n v="1"/>
    <x v="3"/>
    <s v="translations"/>
    <x v="996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x v="1"/>
    <s v="publishing/translations"/>
    <n v="1.0554089709762533E-4"/>
    <n v="1"/>
    <x v="3"/>
    <s v="translations"/>
    <x v="550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x v="1"/>
    <s v="publishing/translations"/>
    <n v="0"/>
    <e v="#DIV/0!"/>
    <x v="3"/>
    <s v="translations"/>
    <x v="997"/>
    <d v="2014-07-29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x v="1"/>
    <s v="publishing/translations"/>
    <n v="0"/>
    <e v="#DIV/0!"/>
    <x v="3"/>
    <s v="translations"/>
    <x v="998"/>
    <d v="2017-04-16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x v="1"/>
    <s v="publishing/translations"/>
    <n v="8.5714285714285719E-3"/>
    <n v="15"/>
    <x v="3"/>
    <s v="translations"/>
    <x v="999"/>
    <d v="2016-04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x v="1"/>
    <s v="publishing/translations"/>
    <n v="0.105"/>
    <n v="225"/>
    <x v="3"/>
    <s v="translations"/>
    <x v="547"/>
    <d v="2014-09-06T00:00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x v="1"/>
    <s v="publishing/translations"/>
    <n v="2.9000000000000001E-2"/>
    <n v="48.333333333333336"/>
    <x v="3"/>
    <s v="translations"/>
    <x v="929"/>
    <d v="2017-01-04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x v="1"/>
    <s v="publishing/translations"/>
    <n v="0"/>
    <e v="#DIV/0!"/>
    <x v="3"/>
    <s v="translations"/>
    <x v="784"/>
    <d v="2015-11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x v="1"/>
    <s v="publishing/translations"/>
    <n v="0"/>
    <e v="#DIV/0!"/>
    <x v="3"/>
    <s v="translations"/>
    <x v="527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x v="1"/>
    <s v="publishing/translations"/>
    <n v="0"/>
    <e v="#DIV/0!"/>
    <x v="3"/>
    <s v="translations"/>
    <x v="1000"/>
    <d v="2015-12-03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x v="1"/>
    <s v="publishing/translations"/>
    <n v="0"/>
    <e v="#DIV/0!"/>
    <x v="3"/>
    <s v="translations"/>
    <x v="1001"/>
    <d v="2014-12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x v="0"/>
    <s v="publishing/radio &amp; podcasts"/>
    <n v="1.012446"/>
    <n v="44.66673529411765"/>
    <x v="3"/>
    <s v="radio &amp; podcasts"/>
    <x v="17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x v="0"/>
    <s v="publishing/radio &amp; podcasts"/>
    <n v="1.085175"/>
    <n v="28.937999999999999"/>
    <x v="3"/>
    <s v="radio &amp; podcasts"/>
    <x v="1002"/>
    <d v="2013-04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x v="0"/>
    <s v="publishing/radio &amp; podcasts"/>
    <n v="1.4766666666666666"/>
    <n v="35.44"/>
    <x v="3"/>
    <s v="radio &amp; podcasts"/>
    <x v="1003"/>
    <d v="2013-04-08T00:00:00"/>
  </r>
  <r>
    <n v="1464"/>
    <s v="Science Studio"/>
    <s v="The Best Science Media on the Web"/>
    <n v="5000"/>
    <n v="8160"/>
    <x v="0"/>
    <s v="US"/>
    <s v="USD"/>
    <n v="1361029958"/>
    <x v="1464"/>
    <b v="1"/>
    <n v="234"/>
    <x v="0"/>
    <s v="publishing/radio &amp; podcasts"/>
    <n v="1.6319999999999999"/>
    <n v="34.871794871794869"/>
    <x v="3"/>
    <s v="radio &amp; podcasts"/>
    <x v="1004"/>
    <d v="2013-02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x v="0"/>
    <s v="publishing/radio &amp; podcasts"/>
    <n v="4.5641449999999999"/>
    <n v="52.622732513451197"/>
    <x v="3"/>
    <s v="radio &amp; podcasts"/>
    <x v="1005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x v="0"/>
    <s v="publishing/radio &amp; podcasts"/>
    <n v="1.0787731249999999"/>
    <n v="69.598266129032254"/>
    <x v="3"/>
    <s v="radio &amp; podcasts"/>
    <x v="76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x v="0"/>
    <s v="publishing/radio &amp; podcasts"/>
    <n v="1.1508"/>
    <n v="76.72"/>
    <x v="3"/>
    <s v="radio &amp; podcasts"/>
    <x v="272"/>
    <d v="2012-03-26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x v="0"/>
    <s v="publishing/radio &amp; podcasts"/>
    <n v="1.0236842105263158"/>
    <n v="33.191126279863482"/>
    <x v="3"/>
    <s v="radio &amp; podcasts"/>
    <x v="713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x v="0"/>
    <s v="publishing/radio &amp; podcasts"/>
    <n v="1.0842485875706214"/>
    <n v="149.46417445482865"/>
    <x v="3"/>
    <s v="radio &amp; podcasts"/>
    <x v="1006"/>
    <d v="2013-02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x v="0"/>
    <s v="publishing/radio &amp; podcasts"/>
    <n v="1.2513333333333334"/>
    <n v="23.172839506172838"/>
    <x v="3"/>
    <s v="radio &amp; podcasts"/>
    <x v="1007"/>
    <d v="2012-12-29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x v="0"/>
    <s v="publishing/radio &amp; podcasts"/>
    <n v="1.03840625"/>
    <n v="96.877551020408163"/>
    <x v="3"/>
    <s v="radio &amp; podcasts"/>
    <x v="511"/>
    <d v="2015-04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x v="0"/>
    <s v="publishing/radio &amp; podcasts"/>
    <n v="1.3870400000000001"/>
    <n v="103.20238095238095"/>
    <x v="3"/>
    <s v="radio &amp; podcasts"/>
    <x v="1008"/>
    <d v="2013-10-17T00:00:00"/>
  </r>
  <r>
    <n v="1473"/>
    <s v="ONE LOVES ONLY FORM"/>
    <s v="Public Radio Project"/>
    <n v="1500"/>
    <n v="1807.74"/>
    <x v="0"/>
    <s v="US"/>
    <s v="USD"/>
    <n v="1330644639"/>
    <x v="1473"/>
    <b v="1"/>
    <n v="47"/>
    <x v="0"/>
    <s v="publishing/radio &amp; podcasts"/>
    <n v="1.20516"/>
    <n v="38.462553191489363"/>
    <x v="3"/>
    <s v="radio &amp; podcasts"/>
    <x v="896"/>
    <d v="2012-03-02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x v="0"/>
    <s v="publishing/radio &amp; podcasts"/>
    <n v="1.1226666666666667"/>
    <n v="44.315789473684212"/>
    <x v="3"/>
    <s v="radio &amp; podcasts"/>
    <x v="381"/>
    <d v="2013-09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x v="0"/>
    <s v="publishing/radio &amp; podcasts"/>
    <n v="1.8866966666666667"/>
    <n v="64.173356009070289"/>
    <x v="3"/>
    <s v="radio &amp; podcasts"/>
    <x v="484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x v="0"/>
    <s v="publishing/radio &amp; podcasts"/>
    <n v="6.6155466666666669"/>
    <n v="43.333275109170302"/>
    <x v="3"/>
    <s v="radio &amp; podcasts"/>
    <x v="1009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x v="0"/>
    <s v="publishing/radio &amp; podcasts"/>
    <n v="1.1131"/>
    <n v="90.495934959349597"/>
    <x v="3"/>
    <s v="radio &amp; podcasts"/>
    <x v="1010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x v="0"/>
    <s v="publishing/radio &amp; podcasts"/>
    <n v="11.8161422"/>
    <n v="29.187190495010373"/>
    <x v="3"/>
    <s v="radio &amp; podcasts"/>
    <x v="369"/>
    <d v="2013-05-15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x v="0"/>
    <s v="publishing/radio &amp; podcasts"/>
    <n v="1.37375"/>
    <n v="30.95774647887324"/>
    <x v="3"/>
    <s v="radio &amp; podcasts"/>
    <x v="341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x v="0"/>
    <s v="publishing/radio &amp; podcasts"/>
    <n v="1.170404"/>
    <n v="92.157795275590544"/>
    <x v="3"/>
    <s v="radio &amp; podcasts"/>
    <x v="963"/>
    <d v="2013-07-27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x v="1"/>
    <s v="publishing/fiction"/>
    <n v="2.1000000000000001E-2"/>
    <n v="17.5"/>
    <x v="3"/>
    <s v="fiction"/>
    <x v="387"/>
    <d v="2013-11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x v="1"/>
    <s v="publishing/fiction"/>
    <n v="1E-3"/>
    <n v="5"/>
    <x v="3"/>
    <s v="fiction"/>
    <x v="1011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x v="1"/>
    <s v="publishing/fiction"/>
    <n v="7.1428571428571426E-3"/>
    <n v="25"/>
    <x v="3"/>
    <s v="fiction"/>
    <x v="1012"/>
    <d v="2016-07-22T00:00:0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x v="1"/>
    <s v="publishing/fiction"/>
    <n v="0"/>
    <e v="#DIV/0!"/>
    <x v="3"/>
    <s v="fiction"/>
    <x v="1013"/>
    <d v="2012-07-22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x v="1"/>
    <s v="publishing/fiction"/>
    <n v="2.2388059701492536E-2"/>
    <n v="50"/>
    <x v="3"/>
    <s v="fiction"/>
    <x v="540"/>
    <d v="2015-06-2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x v="1"/>
    <s v="publishing/fiction"/>
    <n v="2.3999999999999998E-3"/>
    <n v="16"/>
    <x v="3"/>
    <s v="fiction"/>
    <x v="200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x v="1"/>
    <s v="publishing/fiction"/>
    <n v="0"/>
    <e v="#DIV/0!"/>
    <x v="3"/>
    <s v="fiction"/>
    <x v="790"/>
    <d v="2016-08-03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x v="1"/>
    <s v="publishing/fiction"/>
    <n v="2.4E-2"/>
    <n v="60"/>
    <x v="3"/>
    <s v="fiction"/>
    <x v="1014"/>
    <d v="2014-01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x v="1"/>
    <s v="publishing/fiction"/>
    <n v="0"/>
    <e v="#DIV/0!"/>
    <x v="3"/>
    <s v="fiction"/>
    <x v="1015"/>
    <d v="2012-11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x v="1"/>
    <s v="publishing/fiction"/>
    <n v="0.30862068965517242"/>
    <n v="47.10526315789474"/>
    <x v="3"/>
    <s v="fiction"/>
    <x v="1016"/>
    <d v="2013-10-03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x v="1"/>
    <s v="publishing/fiction"/>
    <n v="8.3333333333333329E-2"/>
    <n v="100"/>
    <x v="3"/>
    <s v="fiction"/>
    <x v="439"/>
    <d v="2015-02-16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x v="1"/>
    <s v="publishing/fiction"/>
    <n v="7.4999999999999997E-3"/>
    <n v="15"/>
    <x v="3"/>
    <s v="fiction"/>
    <x v="1017"/>
    <d v="2011-06-1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x v="1"/>
    <s v="publishing/fiction"/>
    <n v="0"/>
    <e v="#DIV/0!"/>
    <x v="3"/>
    <s v="fiction"/>
    <x v="1018"/>
    <d v="2013-06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x v="1"/>
    <s v="publishing/fiction"/>
    <n v="8.8999999999999996E-2"/>
    <n v="40.454545454545453"/>
    <x v="3"/>
    <s v="fiction"/>
    <x v="34"/>
    <d v="2015-04-04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x v="1"/>
    <s v="publishing/fiction"/>
    <n v="0"/>
    <e v="#DIV/0!"/>
    <x v="3"/>
    <s v="fiction"/>
    <x v="1019"/>
    <d v="2011-08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x v="1"/>
    <s v="publishing/fiction"/>
    <n v="0"/>
    <e v="#DIV/0!"/>
    <x v="3"/>
    <s v="fiction"/>
    <x v="400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x v="1"/>
    <s v="publishing/fiction"/>
    <n v="6.666666666666667E-5"/>
    <n v="1"/>
    <x v="3"/>
    <s v="fiction"/>
    <x v="1020"/>
    <d v="2013-08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x v="1"/>
    <s v="publishing/fiction"/>
    <n v="1.9E-2"/>
    <n v="19"/>
    <x v="3"/>
    <s v="fiction"/>
    <x v="33"/>
    <d v="2014-09-04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x v="1"/>
    <s v="publishing/fiction"/>
    <n v="2.5000000000000001E-3"/>
    <n v="5"/>
    <x v="3"/>
    <s v="fiction"/>
    <x v="378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x v="1"/>
    <s v="publishing/fiction"/>
    <n v="0.25035714285714283"/>
    <n v="46.733333333333334"/>
    <x v="3"/>
    <s v="fiction"/>
    <x v="101"/>
    <d v="2013-05-02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x v="0"/>
    <s v="photography/photobooks"/>
    <n v="1.6633076923076924"/>
    <n v="97.731073446327684"/>
    <x v="8"/>
    <s v="photobooks"/>
    <x v="321"/>
    <d v="2015-07-09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x v="0"/>
    <s v="photography/photobooks"/>
    <n v="1.0144545454545455"/>
    <n v="67.835866261398181"/>
    <x v="8"/>
    <s v="photobooks"/>
    <x v="1021"/>
    <d v="2016-03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x v="0"/>
    <s v="photography/photobooks"/>
    <n v="1.0789146666666667"/>
    <n v="56.98492957746479"/>
    <x v="8"/>
    <s v="photobooks"/>
    <x v="501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x v="0"/>
    <s v="photography/photobooks"/>
    <n v="2.7793846153846156"/>
    <n v="67.159851301115239"/>
    <x v="8"/>
    <s v="photobooks"/>
    <x v="766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x v="0"/>
    <s v="photography/photobooks"/>
    <n v="1.0358125"/>
    <n v="48.037681159420288"/>
    <x v="8"/>
    <s v="photobooks"/>
    <x v="820"/>
    <d v="2016-03-23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x v="0"/>
    <s v="photography/photobooks"/>
    <n v="1.1140000000000001"/>
    <n v="38.860465116279073"/>
    <x v="8"/>
    <s v="photobooks"/>
    <x v="1022"/>
    <d v="2014-07-25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x v="0"/>
    <s v="photography/photobooks"/>
    <n v="2.15"/>
    <n v="78.181818181818187"/>
    <x v="8"/>
    <s v="photobooks"/>
    <x v="102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x v="0"/>
    <s v="photography/photobooks"/>
    <n v="1.1076216216216217"/>
    <n v="97.113744075829388"/>
    <x v="8"/>
    <s v="photobooks"/>
    <x v="82"/>
    <d v="2014-06-28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x v="0"/>
    <s v="photography/photobooks"/>
    <n v="1.2364125714285714"/>
    <n v="110.39397959183674"/>
    <x v="8"/>
    <s v="photobooks"/>
    <x v="974"/>
    <d v="2017-02-15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x v="0"/>
    <s v="photography/photobooks"/>
    <n v="1.0103500000000001"/>
    <n v="39.91506172839506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x v="0"/>
    <s v="photography/photobooks"/>
    <n v="1.1179285714285714"/>
    <n v="75.975728155339809"/>
    <x v="8"/>
    <s v="photobooks"/>
    <x v="213"/>
    <d v="2015-11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x v="0"/>
    <s v="photography/photobooks"/>
    <n v="5.5877142857142861"/>
    <n v="58.379104477611939"/>
    <x v="8"/>
    <s v="photobooks"/>
    <x v="179"/>
    <d v="2017-02-06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x v="0"/>
    <s v="photography/photobooks"/>
    <n v="1.5001875"/>
    <n v="55.82093023255814"/>
    <x v="8"/>
    <s v="photobooks"/>
    <x v="1024"/>
    <d v="2014-07-17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x v="0"/>
    <s v="photography/photobooks"/>
    <n v="1.0647599999999999"/>
    <n v="151.24431818181819"/>
    <x v="8"/>
    <s v="photobooks"/>
    <x v="1025"/>
    <d v="2015-09-2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x v="0"/>
    <s v="photography/photobooks"/>
    <n v="1.57189"/>
    <n v="849.67027027027029"/>
    <x v="8"/>
    <s v="photobooks"/>
    <x v="1026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x v="0"/>
    <s v="photography/photobooks"/>
    <n v="1.0865882352941176"/>
    <n v="159.24137931034483"/>
    <x v="8"/>
    <s v="photobooks"/>
    <x v="1027"/>
    <d v="2016-10-07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x v="0"/>
    <s v="photography/photobooks"/>
    <n v="1.6197999999999999"/>
    <n v="39.507317073170732"/>
    <x v="8"/>
    <s v="photobooks"/>
    <x v="1028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x v="0"/>
    <s v="photography/photobooks"/>
    <n v="2.0536666666666665"/>
    <n v="130.52966101694915"/>
    <x v="8"/>
    <s v="photobooks"/>
    <x v="16"/>
    <d v="2014-06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x v="0"/>
    <s v="photography/photobooks"/>
    <n v="1.033638888888889"/>
    <n v="64.156896551724131"/>
    <x v="8"/>
    <s v="photobooks"/>
    <x v="1029"/>
    <d v="2014-06-21T00:00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x v="0"/>
    <s v="photography/photobooks"/>
    <n v="1.0347222222222223"/>
    <n v="111.52694610778443"/>
    <x v="8"/>
    <s v="photobooks"/>
    <x v="551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x v="0"/>
    <s v="photography/photobooks"/>
    <n v="1.0681333333333334"/>
    <n v="170.44680851063831"/>
    <x v="8"/>
    <s v="photobooks"/>
    <x v="459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x v="0"/>
    <s v="photography/photobooks"/>
    <n v="1.3896574712643677"/>
    <n v="133.7391592920354"/>
    <x v="8"/>
    <s v="photobooks"/>
    <x v="175"/>
    <d v="2014-10-18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x v="0"/>
    <s v="photography/photobooks"/>
    <n v="1.2484324324324325"/>
    <n v="95.834024896265561"/>
    <x v="8"/>
    <s v="photobooks"/>
    <x v="103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x v="0"/>
    <s v="photography/photobooks"/>
    <n v="2.0699999999999998"/>
    <n v="221.78571428571428"/>
    <x v="8"/>
    <s v="photobooks"/>
    <x v="1031"/>
    <d v="2017-02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x v="0"/>
    <s v="photography/photobooks"/>
    <n v="1.7400576923076922"/>
    <n v="32.315357142857138"/>
    <x v="8"/>
    <s v="photobooks"/>
    <x v="168"/>
    <d v="2016-08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x v="0"/>
    <s v="photography/photobooks"/>
    <n v="1.2032608695652174"/>
    <n v="98.839285714285708"/>
    <x v="8"/>
    <s v="photobooks"/>
    <x v="1032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x v="0"/>
    <s v="photography/photobooks"/>
    <n v="1.1044428571428573"/>
    <n v="55.222142857142863"/>
    <x v="8"/>
    <s v="photobooks"/>
    <x v="777"/>
    <d v="2017-03-15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x v="0"/>
    <s v="photography/photobooks"/>
    <n v="2.8156666666666665"/>
    <n v="52.793750000000003"/>
    <x v="8"/>
    <s v="photobooks"/>
    <x v="85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x v="0"/>
    <s v="photography/photobooks"/>
    <n v="1.0067894736842105"/>
    <n v="135.66666666666666"/>
    <x v="8"/>
    <s v="photobooks"/>
    <x v="132"/>
    <d v="2015-03-20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x v="0"/>
    <s v="photography/photobooks"/>
    <n v="1.3482571428571428"/>
    <n v="53.991990846681922"/>
    <x v="8"/>
    <s v="photobooks"/>
    <x v="373"/>
    <d v="2015-10-2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x v="0"/>
    <s v="photography/photobooks"/>
    <n v="1.7595744680851064"/>
    <n v="56.643835616438359"/>
    <x v="8"/>
    <s v="photobooks"/>
    <x v="981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x v="0"/>
    <s v="photography/photobooks"/>
    <n v="4.8402000000000003"/>
    <n v="82.316326530612244"/>
    <x v="8"/>
    <s v="photobooks"/>
    <x v="991"/>
    <d v="2016-02-16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x v="0"/>
    <s v="photography/photobooks"/>
    <n v="1.4514"/>
    <n v="88.26081081081081"/>
    <x v="8"/>
    <s v="photobooks"/>
    <x v="1033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x v="0"/>
    <s v="photography/photobooks"/>
    <n v="4.1773333333333333"/>
    <n v="84.905149051490511"/>
    <x v="8"/>
    <s v="photobooks"/>
    <x v="126"/>
    <d v="2015-09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x v="0"/>
    <s v="photography/photobooks"/>
    <n v="1.3242499999999999"/>
    <n v="48.154545454545456"/>
    <x v="8"/>
    <s v="photobooks"/>
    <x v="1034"/>
    <d v="2016-05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x v="0"/>
    <s v="photography/photobooks"/>
    <n v="2.5030841666666666"/>
    <n v="66.015406593406595"/>
    <x v="8"/>
    <s v="photobooks"/>
    <x v="1035"/>
    <d v="2015-08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x v="0"/>
    <s v="photography/photobooks"/>
    <n v="1.7989999999999999"/>
    <n v="96.375"/>
    <x v="8"/>
    <s v="photobooks"/>
    <x v="1036"/>
    <d v="2016-08-07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x v="0"/>
    <s v="photography/photobooks"/>
    <n v="1.0262857142857142"/>
    <n v="156.17391304347825"/>
    <x v="8"/>
    <s v="photobooks"/>
    <x v="1037"/>
    <d v="2015-01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x v="0"/>
    <s v="photography/photobooks"/>
    <n v="1.359861"/>
    <n v="95.764859154929582"/>
    <x v="8"/>
    <s v="photobooks"/>
    <x v="847"/>
    <d v="2017-01-04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x v="0"/>
    <s v="photography/photobooks"/>
    <n v="1.1786666666666668"/>
    <n v="180.40816326530611"/>
    <x v="8"/>
    <s v="photobooks"/>
    <x v="134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x v="1"/>
    <s v="photography/nature"/>
    <n v="3.3333333333333332E-4"/>
    <n v="3"/>
    <x v="8"/>
    <s v="nature"/>
    <x v="852"/>
    <d v="2015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x v="1"/>
    <s v="photography/nature"/>
    <n v="0.04"/>
    <n v="20"/>
    <x v="8"/>
    <s v="nature"/>
    <x v="866"/>
    <d v="2015-07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x v="1"/>
    <s v="photography/nature"/>
    <n v="4.4444444444444444E-3"/>
    <n v="10"/>
    <x v="8"/>
    <s v="nature"/>
    <x v="322"/>
    <d v="2014-11-23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x v="1"/>
    <s v="photography/nature"/>
    <n v="0"/>
    <e v="#DIV/0!"/>
    <x v="8"/>
    <s v="nature"/>
    <x v="132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x v="1"/>
    <s v="photography/nature"/>
    <n v="3.3333333333333332E-4"/>
    <n v="1"/>
    <x v="8"/>
    <s v="nature"/>
    <x v="200"/>
    <d v="2015-03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x v="1"/>
    <s v="photography/nature"/>
    <n v="0.28899999999999998"/>
    <n v="26.272727272727273"/>
    <x v="8"/>
    <s v="nature"/>
    <x v="557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x v="1"/>
    <s v="photography/nature"/>
    <n v="0"/>
    <e v="#DIV/0!"/>
    <x v="8"/>
    <s v="nature"/>
    <x v="1038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x v="1"/>
    <s v="photography/nature"/>
    <n v="8.5714285714285715E-2"/>
    <n v="60"/>
    <x v="8"/>
    <s v="nature"/>
    <x v="32"/>
    <d v="2015-11-09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x v="1"/>
    <s v="photography/nature"/>
    <n v="0.34"/>
    <n v="28.333333333333332"/>
    <x v="8"/>
    <s v="nature"/>
    <x v="1039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x v="1"/>
    <s v="photography/nature"/>
    <n v="0.13466666666666666"/>
    <n v="14.428571428571429"/>
    <x v="8"/>
    <s v="nature"/>
    <x v="1040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x v="1"/>
    <s v="photography/nature"/>
    <n v="0"/>
    <e v="#DIV/0!"/>
    <x v="8"/>
    <s v="nature"/>
    <x v="530"/>
    <d v="2015-05-2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x v="1"/>
    <s v="photography/nature"/>
    <n v="0.49186046511627907"/>
    <n v="132.1875"/>
    <x v="8"/>
    <s v="nature"/>
    <x v="1041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x v="1"/>
    <s v="photography/nature"/>
    <n v="0"/>
    <e v="#DIV/0!"/>
    <x v="8"/>
    <s v="nature"/>
    <x v="71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x v="1"/>
    <s v="photography/nature"/>
    <n v="0"/>
    <e v="#DIV/0!"/>
    <x v="8"/>
    <s v="nature"/>
    <x v="131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x v="1"/>
    <s v="photography/nature"/>
    <n v="0"/>
    <e v="#DIV/0!"/>
    <x v="8"/>
    <s v="nature"/>
    <x v="524"/>
    <d v="2015-09-18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x v="1"/>
    <s v="photography/nature"/>
    <n v="0.45133333333333331"/>
    <n v="56.416666666666664"/>
    <x v="8"/>
    <s v="nature"/>
    <x v="985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x v="1"/>
    <s v="photography/nature"/>
    <n v="0.04"/>
    <n v="100"/>
    <x v="8"/>
    <s v="nature"/>
    <x v="855"/>
    <d v="2014-09-2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x v="1"/>
    <s v="photography/nature"/>
    <n v="4.6666666666666669E-2"/>
    <n v="11.666666666666666"/>
    <x v="8"/>
    <s v="nature"/>
    <x v="293"/>
    <d v="2015-08-29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x v="1"/>
    <s v="photography/nature"/>
    <n v="3.3333333333333335E-3"/>
    <n v="50"/>
    <x v="8"/>
    <s v="nature"/>
    <x v="396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x v="1"/>
    <s v="photography/nature"/>
    <n v="3.7600000000000001E-2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x v="1"/>
    <s v="publishing/art books"/>
    <n v="6.7000000000000002E-3"/>
    <n v="67"/>
    <x v="3"/>
    <s v="art books"/>
    <x v="10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x v="1"/>
    <s v="publishing/art books"/>
    <n v="0"/>
    <e v="#DIV/0!"/>
    <x v="3"/>
    <s v="art books"/>
    <x v="1043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x v="1"/>
    <s v="publishing/art books"/>
    <n v="1.4166666666666666E-2"/>
    <n v="42.5"/>
    <x v="3"/>
    <s v="art books"/>
    <x v="1044"/>
    <d v="2014-03-15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x v="1"/>
    <s v="publishing/art books"/>
    <n v="1E-3"/>
    <n v="10"/>
    <x v="3"/>
    <s v="art books"/>
    <x v="1045"/>
    <d v="2015-05-29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x v="1"/>
    <s v="publishing/art books"/>
    <n v="2.5000000000000001E-2"/>
    <n v="100"/>
    <x v="3"/>
    <s v="art books"/>
    <x v="1046"/>
    <d v="2011-06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x v="1"/>
    <s v="publishing/art books"/>
    <n v="0.21249999999999999"/>
    <n v="108.05084745762711"/>
    <x v="3"/>
    <s v="art books"/>
    <x v="1047"/>
    <d v="2016-07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x v="1"/>
    <s v="publishing/art books"/>
    <n v="4.1176470588235294E-2"/>
    <n v="26.923076923076923"/>
    <x v="3"/>
    <s v="art books"/>
    <x v="104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x v="1"/>
    <s v="publishing/art books"/>
    <n v="0.13639999999999999"/>
    <n v="155"/>
    <x v="3"/>
    <s v="art books"/>
    <x v="647"/>
    <d v="2014-12-24T00:00:00"/>
  </r>
  <r>
    <n v="1569"/>
    <s v="to be removed (Canceled)"/>
    <s v="to be removed"/>
    <n v="30000"/>
    <n v="0"/>
    <x v="1"/>
    <s v="US"/>
    <s v="USD"/>
    <n v="1369498714"/>
    <x v="1569"/>
    <b v="0"/>
    <n v="0"/>
    <x v="1"/>
    <s v="publishing/art books"/>
    <n v="0"/>
    <e v="#DIV/0!"/>
    <x v="3"/>
    <s v="art books"/>
    <x v="1049"/>
    <d v="2013-05-26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x v="1"/>
    <s v="publishing/art books"/>
    <n v="0.41399999999999998"/>
    <n v="47.769230769230766"/>
    <x v="3"/>
    <s v="art books"/>
    <x v="203"/>
    <d v="2016-04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x v="1"/>
    <s v="publishing/art books"/>
    <n v="6.6115702479338841E-3"/>
    <n v="20"/>
    <x v="3"/>
    <s v="art books"/>
    <x v="1050"/>
    <d v="2015-06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x v="1"/>
    <s v="publishing/art books"/>
    <n v="0.05"/>
    <n v="41.666666666666664"/>
    <x v="3"/>
    <s v="art books"/>
    <x v="1051"/>
    <d v="2016-02-29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x v="1"/>
    <s v="publishing/art books"/>
    <n v="2.4777777777777777E-2"/>
    <n v="74.333333333333329"/>
    <x v="3"/>
    <s v="art books"/>
    <x v="1052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x v="1"/>
    <s v="publishing/art books"/>
    <n v="5.0599999999999999E-2"/>
    <n v="84.333333333333329"/>
    <x v="3"/>
    <s v="art books"/>
    <x v="1053"/>
    <d v="2015-02-18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x v="1"/>
    <s v="publishing/art books"/>
    <n v="0.2291"/>
    <n v="65.457142857142856"/>
    <x v="3"/>
    <s v="art books"/>
    <x v="431"/>
    <d v="2014-07-10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x v="1"/>
    <s v="publishing/art books"/>
    <n v="0.13"/>
    <n v="65"/>
    <x v="3"/>
    <s v="art books"/>
    <x v="517"/>
    <d v="2015-07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x v="1"/>
    <s v="publishing/art books"/>
    <n v="5.4999999999999997E-3"/>
    <n v="27.5"/>
    <x v="3"/>
    <s v="art books"/>
    <x v="1054"/>
    <d v="2012-07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x v="1"/>
    <s v="publishing/art books"/>
    <n v="0.10806536636794939"/>
    <n v="51.25"/>
    <x v="3"/>
    <s v="art books"/>
    <x v="1055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x v="1"/>
    <s v="publishing/art books"/>
    <n v="8.4008400840084006E-3"/>
    <n v="14"/>
    <x v="3"/>
    <s v="art books"/>
    <x v="1056"/>
    <d v="2013-08-29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x v="1"/>
    <s v="publishing/art books"/>
    <n v="0"/>
    <e v="#DIV/0!"/>
    <x v="3"/>
    <s v="art books"/>
    <x v="1057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x v="1"/>
    <s v="photography/places"/>
    <n v="5.0000000000000001E-3"/>
    <n v="5"/>
    <x v="8"/>
    <s v="places"/>
    <x v="27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x v="1"/>
    <s v="photography/places"/>
    <n v="9.2999999999999999E-2"/>
    <n v="31"/>
    <x v="8"/>
    <s v="places"/>
    <x v="522"/>
    <d v="2015-10-27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x v="1"/>
    <s v="photography/places"/>
    <n v="7.5000000000000002E-4"/>
    <n v="15"/>
    <x v="8"/>
    <s v="places"/>
    <x v="549"/>
    <d v="2014-09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x v="1"/>
    <s v="photography/places"/>
    <n v="0"/>
    <e v="#DIV/0!"/>
    <x v="8"/>
    <s v="places"/>
    <x v="10"/>
    <d v="2014-05-3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x v="1"/>
    <s v="photography/places"/>
    <n v="0.79"/>
    <n v="131.66666666666666"/>
    <x v="8"/>
    <s v="places"/>
    <x v="982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x v="1"/>
    <s v="photography/places"/>
    <n v="0"/>
    <e v="#DIV/0!"/>
    <x v="8"/>
    <s v="places"/>
    <x v="1058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x v="1"/>
    <s v="photography/places"/>
    <n v="1.3333333333333334E-4"/>
    <n v="1"/>
    <x v="8"/>
    <s v="places"/>
    <x v="1059"/>
    <d v="2014-12-14T00:00:0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x v="1"/>
    <s v="photography/places"/>
    <n v="0"/>
    <e v="#DIV/0!"/>
    <x v="8"/>
    <s v="places"/>
    <x v="1060"/>
    <d v="2015-02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x v="1"/>
    <s v="photography/places"/>
    <n v="0"/>
    <e v="#DIV/0!"/>
    <x v="8"/>
    <s v="places"/>
    <x v="759"/>
    <d v="2015-10-10T00:00:0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x v="1"/>
    <s v="photography/places"/>
    <n v="1.7000000000000001E-2"/>
    <n v="510"/>
    <x v="8"/>
    <s v="places"/>
    <x v="1061"/>
    <d v="2015-09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x v="1"/>
    <s v="photography/places"/>
    <n v="0.29228571428571426"/>
    <n v="44.478260869565219"/>
    <x v="8"/>
    <s v="places"/>
    <x v="470"/>
    <d v="2016-04-04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x v="1"/>
    <s v="photography/places"/>
    <n v="0"/>
    <e v="#DIV/0!"/>
    <x v="8"/>
    <s v="places"/>
    <x v="552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x v="1"/>
    <s v="photography/places"/>
    <n v="1.3636363636363637E-4"/>
    <n v="1"/>
    <x v="8"/>
    <s v="places"/>
    <x v="46"/>
    <d v="2015-03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x v="1"/>
    <s v="photography/places"/>
    <n v="0.20499999999999999"/>
    <n v="20.5"/>
    <x v="8"/>
    <s v="places"/>
    <x v="918"/>
    <d v="2016-05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x v="1"/>
    <s v="photography/places"/>
    <n v="2.8E-3"/>
    <n v="40"/>
    <x v="8"/>
    <s v="places"/>
    <x v="10"/>
    <d v="2014-06-19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x v="1"/>
    <s v="photography/places"/>
    <n v="2.3076923076923078E-2"/>
    <n v="25"/>
    <x v="8"/>
    <s v="places"/>
    <x v="582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x v="1"/>
    <s v="photography/places"/>
    <n v="0"/>
    <e v="#DIV/0!"/>
    <x v="8"/>
    <s v="places"/>
    <x v="1062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x v="1"/>
    <s v="photography/places"/>
    <n v="1.25E-3"/>
    <n v="1"/>
    <x v="8"/>
    <s v="places"/>
    <x v="879"/>
    <d v="2015-07-27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x v="1"/>
    <s v="photography/places"/>
    <n v="0"/>
    <e v="#DIV/0!"/>
    <x v="8"/>
    <s v="places"/>
    <x v="203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x v="1"/>
    <s v="photography/places"/>
    <n v="7.3400000000000007E-2"/>
    <n v="40.777777777777779"/>
    <x v="8"/>
    <s v="places"/>
    <x v="1063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x v="0"/>
    <s v="music/rock"/>
    <n v="1.082492"/>
    <n v="48.325535714285714"/>
    <x v="4"/>
    <s v="rock"/>
    <x v="242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x v="0"/>
    <s v="music/rock"/>
    <n v="1.0016666666666667"/>
    <n v="46.953125"/>
    <x v="4"/>
    <s v="rock"/>
    <x v="1064"/>
    <d v="2011-10-15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x v="0"/>
    <s v="music/rock"/>
    <n v="1.0003299999999999"/>
    <n v="66.688666666666663"/>
    <x v="4"/>
    <s v="rock"/>
    <x v="1065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x v="0"/>
    <s v="music/rock"/>
    <n v="1.2210714285714286"/>
    <n v="48.842857142857142"/>
    <x v="4"/>
    <s v="rock"/>
    <x v="1066"/>
    <d v="2012-03-18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x v="0"/>
    <s v="music/rock"/>
    <n v="1.0069333333333335"/>
    <n v="137.30909090909091"/>
    <x v="4"/>
    <s v="rock"/>
    <x v="1067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x v="0"/>
    <s v="music/rock"/>
    <n v="1.01004125"/>
    <n v="87.829673913043479"/>
    <x v="4"/>
    <s v="rock"/>
    <x v="1068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x v="0"/>
    <s v="music/rock"/>
    <n v="1.4511000000000001"/>
    <n v="70.785365853658533"/>
    <x v="4"/>
    <s v="rock"/>
    <x v="1069"/>
    <d v="2012-06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x v="0"/>
    <s v="music/rock"/>
    <n v="1.0125"/>
    <n v="52.826086956521742"/>
    <x v="4"/>
    <s v="rock"/>
    <x v="107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x v="0"/>
    <s v="music/rock"/>
    <n v="1.1833333333333333"/>
    <n v="443.75"/>
    <x v="4"/>
    <s v="rock"/>
    <x v="76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x v="0"/>
    <s v="music/rock"/>
    <n v="2.7185000000000001"/>
    <n v="48.544642857142854"/>
    <x v="4"/>
    <s v="rock"/>
    <x v="1071"/>
    <d v="2012-12-16T00:00:0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x v="0"/>
    <s v="music/rock"/>
    <n v="1.25125"/>
    <n v="37.074074074074076"/>
    <x v="4"/>
    <s v="rock"/>
    <x v="900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x v="0"/>
    <s v="music/rock"/>
    <n v="1.1000000000000001"/>
    <n v="50"/>
    <x v="4"/>
    <s v="rock"/>
    <x v="590"/>
    <d v="2013-01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x v="0"/>
    <s v="music/rock"/>
    <n v="1.0149999999999999"/>
    <n v="39.03846153846154"/>
    <x v="4"/>
    <s v="rock"/>
    <x v="719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x v="0"/>
    <s v="music/rock"/>
    <n v="1.0269999999999999"/>
    <n v="66.688311688311686"/>
    <x v="4"/>
    <s v="rock"/>
    <x v="1072"/>
    <d v="2014-08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x v="0"/>
    <s v="music/rock"/>
    <n v="1.1412500000000001"/>
    <n v="67.132352941176464"/>
    <x v="4"/>
    <s v="rock"/>
    <x v="71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x v="0"/>
    <s v="music/rock"/>
    <n v="1.042"/>
    <n v="66.369426751592357"/>
    <x v="4"/>
    <s v="rock"/>
    <x v="1073"/>
    <d v="2012-11-23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x v="0"/>
    <s v="music/rock"/>
    <n v="1.4585714285714286"/>
    <n v="64.620253164556956"/>
    <x v="4"/>
    <s v="rock"/>
    <x v="1074"/>
    <d v="2013-11-02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x v="0"/>
    <s v="music/rock"/>
    <n v="1.0506666666666666"/>
    <n v="58.370370370370374"/>
    <x v="4"/>
    <s v="rock"/>
    <x v="1075"/>
    <d v="2013-03-09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x v="0"/>
    <s v="music/rock"/>
    <n v="1.3333333333333333"/>
    <n v="86.956521739130437"/>
    <x v="4"/>
    <s v="rock"/>
    <x v="1076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x v="0"/>
    <s v="music/rock"/>
    <n v="1.1299999999999999"/>
    <n v="66.470588235294116"/>
    <x v="4"/>
    <s v="rock"/>
    <x v="927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x v="0"/>
    <s v="music/rock"/>
    <n v="1.212"/>
    <n v="163.78378378378378"/>
    <x v="4"/>
    <s v="rock"/>
    <x v="72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x v="0"/>
    <s v="music/rock"/>
    <n v="1.0172463768115942"/>
    <n v="107.98461538461538"/>
    <x v="4"/>
    <s v="rock"/>
    <x v="215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x v="0"/>
    <s v="music/rock"/>
    <n v="1.0106666666666666"/>
    <n v="42.111111111111114"/>
    <x v="4"/>
    <s v="rock"/>
    <x v="1077"/>
    <d v="2013-08-28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x v="0"/>
    <s v="music/rock"/>
    <n v="1.18"/>
    <n v="47.2"/>
    <x v="4"/>
    <s v="rock"/>
    <x v="423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x v="0"/>
    <s v="music/rock"/>
    <n v="1.5533333333333332"/>
    <n v="112.01923076923077"/>
    <x v="4"/>
    <s v="rock"/>
    <x v="410"/>
    <d v="2012-09-12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x v="0"/>
    <s v="music/rock"/>
    <n v="1.0118750000000001"/>
    <n v="74.953703703703709"/>
    <x v="4"/>
    <s v="rock"/>
    <x v="596"/>
    <d v="2013-12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x v="0"/>
    <s v="music/rock"/>
    <n v="1.17"/>
    <n v="61.578947368421055"/>
    <x v="4"/>
    <s v="rock"/>
    <x v="1078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x v="0"/>
    <s v="music/rock"/>
    <n v="1.00925"/>
    <n v="45.875"/>
    <x v="4"/>
    <s v="rock"/>
    <x v="903"/>
    <d v="2014-06-18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x v="0"/>
    <s v="music/rock"/>
    <n v="1.0366666666666666"/>
    <n v="75.853658536585371"/>
    <x v="4"/>
    <s v="rock"/>
    <x v="812"/>
    <d v="2014-02-2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x v="0"/>
    <s v="music/rock"/>
    <n v="2.6524999999999999"/>
    <n v="84.206349206349202"/>
    <x v="4"/>
    <s v="rock"/>
    <x v="896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x v="0"/>
    <s v="music/rock"/>
    <n v="1.5590999999999999"/>
    <n v="117.22556390977444"/>
    <x v="4"/>
    <s v="rock"/>
    <x v="1079"/>
    <d v="2012-10-13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x v="0"/>
    <s v="music/rock"/>
    <n v="1.0162500000000001"/>
    <n v="86.489361702127653"/>
    <x v="4"/>
    <s v="rock"/>
    <x v="108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x v="0"/>
    <s v="music/rock"/>
    <n v="1"/>
    <n v="172.41379310344828"/>
    <x v="4"/>
    <s v="rock"/>
    <x v="1081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x v="0"/>
    <s v="music/rock"/>
    <n v="1.0049999999999999"/>
    <n v="62.8125"/>
    <x v="4"/>
    <s v="rock"/>
    <x v="1082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x v="0"/>
    <s v="music/rock"/>
    <n v="1.2529999999999999"/>
    <n v="67.729729729729726"/>
    <x v="4"/>
    <s v="rock"/>
    <x v="481"/>
    <d v="2016-07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x v="0"/>
    <s v="music/rock"/>
    <n v="1.0355555555555556"/>
    <n v="53.5632183908046"/>
    <x v="4"/>
    <s v="rock"/>
    <x v="1083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x v="0"/>
    <s v="music/rock"/>
    <n v="1.038"/>
    <n v="34.6"/>
    <x v="4"/>
    <s v="rock"/>
    <x v="1084"/>
    <d v="2010-01-01T00:00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x v="0"/>
    <s v="music/rock"/>
    <n v="1.05"/>
    <n v="38.888888888888886"/>
    <x v="4"/>
    <s v="rock"/>
    <x v="727"/>
    <d v="2013-03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x v="0"/>
    <s v="music/rock"/>
    <n v="1"/>
    <n v="94.736842105263165"/>
    <x v="4"/>
    <s v="rock"/>
    <x v="1085"/>
    <d v="2012-03-04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x v="0"/>
    <s v="music/rock"/>
    <n v="1.6986000000000001"/>
    <n v="39.967058823529413"/>
    <x v="4"/>
    <s v="rock"/>
    <x v="1086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x v="0"/>
    <s v="music/pop"/>
    <n v="1.014"/>
    <n v="97.5"/>
    <x v="4"/>
    <s v="pop"/>
    <x v="494"/>
    <d v="2014-12-20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x v="0"/>
    <s v="music/pop"/>
    <n v="1"/>
    <n v="42.857142857142854"/>
    <x v="4"/>
    <s v="pop"/>
    <x v="1087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x v="0"/>
    <s v="music/pop"/>
    <n v="1.2470000000000001"/>
    <n v="168.51351351351352"/>
    <x v="4"/>
    <s v="pop"/>
    <x v="1088"/>
    <d v="2012-09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x v="0"/>
    <s v="music/pop"/>
    <n v="1.095"/>
    <n v="85.546875"/>
    <x v="4"/>
    <s v="pop"/>
    <x v="1089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x v="0"/>
    <s v="music/pop"/>
    <n v="1.1080000000000001"/>
    <n v="554"/>
    <x v="4"/>
    <s v="pop"/>
    <x v="1090"/>
    <d v="2013-09-19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x v="0"/>
    <s v="music/pop"/>
    <n v="1.1020000000000001"/>
    <n v="26.554216867469879"/>
    <x v="4"/>
    <s v="pop"/>
    <x v="547"/>
    <d v="2014-08-15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x v="0"/>
    <s v="music/pop"/>
    <n v="1.0471999999999999"/>
    <n v="113.82608695652173"/>
    <x v="4"/>
    <s v="pop"/>
    <x v="1091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x v="0"/>
    <s v="music/pop"/>
    <n v="1.2526086956521738"/>
    <n v="32.011111111111113"/>
    <x v="4"/>
    <s v="pop"/>
    <x v="1092"/>
    <d v="2011-03-2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x v="0"/>
    <s v="music/pop"/>
    <n v="1.0058763157894737"/>
    <n v="47.189259259259259"/>
    <x v="4"/>
    <s v="pop"/>
    <x v="1093"/>
    <d v="2014-05-24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x v="0"/>
    <s v="music/pop"/>
    <n v="1.4155"/>
    <n v="88.46875"/>
    <x v="4"/>
    <s v="pop"/>
    <x v="838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x v="0"/>
    <s v="music/pop"/>
    <n v="1.0075000000000001"/>
    <n v="100.75"/>
    <x v="4"/>
    <s v="pop"/>
    <x v="1094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x v="0"/>
    <s v="music/pop"/>
    <n v="1.0066666666666666"/>
    <n v="64.714285714285708"/>
    <x v="4"/>
    <s v="pop"/>
    <x v="811"/>
    <d v="2013-11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x v="0"/>
    <s v="music/pop"/>
    <n v="1.7423040000000001"/>
    <n v="51.854285714285716"/>
    <x v="4"/>
    <s v="pop"/>
    <x v="270"/>
    <d v="2011-04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x v="0"/>
    <s v="music/pop"/>
    <n v="1.199090909090909"/>
    <n v="38.794117647058826"/>
    <x v="4"/>
    <s v="pop"/>
    <x v="99"/>
    <d v="2012-04-19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x v="0"/>
    <s v="music/pop"/>
    <n v="1.4286666666666668"/>
    <n v="44.645833333333336"/>
    <x v="4"/>
    <s v="pop"/>
    <x v="1095"/>
    <d v="2012-04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x v="0"/>
    <s v="music/pop"/>
    <n v="1.0033493333333334"/>
    <n v="156.77333333333334"/>
    <x v="4"/>
    <s v="pop"/>
    <x v="602"/>
    <d v="2012-12-14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x v="0"/>
    <s v="music/pop"/>
    <n v="1.0493380000000001"/>
    <n v="118.70339366515837"/>
    <x v="4"/>
    <s v="pop"/>
    <x v="1096"/>
    <d v="2012-05-25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x v="0"/>
    <s v="music/pop"/>
    <n v="1.3223333333333334"/>
    <n v="74.149532710280369"/>
    <x v="4"/>
    <s v="pop"/>
    <x v="1097"/>
    <d v="2012-12-19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x v="0"/>
    <s v="music/pop"/>
    <n v="1.1279999999999999"/>
    <n v="12.533333333333333"/>
    <x v="4"/>
    <s v="pop"/>
    <x v="1098"/>
    <d v="2013-12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x v="0"/>
    <s v="music/pop"/>
    <n v="12.5375"/>
    <n v="27.861111111111111"/>
    <x v="4"/>
    <s v="pop"/>
    <x v="307"/>
    <d v="2016-05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x v="0"/>
    <s v="music/pop"/>
    <n v="1.0250632911392406"/>
    <n v="80.178217821782184"/>
    <x v="4"/>
    <s v="pop"/>
    <x v="1099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x v="0"/>
    <s v="music/pop"/>
    <n v="1.026375"/>
    <n v="132.43548387096774"/>
    <x v="4"/>
    <s v="pop"/>
    <x v="1100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x v="0"/>
    <s v="music/pop"/>
    <n v="1.08"/>
    <n v="33.75"/>
    <x v="4"/>
    <s v="pop"/>
    <x v="1101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x v="0"/>
    <s v="music/pop"/>
    <n v="1.2240879999999998"/>
    <n v="34.384494382022467"/>
    <x v="4"/>
    <s v="pop"/>
    <x v="896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x v="0"/>
    <s v="music/pop"/>
    <n v="1.1945714285714286"/>
    <n v="44.956989247311824"/>
    <x v="4"/>
    <s v="pop"/>
    <x v="1102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x v="0"/>
    <s v="music/pop"/>
    <n v="1.6088"/>
    <n v="41.04081632653061"/>
    <x v="4"/>
    <s v="pop"/>
    <x v="110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x v="0"/>
    <s v="music/pop"/>
    <n v="1.2685294117647059"/>
    <n v="52.597560975609753"/>
    <x v="4"/>
    <s v="pop"/>
    <x v="37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x v="0"/>
    <s v="music/pop"/>
    <n v="1.026375"/>
    <n v="70.784482758620683"/>
    <x v="4"/>
    <s v="pop"/>
    <x v="71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x v="0"/>
    <s v="music/pop"/>
    <n v="1.3975"/>
    <n v="53.75"/>
    <x v="4"/>
    <s v="pop"/>
    <x v="31"/>
    <d v="2016-06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x v="0"/>
    <s v="music/pop"/>
    <n v="1.026"/>
    <n v="44.608695652173914"/>
    <x v="4"/>
    <s v="pop"/>
    <x v="1104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x v="0"/>
    <s v="music/pop"/>
    <n v="1.0067349999999999"/>
    <n v="26.148961038961041"/>
    <x v="4"/>
    <s v="pop"/>
    <x v="973"/>
    <d v="2016-08-02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x v="0"/>
    <s v="music/pop"/>
    <n v="1.1294117647058823"/>
    <n v="39.183673469387756"/>
    <x v="4"/>
    <s v="pop"/>
    <x v="1105"/>
    <d v="2012-06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x v="0"/>
    <s v="music/pop"/>
    <n v="1.2809523809523808"/>
    <n v="45.593220338983052"/>
    <x v="4"/>
    <s v="pop"/>
    <x v="1106"/>
    <d v="2015-03-07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x v="0"/>
    <s v="music/pop"/>
    <n v="2.0169999999999999"/>
    <n v="89.247787610619469"/>
    <x v="4"/>
    <s v="pop"/>
    <x v="947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x v="0"/>
    <s v="music/pop"/>
    <n v="1.37416"/>
    <n v="40.416470588235299"/>
    <x v="4"/>
    <s v="pop"/>
    <x v="813"/>
    <d v="2011-10-17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x v="0"/>
    <s v="music/pop"/>
    <n v="1.1533333333333333"/>
    <n v="82.38095238095238"/>
    <x v="4"/>
    <s v="pop"/>
    <x v="833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x v="0"/>
    <s v="music/pop"/>
    <n v="1.1166666666666667"/>
    <n v="159.52380952380952"/>
    <x v="4"/>
    <s v="pop"/>
    <x v="318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x v="0"/>
    <s v="music/pop"/>
    <n v="1.1839999999999999"/>
    <n v="36.244897959183675"/>
    <x v="4"/>
    <s v="pop"/>
    <x v="1107"/>
    <d v="2014-02-07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x v="0"/>
    <s v="music/pop"/>
    <n v="1.75"/>
    <n v="62.5"/>
    <x v="4"/>
    <s v="pop"/>
    <x v="111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x v="0"/>
    <s v="music/pop"/>
    <n v="1.175"/>
    <n v="47"/>
    <x v="4"/>
    <s v="pop"/>
    <x v="41"/>
    <d v="2014-07-13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x v="1"/>
    <s v="music/faith"/>
    <n v="1.0142212307692309"/>
    <n v="74.575090497737563"/>
    <x v="4"/>
    <s v="faith"/>
    <x v="1108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x v="1"/>
    <s v="music/faith"/>
    <n v="0"/>
    <e v="#DIV/0!"/>
    <x v="4"/>
    <s v="faith"/>
    <x v="565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x v="1"/>
    <s v="music/faith"/>
    <n v="0.21714285714285714"/>
    <n v="76"/>
    <x v="4"/>
    <s v="faith"/>
    <x v="1109"/>
    <d v="2017-04-08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x v="1"/>
    <s v="music/faith"/>
    <n v="1.0912500000000001"/>
    <n v="86.43564356435644"/>
    <x v="4"/>
    <s v="faith"/>
    <x v="1110"/>
    <d v="2017-03-18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x v="1"/>
    <s v="music/faith"/>
    <n v="1.0285714285714285"/>
    <n v="24"/>
    <x v="4"/>
    <s v="faith"/>
    <x v="1111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x v="1"/>
    <s v="music/faith"/>
    <n v="3.5999999999999999E-3"/>
    <n v="18"/>
    <x v="4"/>
    <s v="faith"/>
    <x v="1112"/>
    <d v="2017-04-28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x v="1"/>
    <s v="music/faith"/>
    <n v="0.3125"/>
    <n v="80.128205128205124"/>
    <x v="4"/>
    <s v="faith"/>
    <x v="1113"/>
    <d v="2017-04-1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x v="1"/>
    <s v="music/faith"/>
    <n v="0.443"/>
    <n v="253.14285714285714"/>
    <x v="4"/>
    <s v="faith"/>
    <x v="1114"/>
    <d v="2017-04-09T00:00:0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x v="1"/>
    <s v="music/faith"/>
    <n v="1"/>
    <n v="171.42857142857142"/>
    <x v="4"/>
    <s v="faith"/>
    <x v="777"/>
    <d v="2017-03-17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x v="1"/>
    <s v="music/faith"/>
    <n v="0.254"/>
    <n v="57.727272727272727"/>
    <x v="4"/>
    <s v="faith"/>
    <x v="1115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x v="1"/>
    <s v="music/faith"/>
    <n v="0.33473333333333333"/>
    <n v="264.26315789473682"/>
    <x v="4"/>
    <s v="faith"/>
    <x v="998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x v="1"/>
    <s v="music/faith"/>
    <n v="0.47799999999999998"/>
    <n v="159.33333333333334"/>
    <x v="4"/>
    <s v="faith"/>
    <x v="1111"/>
    <d v="2017-03-27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x v="1"/>
    <s v="music/faith"/>
    <n v="9.3333333333333338E-2"/>
    <n v="35"/>
    <x v="4"/>
    <s v="faith"/>
    <x v="1116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x v="1"/>
    <s v="music/faith"/>
    <n v="5.0000000000000001E-4"/>
    <n v="5"/>
    <x v="4"/>
    <s v="faith"/>
    <x v="1117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x v="1"/>
    <s v="music/faith"/>
    <n v="0.11708333333333333"/>
    <n v="61.086956521739133"/>
    <x v="4"/>
    <s v="faith"/>
    <x v="1115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x v="1"/>
    <s v="music/faith"/>
    <n v="0"/>
    <e v="#DIV/0!"/>
    <x v="4"/>
    <s v="faith"/>
    <x v="998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x v="1"/>
    <s v="music/faith"/>
    <n v="0.20208000000000001"/>
    <n v="114.81818181818181"/>
    <x v="4"/>
    <s v="faith"/>
    <x v="1114"/>
    <d v="2017-04-10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x v="1"/>
    <s v="music/faith"/>
    <n v="0"/>
    <e v="#DIV/0!"/>
    <x v="4"/>
    <s v="faith"/>
    <x v="998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x v="1"/>
    <s v="music/faith"/>
    <n v="4.2311459353574929E-2"/>
    <n v="54"/>
    <x v="4"/>
    <s v="faith"/>
    <x v="1118"/>
    <d v="2017-04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x v="1"/>
    <s v="music/faith"/>
    <n v="0.2606"/>
    <n v="65.974683544303801"/>
    <x v="4"/>
    <s v="faith"/>
    <x v="998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x v="1"/>
    <s v="music/faith"/>
    <n v="1.9801980198019802E-3"/>
    <n v="5"/>
    <x v="4"/>
    <s v="faith"/>
    <x v="22"/>
    <d v="2015-01-16T00:00: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x v="1"/>
    <s v="music/faith"/>
    <n v="6.0606060606060605E-5"/>
    <n v="1"/>
    <x v="4"/>
    <s v="faith"/>
    <x v="1119"/>
    <d v="2015-03-3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x v="1"/>
    <s v="music/faith"/>
    <n v="1.0200000000000001E-2"/>
    <n v="25.5"/>
    <x v="4"/>
    <s v="faith"/>
    <x v="1120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x v="1"/>
    <s v="music/faith"/>
    <n v="0.65100000000000002"/>
    <n v="118.36363636363636"/>
    <x v="4"/>
    <s v="faith"/>
    <x v="504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x v="1"/>
    <s v="music/faith"/>
    <n v="0"/>
    <e v="#DIV/0!"/>
    <x v="4"/>
    <s v="faith"/>
    <x v="1121"/>
    <d v="2015-09-10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x v="1"/>
    <s v="music/faith"/>
    <n v="0"/>
    <e v="#DIV/0!"/>
    <x v="4"/>
    <s v="faith"/>
    <x v="467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x v="1"/>
    <s v="music/faith"/>
    <n v="9.74E-2"/>
    <n v="54.111111111111114"/>
    <x v="4"/>
    <s v="faith"/>
    <x v="314"/>
    <d v="2016-03-29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x v="1"/>
    <s v="music/faith"/>
    <n v="0"/>
    <e v="#DIV/0!"/>
    <x v="4"/>
    <s v="faith"/>
    <x v="943"/>
    <d v="2016-05-02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x v="1"/>
    <s v="music/faith"/>
    <n v="4.8571428571428571E-2"/>
    <n v="21.25"/>
    <x v="4"/>
    <s v="faith"/>
    <x v="29"/>
    <d v="2014-09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x v="1"/>
    <s v="music/faith"/>
    <n v="6.7999999999999996E-3"/>
    <n v="34"/>
    <x v="4"/>
    <s v="faith"/>
    <x v="208"/>
    <d v="2016-01-19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x v="1"/>
    <s v="music/faith"/>
    <n v="0.105"/>
    <n v="525"/>
    <x v="4"/>
    <s v="faith"/>
    <x v="872"/>
    <d v="2014-09-02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x v="1"/>
    <s v="music/faith"/>
    <n v="0"/>
    <e v="#DIV/0!"/>
    <x v="4"/>
    <s v="faith"/>
    <x v="880"/>
    <d v="2015-07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x v="1"/>
    <s v="music/faith"/>
    <n v="1.6666666666666666E-2"/>
    <n v="50"/>
    <x v="4"/>
    <s v="faith"/>
    <x v="39"/>
    <d v="2014-10-06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x v="1"/>
    <s v="music/faith"/>
    <n v="7.868E-2"/>
    <n v="115.70588235294117"/>
    <x v="4"/>
    <s v="faith"/>
    <x v="128"/>
    <d v="2015-05-02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x v="1"/>
    <s v="music/faith"/>
    <n v="2.2000000000000001E-3"/>
    <n v="5.5"/>
    <x v="4"/>
    <s v="faith"/>
    <x v="1119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x v="1"/>
    <s v="music/faith"/>
    <n v="7.4999999999999997E-2"/>
    <n v="50"/>
    <x v="4"/>
    <s v="faith"/>
    <x v="742"/>
    <d v="2016-12-10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x v="1"/>
    <s v="music/faith"/>
    <n v="0.42725880551301687"/>
    <n v="34.024390243902438"/>
    <x v="4"/>
    <s v="faith"/>
    <x v="995"/>
    <d v="2016-04-21T00:00:00"/>
  </r>
  <r>
    <n v="1718"/>
    <s v="The Prodigal Son"/>
    <s v="A melody for the galaxy."/>
    <n v="35000"/>
    <n v="75"/>
    <x v="2"/>
    <s v="US"/>
    <s v="USD"/>
    <n v="1463201940"/>
    <x v="1718"/>
    <b v="0"/>
    <n v="2"/>
    <x v="1"/>
    <s v="music/faith"/>
    <n v="2.142857142857143E-3"/>
    <n v="37.5"/>
    <x v="4"/>
    <s v="faith"/>
    <x v="995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x v="1"/>
    <s v="music/faith"/>
    <n v="8.7500000000000008E-3"/>
    <n v="11.666666666666666"/>
    <x v="4"/>
    <s v="faith"/>
    <x v="18"/>
    <d v="2014-09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x v="1"/>
    <s v="music/faith"/>
    <n v="5.6250000000000001E-2"/>
    <n v="28.125"/>
    <x v="4"/>
    <s v="faith"/>
    <x v="554"/>
    <d v="2014-11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x v="1"/>
    <s v="music/faith"/>
    <n v="0"/>
    <e v="#DIV/0!"/>
    <x v="4"/>
    <s v="faith"/>
    <x v="455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x v="1"/>
    <s v="music/faith"/>
    <n v="3.4722222222222224E-4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x v="1"/>
    <s v="music/faith"/>
    <n v="6.5000000000000002E-2"/>
    <n v="216.66666666666666"/>
    <x v="4"/>
    <s v="faith"/>
    <x v="207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x v="1"/>
    <s v="music/faith"/>
    <n v="5.8333333333333336E-3"/>
    <n v="8.75"/>
    <x v="4"/>
    <s v="faith"/>
    <x v="1122"/>
    <d v="2014-10-3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x v="1"/>
    <s v="music/faith"/>
    <n v="0.10181818181818182"/>
    <n v="62.222222222222221"/>
    <x v="4"/>
    <s v="faith"/>
    <x v="821"/>
    <d v="2014-08-25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x v="1"/>
    <s v="music/faith"/>
    <n v="0.33784615384615385"/>
    <n v="137.25"/>
    <x v="4"/>
    <s v="faith"/>
    <x v="38"/>
    <d v="2014-06-28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x v="1"/>
    <s v="music/faith"/>
    <n v="3.3333333333333332E-4"/>
    <n v="1"/>
    <x v="4"/>
    <s v="faith"/>
    <x v="788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x v="1"/>
    <s v="music/faith"/>
    <n v="0.68400000000000005"/>
    <n v="122.14285714285714"/>
    <x v="4"/>
    <s v="faith"/>
    <x v="485"/>
    <d v="2015-10-22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x v="1"/>
    <s v="music/faith"/>
    <n v="0"/>
    <e v="#DIV/0!"/>
    <x v="4"/>
    <s v="faith"/>
    <x v="1123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x v="1"/>
    <s v="music/faith"/>
    <n v="0"/>
    <e v="#DIV/0!"/>
    <x v="4"/>
    <s v="faith"/>
    <x v="1124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x v="1"/>
    <s v="music/faith"/>
    <n v="0"/>
    <e v="#DIV/0!"/>
    <x v="4"/>
    <s v="faith"/>
    <x v="1125"/>
    <d v="2015-06-12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x v="1"/>
    <s v="music/faith"/>
    <n v="0"/>
    <e v="#DIV/0!"/>
    <x v="4"/>
    <s v="faith"/>
    <x v="776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x v="1"/>
    <s v="music/faith"/>
    <n v="0"/>
    <e v="#DIV/0!"/>
    <x v="4"/>
    <s v="faith"/>
    <x v="1126"/>
    <d v="2016-09-14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x v="1"/>
    <s v="music/faith"/>
    <n v="2.2222222222222223E-4"/>
    <n v="1"/>
    <x v="4"/>
    <s v="faith"/>
    <x v="302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x v="1"/>
    <s v="music/faith"/>
    <n v="0.11"/>
    <n v="55"/>
    <x v="4"/>
    <s v="faith"/>
    <x v="303"/>
    <d v="2016-08-08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x v="1"/>
    <s v="music/faith"/>
    <n v="7.3333333333333332E-3"/>
    <n v="22"/>
    <x v="4"/>
    <s v="faith"/>
    <x v="32"/>
    <d v="2015-11-09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x v="1"/>
    <s v="music/faith"/>
    <n v="0.21249999999999999"/>
    <n v="56.666666666666664"/>
    <x v="4"/>
    <s v="faith"/>
    <x v="19"/>
    <d v="2015-07-21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x v="1"/>
    <s v="music/faith"/>
    <n v="4.0000000000000001E-3"/>
    <n v="20"/>
    <x v="4"/>
    <s v="faith"/>
    <x v="1127"/>
    <d v="2014-10-03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x v="1"/>
    <s v="music/faith"/>
    <n v="1E-3"/>
    <n v="1"/>
    <x v="4"/>
    <s v="faith"/>
    <x v="1128"/>
    <d v="2016-05-05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x v="1"/>
    <s v="music/faith"/>
    <n v="0"/>
    <e v="#DIV/0!"/>
    <x v="4"/>
    <s v="faith"/>
    <x v="148"/>
    <d v="2015-07-17T00:00:0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x v="0"/>
    <s v="photography/photobooks"/>
    <n v="1.1083333333333334"/>
    <n v="25.576923076923077"/>
    <x v="8"/>
    <s v="photobooks"/>
    <x v="1045"/>
    <d v="2015-06-1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x v="0"/>
    <s v="photography/photobooks"/>
    <n v="1.0874999999999999"/>
    <n v="63.970588235294116"/>
    <x v="8"/>
    <s v="photobooks"/>
    <x v="1129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x v="0"/>
    <s v="photography/photobooks"/>
    <n v="1.0041666666666667"/>
    <n v="89.925373134328353"/>
    <x v="8"/>
    <s v="photobooks"/>
    <x v="1130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x v="0"/>
    <s v="photography/photobooks"/>
    <n v="1.1845454545454546"/>
    <n v="93.071428571428569"/>
    <x v="8"/>
    <s v="photobooks"/>
    <x v="864"/>
    <d v="2015-03-09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x v="0"/>
    <s v="photography/photobooks"/>
    <n v="1.1401428571428571"/>
    <n v="89.674157303370791"/>
    <x v="8"/>
    <s v="photobooks"/>
    <x v="1131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x v="0"/>
    <s v="photography/photobooks"/>
    <n v="1.4810000000000001"/>
    <n v="207.61682242990653"/>
    <x v="8"/>
    <s v="photobooks"/>
    <x v="1132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x v="0"/>
    <s v="photography/photobooks"/>
    <n v="1.0495555555555556"/>
    <n v="59.408805031446541"/>
    <x v="8"/>
    <s v="photobooks"/>
    <x v="80"/>
    <d v="2015-11-14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x v="0"/>
    <s v="photography/photobooks"/>
    <n v="1.29948"/>
    <n v="358.97237569060775"/>
    <x v="8"/>
    <s v="photobooks"/>
    <x v="1133"/>
    <d v="2015-09-03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x v="0"/>
    <s v="photography/photobooks"/>
    <n v="1.2348756218905472"/>
    <n v="94.736641221374043"/>
    <x v="8"/>
    <s v="photobooks"/>
    <x v="251"/>
    <d v="2017-03-02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x v="0"/>
    <s v="photography/photobooks"/>
    <n v="2.0162"/>
    <n v="80.647999999999996"/>
    <x v="8"/>
    <s v="photobooks"/>
    <x v="1134"/>
    <d v="2016-04-20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x v="0"/>
    <s v="photography/photobooks"/>
    <n v="1.0289999999999999"/>
    <n v="168.68852459016392"/>
    <x v="8"/>
    <s v="photobooks"/>
    <x v="132"/>
    <d v="2015-03-20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x v="0"/>
    <s v="photography/photobooks"/>
    <n v="2.6016666666666666"/>
    <n v="34.68888888888889"/>
    <x v="8"/>
    <s v="photobooks"/>
    <x v="944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x v="0"/>
    <s v="photography/photobooks"/>
    <n v="1.08"/>
    <n v="462.85714285714283"/>
    <x v="8"/>
    <s v="photobooks"/>
    <x v="1135"/>
    <d v="2016-03-22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x v="0"/>
    <s v="photography/photobooks"/>
    <n v="1.1052941176470588"/>
    <n v="104.38888888888889"/>
    <x v="8"/>
    <s v="photobooks"/>
    <x v="34"/>
    <d v="2015-04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x v="0"/>
    <s v="photography/photobooks"/>
    <n v="1.2"/>
    <n v="7.5"/>
    <x v="8"/>
    <s v="photobooks"/>
    <x v="1136"/>
    <d v="2015-10-0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x v="0"/>
    <s v="photography/photobooks"/>
    <n v="1.0282909090909091"/>
    <n v="47.13"/>
    <x v="8"/>
    <s v="photobooks"/>
    <x v="16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x v="0"/>
    <s v="photography/photobooks"/>
    <n v="1.1599999999999999"/>
    <n v="414.28571428571428"/>
    <x v="8"/>
    <s v="photobooks"/>
    <x v="605"/>
    <d v="2017-01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x v="0"/>
    <s v="photography/photobooks"/>
    <n v="1.147"/>
    <n v="42.481481481481481"/>
    <x v="8"/>
    <s v="photobooks"/>
    <x v="763"/>
    <d v="2016-07-15T00:00:0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x v="0"/>
    <s v="photography/photobooks"/>
    <n v="1.0660000000000001"/>
    <n v="108.77551020408163"/>
    <x v="8"/>
    <s v="photobooks"/>
    <x v="1058"/>
    <d v="2015-03-26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x v="0"/>
    <s v="photography/photobooks"/>
    <n v="1.6544000000000001"/>
    <n v="81.098039215686271"/>
    <x v="8"/>
    <s v="photobooks"/>
    <x v="2"/>
    <d v="2016-02-26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x v="0"/>
    <s v="photography/photobooks"/>
    <n v="1.55"/>
    <n v="51.666666666666664"/>
    <x v="8"/>
    <s v="photobooks"/>
    <x v="553"/>
    <d v="2015-09-13T00:00:0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x v="0"/>
    <s v="photography/photobooks"/>
    <n v="8.85"/>
    <n v="35.4"/>
    <x v="8"/>
    <s v="photobooks"/>
    <x v="949"/>
    <d v="2016-03-12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x v="0"/>
    <s v="photography/photobooks"/>
    <n v="1.0190833333333333"/>
    <n v="103.63559322033899"/>
    <x v="8"/>
    <s v="photobooks"/>
    <x v="555"/>
    <d v="2016-10-24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x v="1"/>
    <s v="photography/photobooks"/>
    <n v="0.19600000000000001"/>
    <n v="55.282051282051285"/>
    <x v="8"/>
    <s v="photobooks"/>
    <x v="1137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x v="1"/>
    <s v="photography/photobooks"/>
    <n v="0.59467839999999994"/>
    <n v="72.16970873786407"/>
    <x v="8"/>
    <s v="photobooks"/>
    <x v="150"/>
    <d v="2014-08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x v="1"/>
    <s v="photography/photobooks"/>
    <n v="0"/>
    <e v="#DIV/0!"/>
    <x v="8"/>
    <s v="photobooks"/>
    <x v="159"/>
    <d v="2014-08-26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x v="1"/>
    <s v="photography/photobooks"/>
    <n v="0.4572"/>
    <n v="58.615384615384613"/>
    <x v="8"/>
    <s v="photobooks"/>
    <x v="1137"/>
    <d v="2014-08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x v="1"/>
    <s v="photography/photobooks"/>
    <n v="3.7400000000000003E-2"/>
    <n v="12.466666666666667"/>
    <x v="8"/>
    <s v="photobooks"/>
    <x v="460"/>
    <d v="2014-09-28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x v="1"/>
    <s v="photography/photobooks"/>
    <n v="2.7025E-2"/>
    <n v="49.136363636363633"/>
    <x v="8"/>
    <s v="photobooks"/>
    <x v="1138"/>
    <d v="2015-01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x v="1"/>
    <s v="photography/photobooks"/>
    <n v="0.56514285714285717"/>
    <n v="150.5"/>
    <x v="8"/>
    <s v="photobooks"/>
    <x v="548"/>
    <d v="2014-10-15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x v="1"/>
    <s v="photography/photobooks"/>
    <n v="0.21309523809523809"/>
    <n v="35.799999999999997"/>
    <x v="8"/>
    <s v="photobooks"/>
    <x v="124"/>
    <d v="2014-10-24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x v="1"/>
    <s v="photography/photobooks"/>
    <n v="0.156"/>
    <n v="45.157894736842103"/>
    <x v="8"/>
    <s v="photobooks"/>
    <x v="912"/>
    <d v="2014-07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x v="1"/>
    <s v="photography/photobooks"/>
    <n v="6.2566666666666673E-2"/>
    <n v="98.78947368421052"/>
    <x v="8"/>
    <s v="photobooks"/>
    <x v="1139"/>
    <d v="2015-01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x v="1"/>
    <s v="photography/photobooks"/>
    <n v="0.4592"/>
    <n v="88.307692307692307"/>
    <x v="8"/>
    <s v="photobooks"/>
    <x v="1140"/>
    <d v="2014-11-30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x v="1"/>
    <s v="photography/photobooks"/>
    <n v="0.65101538461538466"/>
    <n v="170.62903225806451"/>
    <x v="8"/>
    <s v="photobooks"/>
    <x v="548"/>
    <d v="2014-10-25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x v="1"/>
    <s v="photography/photobooks"/>
    <n v="6.7000000000000004E-2"/>
    <n v="83.75"/>
    <x v="8"/>
    <s v="photobooks"/>
    <x v="124"/>
    <d v="2014-10-30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x v="1"/>
    <s v="photography/photobooks"/>
    <n v="0.135625"/>
    <n v="65.099999999999994"/>
    <x v="8"/>
    <s v="photobooks"/>
    <x v="388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x v="1"/>
    <s v="photography/photobooks"/>
    <n v="1.9900000000000001E-2"/>
    <n v="66.333333333333329"/>
    <x v="8"/>
    <s v="photobooks"/>
    <x v="552"/>
    <d v="2015-03-28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x v="1"/>
    <s v="photography/photobooks"/>
    <n v="0.36236363636363639"/>
    <n v="104.89473684210526"/>
    <x v="8"/>
    <s v="photobooks"/>
    <x v="313"/>
    <d v="2016-09-03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x v="1"/>
    <s v="photography/photobooks"/>
    <n v="0.39743333333333336"/>
    <n v="78.440789473684205"/>
    <x v="8"/>
    <s v="photobooks"/>
    <x v="1141"/>
    <d v="2016-07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x v="1"/>
    <s v="photography/photobooks"/>
    <n v="0.25763636363636366"/>
    <n v="59.041666666666664"/>
    <x v="8"/>
    <s v="photobooks"/>
    <x v="798"/>
    <d v="2016-09-16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x v="1"/>
    <s v="photography/photobooks"/>
    <n v="0.15491428571428573"/>
    <n v="71.34210526315789"/>
    <x v="8"/>
    <s v="photobooks"/>
    <x v="493"/>
    <d v="2016-02-22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x v="1"/>
    <s v="photography/photobooks"/>
    <n v="0.236925"/>
    <n v="51.227027027027027"/>
    <x v="8"/>
    <s v="photobooks"/>
    <x v="144"/>
    <d v="2015-05-22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x v="1"/>
    <s v="photography/photobooks"/>
    <n v="0.39760000000000001"/>
    <n v="60.242424242424242"/>
    <x v="8"/>
    <s v="photobooks"/>
    <x v="1142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x v="1"/>
    <s v="photography/photobooks"/>
    <n v="0.20220833333333332"/>
    <n v="44.935185185185183"/>
    <x v="8"/>
    <s v="photobooks"/>
    <x v="114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x v="1"/>
    <s v="photography/photobooks"/>
    <n v="0.47631578947368419"/>
    <n v="31.206896551724139"/>
    <x v="8"/>
    <s v="photobooks"/>
    <x v="188"/>
    <d v="2014-12-16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x v="1"/>
    <s v="photography/photobooks"/>
    <n v="0.15329999999999999"/>
    <n v="63.875"/>
    <x v="8"/>
    <s v="photobooks"/>
    <x v="1058"/>
    <d v="2015-04-05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x v="1"/>
    <s v="photography/photobooks"/>
    <n v="1.3818181818181818E-2"/>
    <n v="19"/>
    <x v="8"/>
    <s v="photobooks"/>
    <x v="471"/>
    <d v="2014-1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x v="1"/>
    <s v="photography/photobooks"/>
    <n v="5.0000000000000001E-3"/>
    <n v="10"/>
    <x v="8"/>
    <s v="photobooks"/>
    <x v="551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x v="1"/>
    <s v="photography/photobooks"/>
    <n v="4.9575757575757579E-2"/>
    <n v="109.06666666666666"/>
    <x v="8"/>
    <s v="photobooks"/>
    <x v="1144"/>
    <d v="2015-02-06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x v="1"/>
    <s v="photography/photobooks"/>
    <n v="3.5666666666666666E-2"/>
    <n v="26.75"/>
    <x v="8"/>
    <s v="photobooks"/>
    <x v="184"/>
    <d v="2015-01-30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x v="1"/>
    <s v="photography/photobooks"/>
    <n v="0.61124000000000001"/>
    <n v="109.93525179856115"/>
    <x v="8"/>
    <s v="photobooks"/>
    <x v="951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x v="1"/>
    <s v="photography/photobooks"/>
    <n v="1.3333333333333334E-2"/>
    <n v="20"/>
    <x v="8"/>
    <s v="photobooks"/>
    <x v="582"/>
    <d v="2014-11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x v="1"/>
    <s v="photography/photobooks"/>
    <n v="0.11077777777777778"/>
    <n v="55.388888888888886"/>
    <x v="8"/>
    <s v="photobooks"/>
    <x v="795"/>
    <d v="2015-02-12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x v="1"/>
    <s v="photography/photobooks"/>
    <n v="0.38735714285714284"/>
    <n v="133.90123456790124"/>
    <x v="8"/>
    <s v="photobooks"/>
    <x v="120"/>
    <d v="2016-10-15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x v="1"/>
    <s v="photography/photobooks"/>
    <n v="0.22052631578947368"/>
    <n v="48.720930232558139"/>
    <x v="8"/>
    <s v="photobooks"/>
    <x v="523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x v="1"/>
    <s v="photography/photobooks"/>
    <n v="0.67549999999999999"/>
    <n v="48.25"/>
    <x v="8"/>
    <s v="photobooks"/>
    <x v="1131"/>
    <d v="2016-12-16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x v="1"/>
    <s v="photography/photobooks"/>
    <n v="0.136375"/>
    <n v="58.972972972972975"/>
    <x v="8"/>
    <s v="photobooks"/>
    <x v="1099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x v="1"/>
    <s v="photography/photobooks"/>
    <n v="1.7457500000000001E-2"/>
    <n v="11.638333333333334"/>
    <x v="8"/>
    <s v="photobooks"/>
    <x v="320"/>
    <d v="2014-11-1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x v="1"/>
    <s v="photography/photobooks"/>
    <n v="0.20449632511889321"/>
    <n v="83.716814159292042"/>
    <x v="8"/>
    <s v="photobooks"/>
    <x v="1145"/>
    <d v="2016-10-11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x v="1"/>
    <s v="photography/photobooks"/>
    <n v="0.13852941176470587"/>
    <n v="63.648648648648646"/>
    <x v="8"/>
    <s v="photobooks"/>
    <x v="588"/>
    <d v="2015-12-16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x v="1"/>
    <s v="photography/photobooks"/>
    <n v="0.48485714285714288"/>
    <n v="94.277777777777771"/>
    <x v="8"/>
    <s v="photobooks"/>
    <x v="1146"/>
    <d v="2015-06-28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x v="1"/>
    <s v="photography/photobooks"/>
    <n v="0.308"/>
    <n v="71.86666666666666"/>
    <x v="8"/>
    <s v="photobooks"/>
    <x v="1053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x v="1"/>
    <s v="photography/photobooks"/>
    <n v="0.35174193548387095"/>
    <n v="104.84615384615384"/>
    <x v="8"/>
    <s v="photobooks"/>
    <x v="468"/>
    <d v="2015-11-1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x v="1"/>
    <s v="photography/photobooks"/>
    <n v="0.36404444444444445"/>
    <n v="67.139344262295083"/>
    <x v="8"/>
    <s v="photobooks"/>
    <x v="885"/>
    <d v="2015-10-03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x v="1"/>
    <s v="photography/photobooks"/>
    <n v="2.955E-2"/>
    <n v="73.875"/>
    <x v="8"/>
    <s v="photobooks"/>
    <x v="549"/>
    <d v="2014-10-01T00:00:0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x v="1"/>
    <s v="photography/photobooks"/>
    <n v="0.1106"/>
    <n v="69.125"/>
    <x v="8"/>
    <s v="photobooks"/>
    <x v="1147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x v="1"/>
    <s v="photography/photobooks"/>
    <n v="0.41407142857142859"/>
    <n v="120.77083333333333"/>
    <x v="8"/>
    <s v="photobooks"/>
    <x v="1148"/>
    <d v="2017-02-12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x v="1"/>
    <s v="photography/photobooks"/>
    <n v="0.10857142857142857"/>
    <n v="42.222222222222221"/>
    <x v="8"/>
    <s v="photobooks"/>
    <x v="1149"/>
    <d v="2015-03-02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x v="1"/>
    <s v="photography/photobooks"/>
    <n v="3.3333333333333333E-2"/>
    <n v="7.5"/>
    <x v="8"/>
    <s v="photobooks"/>
    <x v="1150"/>
    <d v="2014-08-22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x v="1"/>
    <s v="photography/photobooks"/>
    <n v="7.407407407407407E-4"/>
    <n v="1.5384615384615385"/>
    <x v="8"/>
    <s v="photobooks"/>
    <x v="1076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x v="1"/>
    <s v="photography/photobooks"/>
    <n v="0.13307692307692306"/>
    <n v="37.608695652173914"/>
    <x v="8"/>
    <s v="photobooks"/>
    <x v="1151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x v="1"/>
    <s v="photography/photobooks"/>
    <n v="0"/>
    <e v="#DIV/0!"/>
    <x v="8"/>
    <s v="photobooks"/>
    <x v="599"/>
    <d v="2014-08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x v="1"/>
    <s v="photography/photobooks"/>
    <n v="0.49183333333333334"/>
    <n v="42.157142857142858"/>
    <x v="8"/>
    <s v="photobooks"/>
    <x v="35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x v="1"/>
    <s v="photography/photobooks"/>
    <n v="0"/>
    <e v="#DIV/0!"/>
    <x v="8"/>
    <s v="photobooks"/>
    <x v="478"/>
    <d v="2015-07-02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x v="1"/>
    <s v="photography/photobooks"/>
    <n v="2.036E-2"/>
    <n v="84.833333333333329"/>
    <x v="8"/>
    <s v="photobooks"/>
    <x v="344"/>
    <d v="2016-07-26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x v="1"/>
    <s v="photography/photobooks"/>
    <n v="0.52327777777777773"/>
    <n v="94.19"/>
    <x v="8"/>
    <s v="photobooks"/>
    <x v="847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x v="1"/>
    <s v="photography/photobooks"/>
    <n v="0"/>
    <e v="#DIV/0!"/>
    <x v="8"/>
    <s v="photobooks"/>
    <x v="195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x v="1"/>
    <s v="photography/photobooks"/>
    <n v="2.0833333333333332E-2"/>
    <n v="6.25"/>
    <x v="8"/>
    <s v="photobooks"/>
    <x v="848"/>
    <d v="2014-07-3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x v="1"/>
    <s v="photography/photobooks"/>
    <n v="6.565384615384616E-2"/>
    <n v="213.375"/>
    <x v="8"/>
    <s v="photobooks"/>
    <x v="93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x v="0"/>
    <s v="music/rock"/>
    <n v="1.3489"/>
    <n v="59.162280701754383"/>
    <x v="4"/>
    <s v="rock"/>
    <x v="655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x v="0"/>
    <s v="music/rock"/>
    <n v="1"/>
    <n v="27.272727272727273"/>
    <x v="4"/>
    <s v="rock"/>
    <x v="395"/>
    <d v="2014-02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x v="0"/>
    <s v="music/rock"/>
    <n v="1.1585714285714286"/>
    <n v="24.575757575757574"/>
    <x v="4"/>
    <s v="rock"/>
    <x v="1152"/>
    <d v="2012-10-25T00:00:00"/>
  </r>
  <r>
    <n v="1824"/>
    <s v="Tin Man's Broken Wisdom Fund"/>
    <s v="cd fund raiser"/>
    <n v="3000"/>
    <n v="3002"/>
    <x v="0"/>
    <s v="US"/>
    <s v="USD"/>
    <n v="1389146880"/>
    <x v="1824"/>
    <b v="0"/>
    <n v="40"/>
    <x v="0"/>
    <s v="music/rock"/>
    <n v="1.0006666666666666"/>
    <n v="75.05"/>
    <x v="4"/>
    <s v="rock"/>
    <x v="1153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x v="0"/>
    <s v="music/rock"/>
    <n v="1.0505"/>
    <n v="42.02"/>
    <x v="4"/>
    <s v="rock"/>
    <x v="649"/>
    <d v="2013-07-12T00:00:0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x v="0"/>
    <s v="music/rock"/>
    <n v="1.01"/>
    <n v="53.157894736842103"/>
    <x v="4"/>
    <s v="rock"/>
    <x v="335"/>
    <d v="2014-02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x v="0"/>
    <s v="music/rock"/>
    <n v="1.0066250000000001"/>
    <n v="83.885416666666671"/>
    <x v="4"/>
    <s v="rock"/>
    <x v="235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x v="0"/>
    <s v="music/rock"/>
    <n v="1.0016"/>
    <n v="417.33333333333331"/>
    <x v="4"/>
    <s v="rock"/>
    <x v="890"/>
    <d v="2014-05-10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x v="0"/>
    <s v="music/rock"/>
    <n v="1.6668333333333334"/>
    <n v="75.765151515151516"/>
    <x v="4"/>
    <s v="rock"/>
    <x v="1154"/>
    <d v="2011-01-2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x v="0"/>
    <s v="music/rock"/>
    <n v="1.0153333333333334"/>
    <n v="67.389380530973455"/>
    <x v="4"/>
    <s v="rock"/>
    <x v="1155"/>
    <d v="2014-02-25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x v="0"/>
    <s v="music/rock"/>
    <n v="1.03"/>
    <n v="73.571428571428569"/>
    <x v="4"/>
    <s v="rock"/>
    <x v="707"/>
    <d v="2012-05-13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x v="0"/>
    <s v="music/rock"/>
    <n v="1.4285714285714286"/>
    <n v="25"/>
    <x v="4"/>
    <s v="rock"/>
    <x v="1156"/>
    <d v="2011-03-0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x v="0"/>
    <s v="music/rock"/>
    <n v="2.625"/>
    <n v="42"/>
    <x v="4"/>
    <s v="rock"/>
    <x v="1157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x v="0"/>
    <s v="music/rock"/>
    <n v="1.1805000000000001"/>
    <n v="131.16666666666666"/>
    <x v="4"/>
    <s v="rock"/>
    <x v="604"/>
    <d v="2015-01-25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x v="0"/>
    <s v="music/rock"/>
    <n v="1.04"/>
    <n v="47.272727272727273"/>
    <x v="4"/>
    <s v="rock"/>
    <x v="888"/>
    <d v="2016-04-01T00:00:0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x v="0"/>
    <s v="music/rock"/>
    <n v="2.0034000000000001"/>
    <n v="182.12727272727273"/>
    <x v="4"/>
    <s v="rock"/>
    <x v="1158"/>
    <d v="2013-02-18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x v="0"/>
    <s v="music/rock"/>
    <n v="3.0683333333333334"/>
    <n v="61.366666666666667"/>
    <x v="4"/>
    <s v="rock"/>
    <x v="655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x v="0"/>
    <s v="music/rock"/>
    <n v="1.00149"/>
    <n v="35.767499999999998"/>
    <x v="4"/>
    <s v="rock"/>
    <x v="115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x v="0"/>
    <s v="music/rock"/>
    <n v="2.0529999999999999"/>
    <n v="45.62222222222222"/>
    <x v="4"/>
    <s v="rock"/>
    <x v="1126"/>
    <d v="2016-10-02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x v="0"/>
    <s v="music/rock"/>
    <n v="1.0888888888888888"/>
    <n v="75.384615384615387"/>
    <x v="4"/>
    <s v="rock"/>
    <x v="425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x v="0"/>
    <s v="music/rock"/>
    <n v="1.0175000000000001"/>
    <n v="50.875"/>
    <x v="4"/>
    <s v="rock"/>
    <x v="355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x v="0"/>
    <s v="music/rock"/>
    <n v="1.2524999999999999"/>
    <n v="119.28571428571429"/>
    <x v="4"/>
    <s v="rock"/>
    <x v="2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x v="0"/>
    <s v="music/rock"/>
    <n v="1.2400610000000001"/>
    <n v="92.541865671641801"/>
    <x v="4"/>
    <s v="rock"/>
    <x v="1102"/>
    <d v="2011-02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x v="0"/>
    <s v="music/rock"/>
    <n v="1.014"/>
    <n v="76.05"/>
    <x v="4"/>
    <s v="rock"/>
    <x v="1160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x v="0"/>
    <s v="music/rock"/>
    <n v="1"/>
    <n v="52.631578947368418"/>
    <x v="4"/>
    <s v="rock"/>
    <x v="681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x v="0"/>
    <s v="music/rock"/>
    <n v="1.3792666666666666"/>
    <n v="98.990430622009569"/>
    <x v="4"/>
    <s v="rock"/>
    <x v="1071"/>
    <d v="2012-12-16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x v="0"/>
    <s v="music/rock"/>
    <n v="1.2088000000000001"/>
    <n v="79.526315789473685"/>
    <x v="4"/>
    <s v="rock"/>
    <x v="304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x v="0"/>
    <s v="music/rock"/>
    <n v="1.0736666666666668"/>
    <n v="134.20833333333334"/>
    <x v="4"/>
    <s v="rock"/>
    <x v="1161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x v="0"/>
    <s v="music/rock"/>
    <n v="1.0033333333333334"/>
    <n v="37.625"/>
    <x v="4"/>
    <s v="rock"/>
    <x v="1162"/>
    <d v="2012-10-18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x v="0"/>
    <s v="music/rock"/>
    <n v="1.0152222222222222"/>
    <n v="51.044692737430168"/>
    <x v="4"/>
    <s v="rock"/>
    <x v="408"/>
    <d v="2014-07-1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x v="0"/>
    <s v="music/rock"/>
    <n v="1.0007692307692309"/>
    <n v="50.03846153846154"/>
    <x v="4"/>
    <s v="rock"/>
    <x v="412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x v="0"/>
    <s v="music/rock"/>
    <n v="1.1696666666666666"/>
    <n v="133.93129770992365"/>
    <x v="4"/>
    <s v="rock"/>
    <x v="11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x v="0"/>
    <s v="music/rock"/>
    <n v="1.01875"/>
    <n v="58.214285714285715"/>
    <x v="4"/>
    <s v="rock"/>
    <x v="1152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x v="0"/>
    <s v="music/rock"/>
    <n v="1.0212366666666666"/>
    <n v="88.037643678160919"/>
    <x v="4"/>
    <s v="rock"/>
    <x v="1164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x v="0"/>
    <s v="music/rock"/>
    <n v="1.5405897142857143"/>
    <n v="70.576753926701571"/>
    <x v="4"/>
    <s v="rock"/>
    <x v="1165"/>
    <d v="2014-01-07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x v="0"/>
    <s v="music/rock"/>
    <n v="1.0125"/>
    <n v="53.289473684210527"/>
    <x v="4"/>
    <s v="rock"/>
    <x v="772"/>
    <d v="2014-07-19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x v="0"/>
    <s v="music/rock"/>
    <n v="1"/>
    <n v="136.36363636363637"/>
    <x v="4"/>
    <s v="rock"/>
    <x v="563"/>
    <d v="2014-09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x v="0"/>
    <s v="music/rock"/>
    <n v="1.0874800874800874"/>
    <n v="40.547315436241611"/>
    <x v="4"/>
    <s v="rock"/>
    <x v="1166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x v="0"/>
    <s v="music/rock"/>
    <n v="1.3183333333333334"/>
    <n v="70.625"/>
    <x v="4"/>
    <s v="rock"/>
    <x v="79"/>
    <d v="2011-09-2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x v="0"/>
    <s v="music/rock"/>
    <n v="1.3346666666666667"/>
    <n v="52.684210526315788"/>
    <x v="4"/>
    <s v="rock"/>
    <x v="1167"/>
    <d v="2014-02-07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x v="1"/>
    <s v="games/mobile games"/>
    <n v="0"/>
    <e v="#DIV/0!"/>
    <x v="6"/>
    <s v="mobile games"/>
    <x v="1168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x v="1"/>
    <s v="games/mobile games"/>
    <n v="8.0833333333333326E-2"/>
    <n v="90.9375"/>
    <x v="6"/>
    <s v="mobile games"/>
    <x v="1169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x v="1"/>
    <s v="games/mobile games"/>
    <n v="4.0000000000000001E-3"/>
    <n v="5"/>
    <x v="6"/>
    <s v="mobile games"/>
    <x v="766"/>
    <d v="2014-06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x v="1"/>
    <s v="games/mobile games"/>
    <n v="0.42892307692307691"/>
    <n v="58.083333333333336"/>
    <x v="6"/>
    <s v="mobile games"/>
    <x v="735"/>
    <d v="2014-05-05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x v="1"/>
    <s v="games/mobile games"/>
    <n v="3.6363636363636364E-5"/>
    <n v="2"/>
    <x v="6"/>
    <s v="mobile games"/>
    <x v="1170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x v="1"/>
    <s v="games/mobile games"/>
    <n v="5.0000000000000001E-3"/>
    <n v="62.5"/>
    <x v="6"/>
    <s v="mobile games"/>
    <x v="17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x v="1"/>
    <s v="games/mobile games"/>
    <n v="5.0000000000000001E-4"/>
    <n v="10"/>
    <x v="6"/>
    <s v="mobile games"/>
    <x v="447"/>
    <d v="2016-11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x v="1"/>
    <s v="games/mobile games"/>
    <n v="4.8680000000000001E-2"/>
    <n v="71.588235294117652"/>
    <x v="6"/>
    <s v="mobile games"/>
    <x v="52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x v="1"/>
    <s v="games/mobile games"/>
    <n v="0"/>
    <e v="#DIV/0!"/>
    <x v="6"/>
    <s v="mobile games"/>
    <x v="929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x v="1"/>
    <s v="games/mobile games"/>
    <n v="0.10314285714285715"/>
    <n v="32.81818181818182"/>
    <x v="6"/>
    <s v="mobile games"/>
    <x v="337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x v="1"/>
    <s v="games/mobile games"/>
    <n v="0.7178461538461538"/>
    <n v="49.11578947368421"/>
    <x v="6"/>
    <s v="mobile games"/>
    <x v="675"/>
    <d v="2014-11-2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x v="1"/>
    <s v="games/mobile games"/>
    <n v="1.06E-2"/>
    <n v="16.307692307692307"/>
    <x v="6"/>
    <s v="mobile games"/>
    <x v="860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x v="1"/>
    <s v="games/mobile games"/>
    <n v="4.4999999999999997E-3"/>
    <n v="18"/>
    <x v="6"/>
    <s v="mobile games"/>
    <x v="205"/>
    <d v="2015-07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x v="1"/>
    <s v="games/mobile games"/>
    <n v="1.6249999999999999E-4"/>
    <n v="13"/>
    <x v="6"/>
    <s v="mobile games"/>
    <x v="871"/>
    <d v="2016-06-29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x v="1"/>
    <s v="games/mobile games"/>
    <n v="5.1000000000000004E-3"/>
    <n v="17"/>
    <x v="6"/>
    <s v="mobile games"/>
    <x v="528"/>
    <d v="2016-08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x v="1"/>
    <s v="games/mobile games"/>
    <n v="0"/>
    <e v="#DIV/0!"/>
    <x v="6"/>
    <s v="mobile games"/>
    <x v="822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x v="1"/>
    <s v="games/mobile games"/>
    <n v="0"/>
    <e v="#DIV/0!"/>
    <x v="6"/>
    <s v="mobile games"/>
    <x v="1171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x v="1"/>
    <s v="games/mobile games"/>
    <n v="0"/>
    <e v="#DIV/0!"/>
    <x v="6"/>
    <s v="mobile games"/>
    <x v="766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x v="1"/>
    <s v="games/mobile games"/>
    <n v="1.1999999999999999E-3"/>
    <n v="3"/>
    <x v="6"/>
    <s v="mobile games"/>
    <x v="820"/>
    <d v="2016-03-15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x v="1"/>
    <s v="games/mobile games"/>
    <n v="0.20080000000000001"/>
    <n v="41.833333333333336"/>
    <x v="6"/>
    <s v="mobile games"/>
    <x v="888"/>
    <d v="2016-03-3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x v="0"/>
    <s v="music/indie rock"/>
    <n v="1.726845"/>
    <n v="49.338428571428572"/>
    <x v="4"/>
    <s v="indie rock"/>
    <x v="77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x v="0"/>
    <s v="music/indie rock"/>
    <n v="1.008955223880597"/>
    <n v="41.728395061728392"/>
    <x v="4"/>
    <s v="indie rock"/>
    <x v="907"/>
    <d v="2012-07-1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x v="0"/>
    <s v="music/indie rock"/>
    <n v="1.0480480480480481"/>
    <n v="32.71875"/>
    <x v="4"/>
    <s v="indie rock"/>
    <x v="586"/>
    <d v="2012-04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x v="0"/>
    <s v="music/indie rock"/>
    <n v="1.351"/>
    <n v="51.96153846153846"/>
    <x v="4"/>
    <s v="indie rock"/>
    <x v="1172"/>
    <d v="2012-11-28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x v="0"/>
    <s v="music/indie rock"/>
    <n v="1.1632786885245903"/>
    <n v="50.685714285714283"/>
    <x v="4"/>
    <s v="indie rock"/>
    <x v="1173"/>
    <d v="2012-08-1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x v="0"/>
    <s v="music/indie rock"/>
    <n v="1.0208333333333333"/>
    <n v="42.241379310344826"/>
    <x v="4"/>
    <s v="indie rock"/>
    <x v="774"/>
    <d v="2014-11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x v="0"/>
    <s v="music/indie rock"/>
    <n v="1.1116666666666666"/>
    <n v="416.875"/>
    <x v="4"/>
    <s v="indie rock"/>
    <x v="44"/>
    <d v="2015-12-04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x v="0"/>
    <s v="music/indie rock"/>
    <n v="1.6608000000000001"/>
    <n v="46.651685393258425"/>
    <x v="4"/>
    <s v="indie rock"/>
    <x v="1174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x v="0"/>
    <s v="music/indie rock"/>
    <n v="1.0660000000000001"/>
    <n v="48.454545454545453"/>
    <x v="4"/>
    <s v="indie rock"/>
    <x v="606"/>
    <d v="2013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x v="0"/>
    <s v="music/indie rock"/>
    <n v="1.4458441666666668"/>
    <n v="70.5289837398374"/>
    <x v="4"/>
    <s v="indie rock"/>
    <x v="1071"/>
    <d v="2012-12-16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x v="0"/>
    <s v="music/indie rock"/>
    <n v="1.0555000000000001"/>
    <n v="87.958333333333329"/>
    <x v="4"/>
    <s v="indie rock"/>
    <x v="1175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x v="0"/>
    <s v="music/indie rock"/>
    <n v="1.3660000000000001"/>
    <n v="26.26923076923077"/>
    <x v="4"/>
    <s v="indie rock"/>
    <x v="902"/>
    <d v="2011-06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x v="0"/>
    <s v="music/indie rock"/>
    <n v="1.04"/>
    <n v="57.777777777777779"/>
    <x v="4"/>
    <s v="indie rock"/>
    <x v="1176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x v="0"/>
    <s v="music/indie rock"/>
    <n v="1.145"/>
    <n v="57.25"/>
    <x v="4"/>
    <s v="indie rock"/>
    <x v="690"/>
    <d v="2012-02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x v="0"/>
    <s v="music/indie rock"/>
    <n v="1.0171957671957672"/>
    <n v="196.34042553191489"/>
    <x v="4"/>
    <s v="indie rock"/>
    <x v="1177"/>
    <d v="2015-10-2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x v="0"/>
    <s v="music/indie rock"/>
    <n v="1.2394678492239468"/>
    <n v="43"/>
    <x v="4"/>
    <s v="indie rock"/>
    <x v="705"/>
    <d v="2012-04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x v="0"/>
    <s v="music/indie rock"/>
    <n v="1.0245669291338582"/>
    <n v="35.551912568306008"/>
    <x v="4"/>
    <s v="indie rock"/>
    <x v="716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x v="0"/>
    <s v="music/indie rock"/>
    <n v="1.4450000000000001"/>
    <n v="68.80952380952381"/>
    <x v="4"/>
    <s v="indie rock"/>
    <x v="1178"/>
    <d v="2016-02-0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x v="0"/>
    <s v="music/indie rock"/>
    <n v="1.3333333333333333"/>
    <n v="28.571428571428573"/>
    <x v="4"/>
    <s v="indie rock"/>
    <x v="803"/>
    <d v="2015-03-26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x v="0"/>
    <s v="music/indie rock"/>
    <n v="1.0936440000000001"/>
    <n v="50.631666666666668"/>
    <x v="4"/>
    <s v="indie rock"/>
    <x v="1179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x v="1"/>
    <s v="technology/gadgets"/>
    <n v="2.696969696969697E-2"/>
    <n v="106.8"/>
    <x v="2"/>
    <s v="gadgets"/>
    <x v="1180"/>
    <d v="2015-05-23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x v="1"/>
    <s v="technology/gadgets"/>
    <n v="1.2E-2"/>
    <n v="4"/>
    <x v="2"/>
    <s v="gadgets"/>
    <x v="1181"/>
    <d v="2015-03-05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x v="1"/>
    <s v="technology/gadgets"/>
    <n v="0.46600000000000003"/>
    <n v="34.097560975609753"/>
    <x v="2"/>
    <s v="gadgets"/>
    <x v="779"/>
    <d v="2017-0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x v="1"/>
    <s v="technology/gadgets"/>
    <n v="1E-3"/>
    <n v="25"/>
    <x v="2"/>
    <s v="gadgets"/>
    <x v="450"/>
    <d v="2016-01-03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x v="1"/>
    <s v="technology/gadgets"/>
    <n v="1.6800000000000001E-3"/>
    <n v="10.5"/>
    <x v="2"/>
    <s v="gadgets"/>
    <x v="1182"/>
    <d v="2014-09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x v="1"/>
    <s v="technology/gadgets"/>
    <n v="0.42759999999999998"/>
    <n v="215.95959595959596"/>
    <x v="2"/>
    <s v="gadgets"/>
    <x v="523"/>
    <d v="2016-06-24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x v="1"/>
    <s v="technology/gadgets"/>
    <n v="2.8333333333333335E-3"/>
    <n v="21.25"/>
    <x v="2"/>
    <s v="gadgets"/>
    <x v="906"/>
    <d v="2014-05-24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x v="1"/>
    <s v="technology/gadgets"/>
    <n v="1.7319999999999999E-2"/>
    <n v="108.25"/>
    <x v="2"/>
    <s v="gadgets"/>
    <x v="945"/>
    <d v="2016-12-30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x v="1"/>
    <s v="technology/gadgets"/>
    <n v="0.14111428571428572"/>
    <n v="129.97368421052633"/>
    <x v="2"/>
    <s v="gadgets"/>
    <x v="116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x v="1"/>
    <s v="technology/gadgets"/>
    <n v="0.39395294117647056"/>
    <n v="117.49473684210527"/>
    <x v="2"/>
    <s v="gadgets"/>
    <x v="1183"/>
    <d v="2015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x v="1"/>
    <s v="technology/gadgets"/>
    <n v="2.3529411764705883E-4"/>
    <n v="10"/>
    <x v="2"/>
    <s v="gadgets"/>
    <x v="599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x v="1"/>
    <s v="technology/gadgets"/>
    <n v="0.59299999999999997"/>
    <n v="70.595238095238102"/>
    <x v="2"/>
    <s v="gadgets"/>
    <x v="686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x v="1"/>
    <s v="technology/gadgets"/>
    <n v="1.3270833333333334E-2"/>
    <n v="24.5"/>
    <x v="2"/>
    <s v="gadgets"/>
    <x v="1184"/>
    <d v="2014-10-09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x v="1"/>
    <s v="technology/gadgets"/>
    <n v="9.0090090090090086E-2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x v="1"/>
    <s v="technology/gadgets"/>
    <n v="1.6E-2"/>
    <n v="2"/>
    <x v="2"/>
    <s v="gadgets"/>
    <x v="8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x v="1"/>
    <s v="technology/gadgets"/>
    <n v="5.1000000000000004E-3"/>
    <n v="17"/>
    <x v="2"/>
    <s v="gadgets"/>
    <x v="682"/>
    <d v="2016-11-08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x v="1"/>
    <s v="technology/gadgets"/>
    <n v="0.52570512820512816"/>
    <n v="2928.9285714285716"/>
    <x v="2"/>
    <s v="gadgets"/>
    <x v="740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x v="1"/>
    <s v="technology/gadgets"/>
    <n v="1.04E-2"/>
    <n v="28.888888888888889"/>
    <x v="2"/>
    <s v="gadgets"/>
    <x v="3"/>
    <d v="2014-08-13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x v="1"/>
    <s v="technology/gadgets"/>
    <n v="0.47399999999999998"/>
    <n v="29.625"/>
    <x v="2"/>
    <s v="gadgets"/>
    <x v="141"/>
    <d v="2015-05-20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x v="1"/>
    <s v="technology/gadgets"/>
    <n v="0.43030000000000002"/>
    <n v="40.980952380952381"/>
    <x v="2"/>
    <s v="gadgets"/>
    <x v="47"/>
    <d v="2015-10-22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x v="0"/>
    <s v="music/indie rock"/>
    <n v="1.3680000000000001"/>
    <n v="54"/>
    <x v="4"/>
    <s v="indie rock"/>
    <x v="1185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x v="0"/>
    <s v="music/indie rock"/>
    <n v="1.1555"/>
    <n v="36.109375"/>
    <x v="4"/>
    <s v="indie rock"/>
    <x v="286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x v="0"/>
    <s v="music/indie rock"/>
    <n v="2.4079999999999999"/>
    <n v="23.153846153846153"/>
    <x v="4"/>
    <s v="indie rock"/>
    <x v="1186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x v="0"/>
    <s v="music/indie rock"/>
    <n v="1.1439999999999999"/>
    <n v="104"/>
    <x v="4"/>
    <s v="indie rock"/>
    <x v="1153"/>
    <d v="2014-01-16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x v="0"/>
    <s v="music/indie rock"/>
    <n v="1.1033333333333333"/>
    <n v="31.826923076923077"/>
    <x v="4"/>
    <s v="indie rock"/>
    <x v="118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x v="0"/>
    <s v="music/indie rock"/>
    <n v="1.9537933333333333"/>
    <n v="27.3896261682243"/>
    <x v="4"/>
    <s v="indie rock"/>
    <x v="1188"/>
    <d v="2010-11-02T00:00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x v="0"/>
    <s v="music/indie rock"/>
    <n v="1.0333333333333334"/>
    <n v="56.363636363636367"/>
    <x v="4"/>
    <s v="indie rock"/>
    <x v="1189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x v="0"/>
    <s v="music/indie rock"/>
    <n v="1.031372549019608"/>
    <n v="77.352941176470594"/>
    <x v="4"/>
    <s v="indie rock"/>
    <x v="1190"/>
    <d v="2013-05-08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x v="0"/>
    <s v="music/indie rock"/>
    <n v="1.003125"/>
    <n v="42.8"/>
    <x v="4"/>
    <s v="indie rock"/>
    <x v="1191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x v="0"/>
    <s v="music/indie rock"/>
    <n v="1.27"/>
    <n v="48.846153846153847"/>
    <x v="4"/>
    <s v="indie rock"/>
    <x v="83"/>
    <d v="2013-07-08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x v="0"/>
    <s v="music/indie rock"/>
    <n v="1.20601"/>
    <n v="48.240400000000001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x v="0"/>
    <s v="music/indie rock"/>
    <n v="1.0699047619047619"/>
    <n v="70.212500000000006"/>
    <x v="4"/>
    <s v="indie rock"/>
    <x v="1192"/>
    <d v="2012-01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x v="0"/>
    <s v="music/indie rock"/>
    <n v="1.7243333333333333"/>
    <n v="94.054545454545448"/>
    <x v="4"/>
    <s v="indie rock"/>
    <x v="21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x v="0"/>
    <s v="music/indie rock"/>
    <n v="1.2362"/>
    <n v="80.272727272727266"/>
    <x v="4"/>
    <s v="indie rock"/>
    <x v="1193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x v="0"/>
    <s v="music/indie rock"/>
    <n v="1.0840000000000001"/>
    <n v="54.2"/>
    <x v="4"/>
    <s v="indie rock"/>
    <x v="1194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x v="0"/>
    <s v="music/indie rock"/>
    <n v="1.1652013333333333"/>
    <n v="60.26903448275862"/>
    <x v="4"/>
    <s v="indie rock"/>
    <x v="1195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x v="0"/>
    <s v="music/indie rock"/>
    <n v="1.8724499999999999"/>
    <n v="38.740344827586206"/>
    <x v="4"/>
    <s v="indie rock"/>
    <x v="634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x v="0"/>
    <s v="music/indie rock"/>
    <n v="1.1593333333333333"/>
    <n v="152.54385964912279"/>
    <x v="4"/>
    <s v="indie rock"/>
    <x v="1196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x v="0"/>
    <s v="music/indie rock"/>
    <n v="1.107"/>
    <n v="115.3125"/>
    <x v="4"/>
    <s v="indie rock"/>
    <x v="258"/>
    <d v="2013-03-1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x v="0"/>
    <s v="music/indie rock"/>
    <n v="1.7092307692307693"/>
    <n v="35.838709677419352"/>
    <x v="4"/>
    <s v="indie rock"/>
    <x v="1197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x v="0"/>
    <s v="technology/hardware"/>
    <n v="1.2611835600000001"/>
    <n v="64.570118779438872"/>
    <x v="2"/>
    <s v="hardware"/>
    <x v="1198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x v="0"/>
    <s v="technology/hardware"/>
    <n v="1.3844033333333334"/>
    <n v="87.436000000000007"/>
    <x v="2"/>
    <s v="hardware"/>
    <x v="1199"/>
    <d v="2011-07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x v="0"/>
    <s v="technology/hardware"/>
    <n v="17.052499999999998"/>
    <n v="68.815577078288939"/>
    <x v="2"/>
    <s v="hardware"/>
    <x v="1012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x v="0"/>
    <s v="technology/hardware"/>
    <n v="7.8805550000000002"/>
    <n v="176.200223588597"/>
    <x v="2"/>
    <s v="hardware"/>
    <x v="672"/>
    <d v="2014-05-02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x v="0"/>
    <s v="technology/hardware"/>
    <n v="3.4801799999999998"/>
    <n v="511.79117647058825"/>
    <x v="2"/>
    <s v="hardware"/>
    <x v="1200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x v="0"/>
    <s v="technology/hardware"/>
    <n v="1.4974666666666667"/>
    <n v="160.44285714285715"/>
    <x v="2"/>
    <s v="hardware"/>
    <x v="1201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x v="0"/>
    <s v="technology/hardware"/>
    <n v="1.0063375000000001"/>
    <n v="35.003043478260871"/>
    <x v="2"/>
    <s v="hardware"/>
    <x v="1202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x v="0"/>
    <s v="technology/hardware"/>
    <n v="8.0021100000000001"/>
    <n v="188.50671378091872"/>
    <x v="2"/>
    <s v="hardware"/>
    <x v="291"/>
    <d v="2016-06-07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x v="0"/>
    <s v="technology/hardware"/>
    <n v="1.0600260000000001"/>
    <n v="56.204984093319197"/>
    <x v="2"/>
    <s v="hardware"/>
    <x v="43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x v="0"/>
    <s v="technology/hardware"/>
    <n v="2.0051866666666669"/>
    <n v="51.3054157782516"/>
    <x v="2"/>
    <s v="hardware"/>
    <x v="1203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x v="0"/>
    <s v="technology/hardware"/>
    <n v="2.1244399999999999"/>
    <n v="127.36450839328538"/>
    <x v="2"/>
    <s v="hardware"/>
    <x v="1204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x v="0"/>
    <s v="technology/hardware"/>
    <n v="1.9847237142857144"/>
    <n v="101.85532258064516"/>
    <x v="2"/>
    <s v="hardware"/>
    <x v="348"/>
    <d v="2013-10-17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x v="0"/>
    <s v="technology/hardware"/>
    <n v="2.2594666666666665"/>
    <n v="230.55782312925169"/>
    <x v="2"/>
    <s v="hardware"/>
    <x v="1205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x v="0"/>
    <s v="technology/hardware"/>
    <n v="6.9894800000000004"/>
    <n v="842.10602409638557"/>
    <x v="2"/>
    <s v="hardware"/>
    <x v="76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x v="0"/>
    <s v="technology/hardware"/>
    <n v="3.9859528571428569"/>
    <n v="577.27593103448271"/>
    <x v="2"/>
    <s v="hardware"/>
    <x v="327"/>
    <d v="2012-05-24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x v="0"/>
    <s v="technology/hardware"/>
    <n v="2.9403333333333332"/>
    <n v="483.34246575342468"/>
    <x v="2"/>
    <s v="hardware"/>
    <x v="34"/>
    <d v="2015-04-19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x v="0"/>
    <s v="technology/hardware"/>
    <n v="1.6750470000000002"/>
    <n v="76.138500000000008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x v="0"/>
    <s v="technology/hardware"/>
    <n v="14.355717142857143"/>
    <n v="74.107684365781708"/>
    <x v="2"/>
    <s v="hardware"/>
    <x v="1003"/>
    <d v="2013-03-2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x v="0"/>
    <s v="technology/hardware"/>
    <n v="1.5673440000000001"/>
    <n v="36.965660377358489"/>
    <x v="2"/>
    <s v="hardware"/>
    <x v="855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x v="0"/>
    <s v="technology/hardware"/>
    <n v="1.1790285714285715"/>
    <n v="2500.969696969697"/>
    <x v="2"/>
    <s v="hardware"/>
    <x v="837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x v="0"/>
    <s v="technology/hardware"/>
    <n v="11.053811999999999"/>
    <n v="67.690214329454989"/>
    <x v="2"/>
    <s v="hardware"/>
    <x v="1206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x v="0"/>
    <s v="technology/hardware"/>
    <n v="1.9292499999999999"/>
    <n v="63.04738562091503"/>
    <x v="2"/>
    <s v="hardware"/>
    <x v="1207"/>
    <d v="2014-05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x v="0"/>
    <s v="technology/hardware"/>
    <n v="1.268842105263158"/>
    <n v="117.6"/>
    <x v="2"/>
    <s v="hardware"/>
    <x v="371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x v="0"/>
    <s v="technology/hardware"/>
    <n v="2.5957748878923765"/>
    <n v="180.75185011709601"/>
    <x v="2"/>
    <s v="hardware"/>
    <x v="943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x v="0"/>
    <s v="technology/hardware"/>
    <n v="2.6227999999999998"/>
    <n v="127.32038834951456"/>
    <x v="2"/>
    <s v="hardware"/>
    <x v="1208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x v="0"/>
    <s v="technology/hardware"/>
    <n v="2.0674309000000002"/>
    <n v="136.6444745538665"/>
    <x v="2"/>
    <s v="hardware"/>
    <x v="60"/>
    <d v="2014-08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x v="0"/>
    <s v="technology/hardware"/>
    <n v="3.7012999999999998"/>
    <n v="182.78024691358024"/>
    <x v="2"/>
    <s v="hardware"/>
    <x v="672"/>
    <d v="2014-05-02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x v="0"/>
    <s v="technology/hardware"/>
    <n v="2.8496600000000001"/>
    <n v="279.37843137254902"/>
    <x v="2"/>
    <s v="hardware"/>
    <x v="483"/>
    <d v="2016-12-04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x v="0"/>
    <s v="technology/hardware"/>
    <n v="5.7907999999999999"/>
    <n v="61.375728669846318"/>
    <x v="2"/>
    <s v="hardware"/>
    <x v="1209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x v="0"/>
    <s v="technology/hardware"/>
    <n v="11.318"/>
    <n v="80.727532097004286"/>
    <x v="2"/>
    <s v="hardware"/>
    <x v="1210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x v="0"/>
    <s v="technology/hardware"/>
    <n v="2.6302771750000002"/>
    <n v="272.35590732591254"/>
    <x v="2"/>
    <s v="hardware"/>
    <x v="919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x v="0"/>
    <s v="technology/hardware"/>
    <n v="6.7447999999999997"/>
    <n v="70.848739495798313"/>
    <x v="2"/>
    <s v="hardware"/>
    <x v="1211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x v="0"/>
    <s v="technology/hardware"/>
    <n v="2.5683081313131315"/>
    <n v="247.94003412969283"/>
    <x v="2"/>
    <s v="hardware"/>
    <x v="1047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x v="0"/>
    <s v="technology/hardware"/>
    <n v="3.7549600000000001"/>
    <n v="186.81393034825871"/>
    <x v="2"/>
    <s v="hardware"/>
    <x v="1020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x v="0"/>
    <s v="technology/hardware"/>
    <n v="2.0870837499999997"/>
    <n v="131.98948616600788"/>
    <x v="2"/>
    <s v="hardware"/>
    <x v="258"/>
    <d v="2013-03-11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x v="0"/>
    <s v="technology/hardware"/>
    <n v="3.4660000000000002"/>
    <n v="29.310782241014799"/>
    <x v="2"/>
    <s v="hardware"/>
    <x v="1212"/>
    <d v="2013-07-14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x v="0"/>
    <s v="technology/hardware"/>
    <n v="4.0232999999999999"/>
    <n v="245.02436053593178"/>
    <x v="2"/>
    <s v="hardware"/>
    <x v="1213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x v="0"/>
    <s v="technology/hardware"/>
    <n v="10.2684514"/>
    <n v="1323.2540463917526"/>
    <x v="2"/>
    <s v="hardware"/>
    <x v="1091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x v="0"/>
    <s v="technology/hardware"/>
    <n v="1.14901155"/>
    <n v="282.65966789667897"/>
    <x v="2"/>
    <s v="hardware"/>
    <x v="784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x v="0"/>
    <s v="technology/hardware"/>
    <n v="3.5482402000000004"/>
    <n v="91.214401028277635"/>
    <x v="2"/>
    <s v="hardware"/>
    <x v="386"/>
    <d v="2016-04-04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x v="1"/>
    <s v="photography/people"/>
    <n v="5.0799999999999998E-2"/>
    <n v="31.75"/>
    <x v="8"/>
    <s v="people"/>
    <x v="431"/>
    <d v="2014-07-10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x v="1"/>
    <s v="photography/people"/>
    <n v="0"/>
    <e v="#DIV/0!"/>
    <x v="8"/>
    <s v="people"/>
    <x v="804"/>
    <d v="2016-12-05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x v="1"/>
    <s v="photography/people"/>
    <n v="4.2999999999999997E-2"/>
    <n v="88.6875"/>
    <x v="8"/>
    <s v="people"/>
    <x v="115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x v="1"/>
    <s v="photography/people"/>
    <n v="0.21146666666666666"/>
    <n v="453.14285714285717"/>
    <x v="8"/>
    <s v="people"/>
    <x v="471"/>
    <d v="2014-12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x v="1"/>
    <s v="photography/people"/>
    <n v="3.1875000000000001E-2"/>
    <n v="12.75"/>
    <x v="8"/>
    <s v="people"/>
    <x v="1214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x v="1"/>
    <s v="photography/people"/>
    <n v="5.0000000000000001E-4"/>
    <n v="1"/>
    <x v="8"/>
    <s v="people"/>
    <x v="842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x v="1"/>
    <s v="photography/people"/>
    <n v="0.42472727272727273"/>
    <n v="83.428571428571431"/>
    <x v="8"/>
    <s v="people"/>
    <x v="1171"/>
    <d v="2015-03-02T00:00:00"/>
  </r>
  <r>
    <n v="1988"/>
    <s v="Phillip Michael Photography"/>
    <s v="Expressing art in an image!"/>
    <n v="6000"/>
    <n v="25"/>
    <x v="2"/>
    <s v="US"/>
    <s v="USD"/>
    <n v="1440094742"/>
    <x v="1988"/>
    <b v="0"/>
    <n v="1"/>
    <x v="1"/>
    <s v="photography/people"/>
    <n v="4.1666666666666666E-3"/>
    <n v="25"/>
    <x v="8"/>
    <s v="people"/>
    <x v="1215"/>
    <d v="2015-08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x v="1"/>
    <s v="photography/people"/>
    <n v="0.01"/>
    <n v="50"/>
    <x v="8"/>
    <s v="people"/>
    <x v="1216"/>
    <d v="2016-12-12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x v="1"/>
    <s v="photography/people"/>
    <n v="0.16966666666666666"/>
    <n v="101.8"/>
    <x v="8"/>
    <s v="people"/>
    <x v="1217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x v="1"/>
    <s v="photography/people"/>
    <n v="7.0000000000000007E-2"/>
    <n v="46.666666666666664"/>
    <x v="8"/>
    <s v="people"/>
    <x v="1218"/>
    <d v="2015-07-04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x v="1"/>
    <s v="photography/people"/>
    <n v="1.3333333333333333E-3"/>
    <n v="1"/>
    <x v="8"/>
    <s v="people"/>
    <x v="1219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x v="1"/>
    <s v="photography/people"/>
    <n v="0"/>
    <e v="#DIV/0!"/>
    <x v="8"/>
    <s v="people"/>
    <x v="1220"/>
    <d v="2015-12-22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x v="1"/>
    <s v="photography/people"/>
    <n v="0"/>
    <e v="#DIV/0!"/>
    <x v="8"/>
    <s v="people"/>
    <x v="1204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x v="1"/>
    <s v="photography/people"/>
    <n v="7.8E-2"/>
    <n v="26"/>
    <x v="8"/>
    <s v="people"/>
    <x v="170"/>
    <d v="2015-07-17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x v="1"/>
    <s v="photography/people"/>
    <n v="0"/>
    <e v="#DIV/0!"/>
    <x v="8"/>
    <s v="people"/>
    <x v="408"/>
    <d v="2014-07-1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x v="1"/>
    <s v="photography/people"/>
    <n v="0"/>
    <e v="#DIV/0!"/>
    <x v="8"/>
    <s v="people"/>
    <x v="1221"/>
    <d v="2014-08-27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x v="1"/>
    <s v="photography/people"/>
    <n v="0.26200000000000001"/>
    <n v="218.33333333333334"/>
    <x v="8"/>
    <s v="people"/>
    <x v="1024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x v="1"/>
    <s v="photography/people"/>
    <n v="7.6129032258064515E-3"/>
    <n v="33.714285714285715"/>
    <x v="8"/>
    <s v="people"/>
    <x v="774"/>
    <d v="2014-11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x v="1"/>
    <s v="photography/people"/>
    <n v="0.125"/>
    <n v="25"/>
    <x v="8"/>
    <s v="people"/>
    <x v="482"/>
    <d v="2016-01-07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x v="0"/>
    <s v="technology/hardware"/>
    <n v="3.8212909090909091"/>
    <n v="128.38790470372632"/>
    <x v="2"/>
    <s v="hardware"/>
    <x v="119"/>
    <d v="2015-06-13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x v="0"/>
    <s v="technology/hardware"/>
    <n v="2.1679422000000002"/>
    <n v="78.834261818181815"/>
    <x v="2"/>
    <s v="hardware"/>
    <x v="869"/>
    <d v="2017-01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x v="0"/>
    <s v="technology/hardware"/>
    <n v="3.12"/>
    <n v="91.764705882352942"/>
    <x v="2"/>
    <s v="hardware"/>
    <x v="1222"/>
    <d v="2010-07-03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x v="0"/>
    <s v="technology/hardware"/>
    <n v="2.3442048"/>
    <n v="331.10237288135596"/>
    <x v="2"/>
    <s v="hardware"/>
    <x v="408"/>
    <d v="2014-07-11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x v="0"/>
    <s v="technology/hardware"/>
    <n v="1.236801"/>
    <n v="194.26193717277485"/>
    <x v="2"/>
    <s v="hardware"/>
    <x v="1187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x v="0"/>
    <s v="technology/hardware"/>
    <n v="2.4784000000000002"/>
    <n v="408.97689768976898"/>
    <x v="2"/>
    <s v="hardware"/>
    <x v="981"/>
    <d v="2014-12-04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x v="0"/>
    <s v="technology/hardware"/>
    <n v="1.157092"/>
    <n v="84.459270072992695"/>
    <x v="2"/>
    <s v="hardware"/>
    <x v="1223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x v="0"/>
    <s v="technology/hardware"/>
    <n v="1.1707484768810599"/>
    <n v="44.853658536585364"/>
    <x v="2"/>
    <s v="hardware"/>
    <x v="1224"/>
    <d v="2011-09-20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x v="0"/>
    <s v="technology/hardware"/>
    <n v="3.05158"/>
    <n v="383.3643216080402"/>
    <x v="2"/>
    <s v="hardware"/>
    <x v="751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x v="0"/>
    <s v="technology/hardware"/>
    <n v="3.2005299999999997"/>
    <n v="55.276856649395505"/>
    <x v="2"/>
    <s v="hardware"/>
    <x v="168"/>
    <d v="2016-08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x v="0"/>
    <s v="technology/hardware"/>
    <n v="8.1956399999999991"/>
    <n v="422.02059732234807"/>
    <x v="2"/>
    <s v="hardware"/>
    <x v="836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x v="0"/>
    <s v="technology/hardware"/>
    <n v="2.3490000000000002"/>
    <n v="64.180327868852459"/>
    <x v="2"/>
    <s v="hardware"/>
    <x v="1144"/>
    <d v="2015-02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x v="0"/>
    <s v="technology/hardware"/>
    <n v="4.9491375"/>
    <n v="173.57781674704077"/>
    <x v="2"/>
    <s v="hardware"/>
    <x v="1225"/>
    <d v="2016-07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x v="0"/>
    <s v="technology/hardware"/>
    <n v="78.137822333333332"/>
    <n v="88.601680840609291"/>
    <x v="2"/>
    <s v="hardware"/>
    <x v="1210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x v="0"/>
    <s v="technology/hardware"/>
    <n v="1.1300013888888889"/>
    <n v="50.222283950617282"/>
    <x v="2"/>
    <s v="hardware"/>
    <x v="1009"/>
    <d v="2011-09-10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x v="0"/>
    <s v="technology/hardware"/>
    <n v="9.2154220000000002"/>
    <n v="192.38876826722338"/>
    <x v="2"/>
    <s v="hardware"/>
    <x v="271"/>
    <d v="2013-03-10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x v="0"/>
    <s v="technology/hardware"/>
    <n v="1.2510239999999999"/>
    <n v="73.416901408450698"/>
    <x v="2"/>
    <s v="hardware"/>
    <x v="1189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x v="0"/>
    <s v="technology/hardware"/>
    <n v="1.0224343076923077"/>
    <n v="147.68495555555555"/>
    <x v="2"/>
    <s v="hardware"/>
    <x v="533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x v="0"/>
    <s v="technology/hardware"/>
    <n v="4.8490975000000001"/>
    <n v="108.96848314606741"/>
    <x v="2"/>
    <s v="hardware"/>
    <x v="501"/>
    <d v="2016-09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x v="0"/>
    <s v="technology/hardware"/>
    <n v="1.9233333333333333"/>
    <n v="23.647540983606557"/>
    <x v="2"/>
    <s v="hardware"/>
    <x v="890"/>
    <d v="2014-05-15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x v="0"/>
    <s v="technology/hardware"/>
    <n v="2.8109999999999999"/>
    <n v="147.94736842105263"/>
    <x v="2"/>
    <s v="hardware"/>
    <x v="1150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x v="0"/>
    <s v="technology/hardware"/>
    <n v="1.2513700000000001"/>
    <n v="385.03692307692307"/>
    <x v="2"/>
    <s v="hardware"/>
    <x v="481"/>
    <d v="2016-06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x v="0"/>
    <s v="technology/hardware"/>
    <n v="1.61459"/>
    <n v="457.39093484419266"/>
    <x v="2"/>
    <s v="hardware"/>
    <x v="119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x v="0"/>
    <s v="technology/hardware"/>
    <n v="5.8535000000000004"/>
    <n v="222.99047619047619"/>
    <x v="2"/>
    <s v="hardware"/>
    <x v="7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x v="0"/>
    <s v="technology/hardware"/>
    <n v="2.0114999999999998"/>
    <n v="220.74074074074073"/>
    <x v="2"/>
    <s v="hardware"/>
    <x v="119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x v="0"/>
    <s v="technology/hardware"/>
    <n v="1.3348307999999998"/>
    <n v="73.503898678414089"/>
    <x v="2"/>
    <s v="hardware"/>
    <x v="1226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x v="0"/>
    <s v="technology/hardware"/>
    <n v="1.2024900000000001"/>
    <n v="223.09647495361781"/>
    <x v="2"/>
    <s v="hardware"/>
    <x v="1227"/>
    <d v="2015-03-31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x v="0"/>
    <s v="technology/hardware"/>
    <n v="1.2616666666666667"/>
    <n v="47.911392405063289"/>
    <x v="2"/>
    <s v="hardware"/>
    <x v="1228"/>
    <d v="2010-03-16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x v="0"/>
    <s v="technology/hardware"/>
    <n v="3.6120000000000001"/>
    <n v="96.063829787234042"/>
    <x v="2"/>
    <s v="hardware"/>
    <x v="1221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x v="0"/>
    <s v="technology/hardware"/>
    <n v="2.26239013671875"/>
    <n v="118.6144"/>
    <x v="2"/>
    <s v="hardware"/>
    <x v="958"/>
    <d v="2012-11-30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x v="0"/>
    <s v="technology/hardware"/>
    <n v="1.2035"/>
    <n v="118.45472440944881"/>
    <x v="2"/>
    <s v="hardware"/>
    <x v="852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x v="0"/>
    <s v="technology/hardware"/>
    <n v="3.0418799999999999"/>
    <n v="143.21468926553672"/>
    <x v="2"/>
    <s v="hardware"/>
    <x v="1131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x v="0"/>
    <s v="technology/hardware"/>
    <n v="1.7867599999999999"/>
    <n v="282.71518987341773"/>
    <x v="2"/>
    <s v="hardware"/>
    <x v="73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x v="0"/>
    <s v="technology/hardware"/>
    <n v="3.868199871794872"/>
    <n v="593.93620078740162"/>
    <x v="2"/>
    <s v="hardware"/>
    <x v="539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x v="0"/>
    <s v="technology/hardware"/>
    <n v="2.1103642500000004"/>
    <n v="262.15704968944101"/>
    <x v="2"/>
    <s v="hardware"/>
    <x v="100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x v="0"/>
    <s v="technology/hardware"/>
    <n v="1.3166833333333334"/>
    <n v="46.580778301886795"/>
    <x v="2"/>
    <s v="hardware"/>
    <x v="1229"/>
    <d v="2014-05-10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x v="0"/>
    <s v="technology/hardware"/>
    <n v="3.0047639999999998"/>
    <n v="70.041118881118877"/>
    <x v="2"/>
    <s v="hardware"/>
    <x v="698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x v="0"/>
    <s v="technology/hardware"/>
    <n v="4.2051249999999998"/>
    <n v="164.90686274509804"/>
    <x v="2"/>
    <s v="hardware"/>
    <x v="1230"/>
    <d v="2013-07-0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x v="0"/>
    <s v="technology/hardware"/>
    <n v="1.362168"/>
    <n v="449.26385224274406"/>
    <x v="2"/>
    <s v="hardware"/>
    <x v="856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x v="0"/>
    <s v="technology/hardware"/>
    <n v="2.4817133333333334"/>
    <n v="27.472841328413285"/>
    <x v="2"/>
    <s v="hardware"/>
    <x v="1231"/>
    <d v="2013-11-16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x v="0"/>
    <s v="technology/hardware"/>
    <n v="1.8186315789473684"/>
    <n v="143.97499999999999"/>
    <x v="2"/>
    <s v="hardware"/>
    <x v="1232"/>
    <d v="2016-11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x v="0"/>
    <s v="technology/hardware"/>
    <n v="1.2353000000000001"/>
    <n v="88.23571428571428"/>
    <x v="2"/>
    <s v="hardware"/>
    <x v="289"/>
    <d v="2016-0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x v="0"/>
    <s v="technology/hardware"/>
    <n v="5.0620938628158845"/>
    <n v="36.326424870466319"/>
    <x v="2"/>
    <s v="hardware"/>
    <x v="751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x v="0"/>
    <s v="technology/hardware"/>
    <n v="1.0821333333333334"/>
    <n v="90.177777777777777"/>
    <x v="2"/>
    <s v="hardware"/>
    <x v="496"/>
    <d v="2015-06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x v="0"/>
    <s v="technology/hardware"/>
    <n v="8.1918387755102042"/>
    <n v="152.62361216730039"/>
    <x v="2"/>
    <s v="hardware"/>
    <x v="1233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x v="0"/>
    <s v="technology/hardware"/>
    <n v="1.2110000000000001"/>
    <n v="55.806451612903224"/>
    <x v="2"/>
    <s v="hardware"/>
    <x v="1234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x v="0"/>
    <s v="technology/hardware"/>
    <n v="1.0299897959183673"/>
    <n v="227.85327313769753"/>
    <x v="2"/>
    <s v="hardware"/>
    <x v="1163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x v="0"/>
    <s v="technology/hardware"/>
    <n v="1.4833229411764706"/>
    <n v="91.82989803350327"/>
    <x v="2"/>
    <s v="hardware"/>
    <x v="1164"/>
    <d v="2013-05-24T00:00:0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x v="0"/>
    <s v="technology/hardware"/>
    <n v="1.2019070000000001"/>
    <n v="80.991037735849048"/>
    <x v="2"/>
    <s v="hardware"/>
    <x v="728"/>
    <d v="2013-12-03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x v="0"/>
    <s v="technology/hardware"/>
    <n v="4.7327000000000004"/>
    <n v="278.39411764705881"/>
    <x v="2"/>
    <s v="hardware"/>
    <x v="117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x v="0"/>
    <s v="technology/hardware"/>
    <n v="1.303625"/>
    <n v="43.095041322314053"/>
    <x v="2"/>
    <s v="hardware"/>
    <x v="1235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x v="0"/>
    <s v="technology/hardware"/>
    <n v="3.5304799999999998"/>
    <n v="326.29205175600737"/>
    <x v="2"/>
    <s v="hardware"/>
    <x v="194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x v="0"/>
    <s v="technology/hardware"/>
    <n v="1.0102"/>
    <n v="41.743801652892564"/>
    <x v="2"/>
    <s v="hardware"/>
    <x v="537"/>
    <d v="2015-11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x v="0"/>
    <s v="technology/hardware"/>
    <n v="1.1359142857142857"/>
    <n v="64.020933977455712"/>
    <x v="2"/>
    <s v="hardware"/>
    <x v="1236"/>
    <d v="2014-05-03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x v="0"/>
    <s v="technology/hardware"/>
    <n v="1.6741666666666666"/>
    <n v="99.455445544554451"/>
    <x v="2"/>
    <s v="hardware"/>
    <x v="782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x v="0"/>
    <s v="technology/hardware"/>
    <n v="1.5345200000000001"/>
    <n v="138.49458483754512"/>
    <x v="2"/>
    <s v="hardware"/>
    <x v="1237"/>
    <d v="2013-04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x v="0"/>
    <s v="technology/hardware"/>
    <n v="2.022322"/>
    <n v="45.547792792792798"/>
    <x v="2"/>
    <s v="hardware"/>
    <x v="1238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x v="0"/>
    <s v="technology/hardware"/>
    <n v="1.6828125"/>
    <n v="10.507317073170732"/>
    <x v="2"/>
    <s v="hardware"/>
    <x v="693"/>
    <d v="2015-03-03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x v="0"/>
    <s v="technology/hardware"/>
    <n v="1.4345666666666668"/>
    <n v="114.76533333333333"/>
    <x v="2"/>
    <s v="hardware"/>
    <x v="1239"/>
    <d v="2016-02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x v="0"/>
    <s v="technology/hardware"/>
    <n v="1.964"/>
    <n v="35.997067448680355"/>
    <x v="2"/>
    <s v="hardware"/>
    <x v="1240"/>
    <d v="2014-07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x v="0"/>
    <s v="technology/hardware"/>
    <n v="1.0791999999999999"/>
    <n v="154.17142857142858"/>
    <x v="2"/>
    <s v="hardware"/>
    <x v="847"/>
    <d v="2017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x v="0"/>
    <s v="technology/hardware"/>
    <n v="1.14977"/>
    <n v="566.38916256157631"/>
    <x v="2"/>
    <s v="hardware"/>
    <x v="932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x v="0"/>
    <s v="technology/hardware"/>
    <n v="1.4804999999999999"/>
    <n v="120.85714285714286"/>
    <x v="2"/>
    <s v="hardware"/>
    <x v="466"/>
    <d v="2016-05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x v="0"/>
    <s v="technology/hardware"/>
    <n v="1.9116676082790633"/>
    <n v="86.163845492085343"/>
    <x v="2"/>
    <s v="hardware"/>
    <x v="1241"/>
    <d v="2013-06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x v="0"/>
    <s v="technology/hardware"/>
    <n v="1.99215125"/>
    <n v="51.212114395886893"/>
    <x v="2"/>
    <s v="hardware"/>
    <x v="1242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x v="0"/>
    <s v="technology/hardware"/>
    <n v="2.1859999999999999"/>
    <n v="67.261538461538464"/>
    <x v="2"/>
    <s v="hardware"/>
    <x v="415"/>
    <d v="2014-08-24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x v="0"/>
    <s v="technology/hardware"/>
    <n v="1.2686868686868686"/>
    <n v="62.8"/>
    <x v="2"/>
    <s v="hardware"/>
    <x v="144"/>
    <d v="2015-05-25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x v="0"/>
    <s v="technology/hardware"/>
    <n v="1.0522388"/>
    <n v="346.13118421052633"/>
    <x v="2"/>
    <s v="hardware"/>
    <x v="1243"/>
    <d v="2016-10-2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x v="0"/>
    <s v="technology/hardware"/>
    <n v="1.2840666000000001"/>
    <n v="244.11912547528519"/>
    <x v="2"/>
    <s v="hardware"/>
    <x v="492"/>
    <d v="2016-01-03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x v="0"/>
    <s v="technology/hardware"/>
    <n v="3.1732719999999999"/>
    <n v="259.25424836601309"/>
    <x v="2"/>
    <s v="hardware"/>
    <x v="940"/>
    <d v="2016-06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x v="0"/>
    <s v="technology/hardware"/>
    <n v="2.8073000000000001"/>
    <n v="201.96402877697841"/>
    <x v="2"/>
    <s v="hardware"/>
    <x v="688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x v="0"/>
    <s v="technology/hardware"/>
    <n v="1.1073146853146854"/>
    <n v="226.20857142857142"/>
    <x v="2"/>
    <s v="hardware"/>
    <x v="1244"/>
    <d v="2016-05-08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x v="0"/>
    <s v="technology/hardware"/>
    <n v="1.5260429999999998"/>
    <n v="324.69"/>
    <x v="2"/>
    <s v="hardware"/>
    <x v="972"/>
    <d v="2015-05-09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x v="0"/>
    <s v="technology/hardware"/>
    <n v="1.0249999999999999"/>
    <n v="205"/>
    <x v="2"/>
    <s v="hardware"/>
    <x v="1245"/>
    <d v="2016-05-07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x v="0"/>
    <s v="technology/hardware"/>
    <n v="16.783738373837384"/>
    <n v="20.465926829268295"/>
    <x v="2"/>
    <s v="hardware"/>
    <x v="980"/>
    <d v="2013-07-26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x v="0"/>
    <s v="technology/hardware"/>
    <n v="5.4334915642458101"/>
    <n v="116.35303146309367"/>
    <x v="2"/>
    <s v="hardware"/>
    <x v="534"/>
    <d v="2014-07-24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x v="0"/>
    <s v="technology/hardware"/>
    <n v="1.1550800000000001"/>
    <n v="307.20212765957444"/>
    <x v="2"/>
    <s v="hardware"/>
    <x v="515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x v="0"/>
    <s v="technology/hardware"/>
    <n v="1.3120499999999999"/>
    <n v="546.6875"/>
    <x v="2"/>
    <s v="hardware"/>
    <x v="137"/>
    <d v="2016-12-19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x v="0"/>
    <s v="technology/hardware"/>
    <n v="2.8816999999999999"/>
    <n v="47.474464579901152"/>
    <x v="2"/>
    <s v="hardware"/>
    <x v="824"/>
    <d v="2015-06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x v="0"/>
    <s v="technology/hardware"/>
    <n v="5.0780000000000003"/>
    <n v="101.56"/>
    <x v="2"/>
    <s v="hardware"/>
    <x v="784"/>
    <d v="2015-11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x v="0"/>
    <s v="music/indie rock"/>
    <n v="1.1457142857142857"/>
    <n v="72.909090909090907"/>
    <x v="4"/>
    <s v="indie rock"/>
    <x v="722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x v="0"/>
    <s v="music/indie rock"/>
    <n v="1.1073333333333333"/>
    <n v="43.710526315789473"/>
    <x v="4"/>
    <s v="indie rock"/>
    <x v="1246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x v="0"/>
    <s v="music/indie rock"/>
    <n v="1.1333333333333333"/>
    <n v="34"/>
    <x v="4"/>
    <s v="indie rock"/>
    <x v="1105"/>
    <d v="2012-06-05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x v="0"/>
    <s v="music/indie rock"/>
    <n v="1.0833333333333333"/>
    <n v="70.652173913043484"/>
    <x v="4"/>
    <s v="indie rock"/>
    <x v="1236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x v="0"/>
    <s v="music/indie rock"/>
    <n v="1.2353333333333334"/>
    <n v="89.301204819277103"/>
    <x v="4"/>
    <s v="indie rock"/>
    <x v="62"/>
    <d v="2012-07-16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x v="0"/>
    <s v="music/indie rock"/>
    <n v="1.0069999999999999"/>
    <n v="115.08571428571429"/>
    <x v="4"/>
    <s v="indie rock"/>
    <x v="107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x v="0"/>
    <s v="music/indie rock"/>
    <n v="1.0353333333333334"/>
    <n v="62.12"/>
    <x v="4"/>
    <s v="indie rock"/>
    <x v="347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x v="0"/>
    <s v="music/indie rock"/>
    <n v="1.1551066666666667"/>
    <n v="46.204266666666669"/>
    <x v="4"/>
    <s v="indie rock"/>
    <x v="1247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x v="0"/>
    <s v="music/indie rock"/>
    <n v="1.2040040000000001"/>
    <n v="48.54854838709678"/>
    <x v="4"/>
    <s v="indie rock"/>
    <x v="1248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x v="0"/>
    <s v="music/indie rock"/>
    <n v="1.1504037499999999"/>
    <n v="57.520187499999999"/>
    <x v="4"/>
    <s v="indie rock"/>
    <x v="124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x v="0"/>
    <s v="music/indie rock"/>
    <n v="1.2046777777777777"/>
    <n v="88.147154471544724"/>
    <x v="4"/>
    <s v="indie rock"/>
    <x v="235"/>
    <d v="2011-03-0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x v="0"/>
    <s v="music/indie rock"/>
    <n v="1.0128333333333333"/>
    <n v="110.49090909090908"/>
    <x v="4"/>
    <s v="indie rock"/>
    <x v="347"/>
    <d v="2011-10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x v="0"/>
    <s v="music/indie rock"/>
    <n v="1.0246666666666666"/>
    <n v="66.826086956521735"/>
    <x v="4"/>
    <s v="indie rock"/>
    <x v="1078"/>
    <d v="2012-12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x v="0"/>
    <s v="music/indie rock"/>
    <n v="1.2054285714285715"/>
    <n v="58.597222222222221"/>
    <x v="4"/>
    <s v="indie rock"/>
    <x v="125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x v="0"/>
    <s v="music/indie rock"/>
    <n v="1"/>
    <n v="113.63636363636364"/>
    <x v="4"/>
    <s v="indie rock"/>
    <x v="1251"/>
    <d v="2011-10-03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x v="0"/>
    <s v="music/indie rock"/>
    <n v="1.0166666666666666"/>
    <n v="43.571428571428569"/>
    <x v="4"/>
    <s v="indie rock"/>
    <x v="247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x v="0"/>
    <s v="music/indie rock"/>
    <n v="1"/>
    <n v="78.94736842105263"/>
    <x v="4"/>
    <s v="indie rock"/>
    <x v="1252"/>
    <d v="2011-12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x v="0"/>
    <s v="music/indie rock"/>
    <n v="1.0033333333333334"/>
    <n v="188.125"/>
    <x v="4"/>
    <s v="indie rock"/>
    <x v="1066"/>
    <d v="2012-03-08T00:00:00"/>
  </r>
  <r>
    <n v="2099"/>
    <s v="Roosevelt Died."/>
    <s v="Our tour van died, we need help!"/>
    <n v="3000"/>
    <n v="3971"/>
    <x v="0"/>
    <s v="US"/>
    <s v="USD"/>
    <n v="1435808400"/>
    <x v="2099"/>
    <b v="0"/>
    <n v="63"/>
    <x v="0"/>
    <s v="music/indie rock"/>
    <n v="1.3236666666666668"/>
    <n v="63.031746031746032"/>
    <x v="4"/>
    <s v="indie rock"/>
    <x v="556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x v="0"/>
    <s v="music/indie rock"/>
    <n v="1.3666666666666667"/>
    <n v="30.37037037037037"/>
    <x v="4"/>
    <s v="indie rock"/>
    <x v="1253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x v="0"/>
    <s v="music/indie rock"/>
    <n v="1.1325000000000001"/>
    <n v="51.477272727272727"/>
    <x v="4"/>
    <s v="indie rock"/>
    <x v="1254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x v="0"/>
    <s v="music/indie rock"/>
    <n v="1.36"/>
    <n v="35.789473684210527"/>
    <x v="4"/>
    <s v="indie rock"/>
    <x v="1199"/>
    <d v="2011-05-06T00:00:0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x v="0"/>
    <s v="music/indie rock"/>
    <n v="1.4612318374694613"/>
    <n v="98.817391304347822"/>
    <x v="4"/>
    <s v="indie rock"/>
    <x v="247"/>
    <d v="2012-11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x v="0"/>
    <s v="music/indie rock"/>
    <n v="1.2949999999999999"/>
    <n v="28"/>
    <x v="4"/>
    <s v="indie rock"/>
    <x v="12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x v="0"/>
    <s v="music/indie rock"/>
    <n v="2.54"/>
    <n v="51.313131313131315"/>
    <x v="4"/>
    <s v="indie rock"/>
    <x v="859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x v="0"/>
    <s v="music/indie rock"/>
    <n v="1.0704545454545455"/>
    <n v="53.522727272727273"/>
    <x v="4"/>
    <s v="indie rock"/>
    <x v="1256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x v="0"/>
    <s v="music/indie rock"/>
    <n v="1.0773299999999999"/>
    <n v="37.149310344827583"/>
    <x v="4"/>
    <s v="indie rock"/>
    <x v="320"/>
    <d v="2014-11-13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x v="0"/>
    <s v="music/indie rock"/>
    <n v="1.0731250000000001"/>
    <n v="89.895287958115176"/>
    <x v="4"/>
    <s v="indie rock"/>
    <x v="279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x v="0"/>
    <s v="music/indie rock"/>
    <n v="1.06525"/>
    <n v="106.52500000000001"/>
    <x v="4"/>
    <s v="indie rock"/>
    <x v="153"/>
    <d v="2015-07-06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x v="0"/>
    <s v="music/indie rock"/>
    <n v="1.0035000000000001"/>
    <n v="52.815789473684212"/>
    <x v="4"/>
    <s v="indie rock"/>
    <x v="403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x v="0"/>
    <s v="music/indie rock"/>
    <n v="1.0649999999999999"/>
    <n v="54.615384615384613"/>
    <x v="4"/>
    <s v="indie rock"/>
    <x v="437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x v="0"/>
    <s v="music/indie rock"/>
    <n v="1"/>
    <n v="27.272727272727273"/>
    <x v="4"/>
    <s v="indie rock"/>
    <x v="101"/>
    <d v="2013-04-16T00:00:0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x v="0"/>
    <s v="music/indie rock"/>
    <n v="1.0485714285714285"/>
    <n v="68.598130841121488"/>
    <x v="4"/>
    <s v="indie rock"/>
    <x v="1257"/>
    <d v="2014-09-24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x v="0"/>
    <s v="music/indie rock"/>
    <n v="1.0469999999999999"/>
    <n v="35.612244897959187"/>
    <x v="4"/>
    <s v="indie rock"/>
    <x v="1258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x v="0"/>
    <s v="music/indie rock"/>
    <n v="2.2566666666666668"/>
    <n v="94.027777777777771"/>
    <x v="4"/>
    <s v="indie rock"/>
    <x v="1259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x v="0"/>
    <s v="music/indie rock"/>
    <n v="1.0090416666666666"/>
    <n v="526.45652173913038"/>
    <x v="4"/>
    <s v="indie rock"/>
    <x v="1011"/>
    <d v="2012-10-03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x v="0"/>
    <s v="music/indie rock"/>
    <n v="1.4775"/>
    <n v="50.657142857142858"/>
    <x v="4"/>
    <s v="indie rock"/>
    <x v="784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x v="0"/>
    <s v="music/indie rock"/>
    <n v="1.3461099999999999"/>
    <n v="79.182941176470578"/>
    <x v="4"/>
    <s v="indie rock"/>
    <x v="1260"/>
    <d v="2011-07-25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x v="0"/>
    <s v="music/indie rock"/>
    <n v="1.0075000000000001"/>
    <n v="91.590909090909093"/>
    <x v="4"/>
    <s v="indie rock"/>
    <x v="219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x v="0"/>
    <s v="music/indie rock"/>
    <n v="1.00880375"/>
    <n v="116.96275362318841"/>
    <x v="4"/>
    <s v="indie rock"/>
    <x v="1261"/>
    <d v="2014-01-02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x v="1"/>
    <s v="games/video games"/>
    <n v="5.6800000000000002E-3"/>
    <n v="28.4"/>
    <x v="6"/>
    <s v="video games"/>
    <x v="1262"/>
    <d v="2017-01-12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x v="1"/>
    <s v="games/video games"/>
    <n v="3.875E-3"/>
    <n v="103.33333333333333"/>
    <x v="6"/>
    <s v="video games"/>
    <x v="165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x v="1"/>
    <s v="games/video games"/>
    <n v="0.1"/>
    <n v="10"/>
    <x v="6"/>
    <s v="video games"/>
    <x v="1263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x v="1"/>
    <s v="games/video games"/>
    <n v="0.10454545454545454"/>
    <n v="23"/>
    <x v="6"/>
    <s v="video games"/>
    <x v="126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x v="1"/>
    <s v="games/video games"/>
    <n v="1.4200000000000001E-2"/>
    <n v="31.555555555555557"/>
    <x v="6"/>
    <s v="video games"/>
    <x v="1265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x v="1"/>
    <s v="games/video games"/>
    <n v="5.0000000000000001E-4"/>
    <n v="5"/>
    <x v="6"/>
    <s v="video games"/>
    <x v="859"/>
    <d v="2014-12-09T00:00:0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x v="1"/>
    <s v="games/video games"/>
    <n v="0.28842857142857142"/>
    <n v="34.220338983050844"/>
    <x v="6"/>
    <s v="video games"/>
    <x v="552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x v="1"/>
    <s v="games/video games"/>
    <n v="1.6666666666666668E-3"/>
    <n v="25"/>
    <x v="6"/>
    <s v="video games"/>
    <x v="908"/>
    <d v="2014-09-22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x v="1"/>
    <s v="games/video games"/>
    <n v="0.11799999999999999"/>
    <n v="19.666666666666668"/>
    <x v="6"/>
    <s v="video games"/>
    <x v="584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x v="1"/>
    <s v="games/video games"/>
    <n v="2.0238095238095236E-3"/>
    <n v="21.25"/>
    <x v="6"/>
    <s v="video games"/>
    <x v="527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x v="1"/>
    <s v="games/video games"/>
    <n v="0.05"/>
    <n v="8.3333333333333339"/>
    <x v="6"/>
    <s v="video games"/>
    <x v="1266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x v="1"/>
    <s v="games/video games"/>
    <n v="2.1129899999999997E-2"/>
    <n v="21.34333333333333"/>
    <x v="6"/>
    <s v="video games"/>
    <x v="616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x v="1"/>
    <s v="games/video games"/>
    <n v="1.6E-2"/>
    <n v="5.333333333333333"/>
    <x v="6"/>
    <s v="video games"/>
    <x v="85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x v="1"/>
    <s v="games/video games"/>
    <n v="1.7333333333333333E-2"/>
    <n v="34.666666666666664"/>
    <x v="6"/>
    <s v="video games"/>
    <x v="1267"/>
    <d v="2013-04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x v="1"/>
    <s v="games/video games"/>
    <n v="9.5600000000000004E-2"/>
    <n v="21.727272727272727"/>
    <x v="6"/>
    <s v="video games"/>
    <x v="442"/>
    <d v="2012-10-05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x v="1"/>
    <s v="games/video games"/>
    <n v="5.9612499999999998E-4"/>
    <n v="11.922499999999999"/>
    <x v="6"/>
    <s v="video games"/>
    <x v="1268"/>
    <d v="2013-10-20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x v="1"/>
    <s v="games/video games"/>
    <n v="0.28405999999999998"/>
    <n v="26.59737827715356"/>
    <x v="6"/>
    <s v="video games"/>
    <x v="1028"/>
    <d v="2014-12-06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x v="1"/>
    <s v="games/video games"/>
    <n v="0.128"/>
    <n v="10.666666666666666"/>
    <x v="6"/>
    <s v="video games"/>
    <x v="1269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x v="1"/>
    <s v="games/video games"/>
    <n v="5.4199999999999998E-2"/>
    <n v="29.035714285714285"/>
    <x v="6"/>
    <s v="video games"/>
    <x v="1270"/>
    <d v="2016-11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x v="1"/>
    <s v="games/video games"/>
    <n v="1.1199999999999999E-3"/>
    <n v="50.909090909090907"/>
    <x v="6"/>
    <s v="video games"/>
    <x v="1271"/>
    <d v="2013-01-12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x v="1"/>
    <s v="games/video games"/>
    <n v="0"/>
    <e v="#DIV/0!"/>
    <x v="6"/>
    <s v="video games"/>
    <x v="308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x v="1"/>
    <s v="games/video games"/>
    <n v="5.7238095238095241E-2"/>
    <n v="50.083333333333336"/>
    <x v="6"/>
    <s v="video games"/>
    <x v="492"/>
    <d v="2015-12-3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x v="1"/>
    <s v="games/video games"/>
    <n v="0.1125"/>
    <n v="45"/>
    <x v="6"/>
    <s v="video games"/>
    <x v="223"/>
    <d v="2010-07-22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x v="1"/>
    <s v="games/video games"/>
    <n v="1.7098591549295775E-2"/>
    <n v="25.291666666666668"/>
    <x v="6"/>
    <s v="video games"/>
    <x v="1272"/>
    <d v="2013-09-15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x v="1"/>
    <s v="games/video games"/>
    <n v="0.30433333333333334"/>
    <n v="51.292134831460672"/>
    <x v="6"/>
    <s v="video games"/>
    <x v="1273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x v="1"/>
    <s v="games/video games"/>
    <n v="2.0000000000000001E-4"/>
    <n v="1"/>
    <x v="6"/>
    <s v="video games"/>
    <x v="1217"/>
    <d v="2016-02-12T00:00:0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x v="1"/>
    <s v="games/video games"/>
    <n v="6.9641025641025639E-3"/>
    <n v="49.381818181818183"/>
    <x v="6"/>
    <s v="video games"/>
    <x v="308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x v="1"/>
    <s v="games/video games"/>
    <n v="0.02"/>
    <n v="1"/>
    <x v="6"/>
    <s v="video games"/>
    <x v="195"/>
    <d v="2015-04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x v="1"/>
    <s v="games/video games"/>
    <n v="0"/>
    <e v="#DIV/0!"/>
    <x v="6"/>
    <s v="video games"/>
    <x v="1274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x v="1"/>
    <s v="games/video games"/>
    <n v="8.0999999999999996E-3"/>
    <n v="101.25"/>
    <x v="6"/>
    <s v="video games"/>
    <x v="156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x v="1"/>
    <s v="games/video games"/>
    <n v="2.6222222222222224E-3"/>
    <n v="19.666666666666668"/>
    <x v="6"/>
    <s v="video games"/>
    <x v="1275"/>
    <d v="2016-06-30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x v="1"/>
    <s v="games/video games"/>
    <n v="1.6666666666666668E-3"/>
    <n v="12.5"/>
    <x v="6"/>
    <s v="video games"/>
    <x v="1276"/>
    <d v="2014-03-16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x v="1"/>
    <s v="games/video games"/>
    <n v="9.1244548809124457E-5"/>
    <n v="8.5"/>
    <x v="6"/>
    <s v="video games"/>
    <x v="852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x v="1"/>
    <s v="games/video games"/>
    <n v="8.0000000000000002E-3"/>
    <n v="1"/>
    <x v="6"/>
    <s v="video games"/>
    <x v="366"/>
    <d v="2014-01-29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x v="1"/>
    <s v="games/video games"/>
    <n v="2.3E-2"/>
    <n v="23"/>
    <x v="6"/>
    <s v="video games"/>
    <x v="888"/>
    <d v="2016-04-0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x v="1"/>
    <s v="games/video games"/>
    <n v="2.6660714285714284E-2"/>
    <n v="17.987951807228917"/>
    <x v="6"/>
    <s v="video games"/>
    <x v="1277"/>
    <d v="2013-09-17T00:00:0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x v="1"/>
    <s v="games/video games"/>
    <n v="0.28192"/>
    <n v="370.94736842105266"/>
    <x v="6"/>
    <s v="video games"/>
    <x v="676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x v="1"/>
    <s v="games/video games"/>
    <n v="6.5900366666666668E-2"/>
    <n v="63.569485530546629"/>
    <x v="6"/>
    <s v="video games"/>
    <x v="1278"/>
    <d v="2013-02-0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x v="1"/>
    <s v="games/video games"/>
    <n v="7.2222222222222219E-3"/>
    <n v="13"/>
    <x v="6"/>
    <s v="video games"/>
    <x v="1279"/>
    <d v="2011-07-17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x v="1"/>
    <s v="games/video games"/>
    <n v="8.5000000000000006E-3"/>
    <n v="5.3125"/>
    <x v="6"/>
    <s v="video games"/>
    <x v="1280"/>
    <d v="2012-05-20T00:00:0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x v="0"/>
    <s v="music/rock"/>
    <n v="1.1575"/>
    <n v="35.615384615384613"/>
    <x v="4"/>
    <s v="rock"/>
    <x v="1061"/>
    <d v="2015-09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x v="0"/>
    <s v="music/rock"/>
    <n v="1.1226666666666667"/>
    <n v="87.103448275862064"/>
    <x v="4"/>
    <s v="rock"/>
    <x v="576"/>
    <d v="2014-07-25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x v="0"/>
    <s v="music/rock"/>
    <n v="1.3220000000000001"/>
    <n v="75.11363636363636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x v="0"/>
    <s v="music/rock"/>
    <n v="1.0263636363636364"/>
    <n v="68.01204819277109"/>
    <x v="4"/>
    <s v="rock"/>
    <x v="7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x v="0"/>
    <s v="music/rock"/>
    <n v="1.3864000000000001"/>
    <n v="29.623931623931625"/>
    <x v="4"/>
    <s v="rock"/>
    <x v="203"/>
    <d v="2016-04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x v="0"/>
    <s v="music/rock"/>
    <n v="1.466"/>
    <n v="91.625"/>
    <x v="4"/>
    <s v="rock"/>
    <x v="143"/>
    <d v="2014-12-06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x v="0"/>
    <s v="music/rock"/>
    <n v="1.2"/>
    <n v="22.5"/>
    <x v="4"/>
    <s v="rock"/>
    <x v="1281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x v="0"/>
    <s v="music/rock"/>
    <n v="1.215816111111111"/>
    <n v="64.366735294117646"/>
    <x v="4"/>
    <s v="rock"/>
    <x v="74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x v="0"/>
    <s v="music/rock"/>
    <n v="1"/>
    <n v="21.857142857142858"/>
    <x v="4"/>
    <s v="rock"/>
    <x v="1282"/>
    <d v="2017-03-03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x v="0"/>
    <s v="music/rock"/>
    <n v="1.8085714285714285"/>
    <n v="33.315789473684212"/>
    <x v="4"/>
    <s v="rock"/>
    <x v="533"/>
    <d v="2015-08-23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x v="0"/>
    <s v="music/rock"/>
    <n v="1.0607500000000001"/>
    <n v="90.276595744680847"/>
    <x v="4"/>
    <s v="rock"/>
    <x v="968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x v="0"/>
    <s v="music/rock"/>
    <n v="1"/>
    <n v="76.92307692307692"/>
    <x v="4"/>
    <s v="rock"/>
    <x v="508"/>
    <d v="2015-04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x v="0"/>
    <s v="music/rock"/>
    <n v="1.2692857142857144"/>
    <n v="59.233333333333334"/>
    <x v="4"/>
    <s v="rock"/>
    <x v="1283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x v="0"/>
    <s v="music/rock"/>
    <n v="1.0297499999999999"/>
    <n v="65.38095238095238"/>
    <x v="4"/>
    <s v="rock"/>
    <x v="1284"/>
    <d v="2016-05-06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x v="0"/>
    <s v="music/rock"/>
    <n v="2.5"/>
    <n v="67.307692307692307"/>
    <x v="4"/>
    <s v="rock"/>
    <x v="971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x v="0"/>
    <s v="music/rock"/>
    <n v="1.2602"/>
    <n v="88.74647887323944"/>
    <x v="4"/>
    <s v="rock"/>
    <x v="114"/>
    <d v="2015-05-03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x v="0"/>
    <s v="music/rock"/>
    <n v="1.0012000000000001"/>
    <n v="65.868421052631575"/>
    <x v="4"/>
    <s v="rock"/>
    <x v="1285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x v="0"/>
    <s v="music/rock"/>
    <n v="1.3864000000000001"/>
    <n v="40.349243306169967"/>
    <x v="4"/>
    <s v="rock"/>
    <x v="1286"/>
    <d v="2017-01-19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x v="0"/>
    <s v="music/rock"/>
    <n v="1.6140000000000001"/>
    <n v="76.857142857142861"/>
    <x v="4"/>
    <s v="rock"/>
    <x v="1287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x v="0"/>
    <s v="music/rock"/>
    <n v="1.071842"/>
    <n v="68.707820512820518"/>
    <x v="4"/>
    <s v="rock"/>
    <x v="1288"/>
    <d v="2015-11-1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x v="0"/>
    <s v="games/tabletop games"/>
    <n v="1.5309999999999999"/>
    <n v="57.773584905660378"/>
    <x v="6"/>
    <s v="tabletop games"/>
    <x v="305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x v="0"/>
    <s v="games/tabletop games"/>
    <n v="5.2416666666666663"/>
    <n v="44.171348314606739"/>
    <x v="6"/>
    <s v="tabletop games"/>
    <x v="1147"/>
    <d v="2014-10-03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x v="0"/>
    <s v="games/tabletop games"/>
    <n v="4.8927777777777779"/>
    <n v="31.566308243727597"/>
    <x v="6"/>
    <s v="tabletop games"/>
    <x v="1289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x v="0"/>
    <s v="games/tabletop games"/>
    <n v="2.8473999999999999"/>
    <n v="107.04511278195488"/>
    <x v="6"/>
    <s v="tabletop games"/>
    <x v="475"/>
    <d v="2016-01-26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x v="0"/>
    <s v="games/tabletop games"/>
    <n v="18.569700000000001"/>
    <n v="149.03451043338683"/>
    <x v="6"/>
    <s v="tabletop games"/>
    <x v="1290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x v="0"/>
    <s v="games/tabletop games"/>
    <n v="1.0967499999999999"/>
    <n v="55.956632653061227"/>
    <x v="6"/>
    <s v="tabletop games"/>
    <x v="181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x v="0"/>
    <s v="games/tabletop games"/>
    <n v="10.146425000000001"/>
    <n v="56.970381807973048"/>
    <x v="6"/>
    <s v="tabletop games"/>
    <x v="34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x v="0"/>
    <s v="games/tabletop games"/>
    <n v="4.1217692027666546"/>
    <n v="44.056420233463037"/>
    <x v="6"/>
    <s v="tabletop games"/>
    <x v="1243"/>
    <d v="2016-10-26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x v="0"/>
    <s v="games/tabletop games"/>
    <n v="5.0324999999999998"/>
    <n v="68.625"/>
    <x v="6"/>
    <s v="tabletop games"/>
    <x v="1244"/>
    <d v="2016-04-2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x v="0"/>
    <s v="games/tabletop games"/>
    <n v="1.8461052631578947"/>
    <n v="65.318435754189949"/>
    <x v="6"/>
    <s v="tabletop games"/>
    <x v="349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x v="0"/>
    <s v="games/tabletop games"/>
    <n v="1.1973333333333334"/>
    <n v="35.92"/>
    <x v="6"/>
    <s v="tabletop games"/>
    <x v="1291"/>
    <d v="2017-02-15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x v="0"/>
    <s v="games/tabletop games"/>
    <n v="10.812401666666668"/>
    <n v="40.070667078443485"/>
    <x v="6"/>
    <s v="tabletop games"/>
    <x v="486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x v="0"/>
    <s v="games/tabletop games"/>
    <n v="4.5237333333333334"/>
    <n v="75.647714604236342"/>
    <x v="6"/>
    <s v="tabletop games"/>
    <x v="1292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x v="0"/>
    <s v="games/tabletop games"/>
    <n v="5.3737000000000004"/>
    <n v="61.203872437357631"/>
    <x v="6"/>
    <s v="tabletop games"/>
    <x v="332"/>
    <d v="2016-03-27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x v="0"/>
    <s v="games/tabletop games"/>
    <n v="1.2032608695652174"/>
    <n v="48.130434782608695"/>
    <x v="6"/>
    <s v="tabletop games"/>
    <x v="1293"/>
    <d v="2015-08-12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x v="0"/>
    <s v="games/tabletop games"/>
    <n v="1.1383571428571428"/>
    <n v="68.106837606837601"/>
    <x v="6"/>
    <s v="tabletop games"/>
    <x v="85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x v="0"/>
    <s v="games/tabletop games"/>
    <n v="9.5103109999999997"/>
    <n v="65.891300230946882"/>
    <x v="6"/>
    <s v="tabletop games"/>
    <x v="46"/>
    <d v="2015-03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x v="0"/>
    <s v="games/tabletop games"/>
    <n v="1.3289249999999999"/>
    <n v="81.654377880184327"/>
    <x v="6"/>
    <s v="tabletop games"/>
    <x v="357"/>
    <d v="2015-11-15T00:0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x v="0"/>
    <s v="games/tabletop games"/>
    <n v="1.4697777777777778"/>
    <n v="52.701195219123505"/>
    <x v="6"/>
    <s v="tabletop games"/>
    <x v="310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x v="0"/>
    <s v="games/tabletop games"/>
    <n v="5.4215"/>
    <n v="41.228136882129277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x v="0"/>
    <s v="music/electronic music"/>
    <n v="3.8271818181818182"/>
    <n v="15.035357142857142"/>
    <x v="4"/>
    <s v="electronic music"/>
    <x v="635"/>
    <d v="2013-01-17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x v="0"/>
    <s v="music/electronic music"/>
    <n v="7.0418124999999998"/>
    <n v="39.066920943134534"/>
    <x v="4"/>
    <s v="electronic music"/>
    <x v="1294"/>
    <d v="2012-11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x v="0"/>
    <s v="music/electronic music"/>
    <n v="1.0954999999999999"/>
    <n v="43.82"/>
    <x v="4"/>
    <s v="electronic music"/>
    <x v="524"/>
    <d v="2015-09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x v="0"/>
    <s v="music/electronic music"/>
    <n v="1.3286666666666667"/>
    <n v="27.301369863013697"/>
    <x v="4"/>
    <s v="electronic music"/>
    <x v="57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x v="0"/>
    <s v="music/electronic music"/>
    <n v="1.52"/>
    <n v="42.222222222222221"/>
    <x v="4"/>
    <s v="electronic music"/>
    <x v="273"/>
    <d v="2012-06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x v="0"/>
    <s v="music/electronic music"/>
    <n v="1.0272727272727273"/>
    <n v="33.235294117647058"/>
    <x v="4"/>
    <s v="electronic music"/>
    <x v="66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x v="0"/>
    <s v="music/electronic music"/>
    <n v="1"/>
    <n v="285.71428571428572"/>
    <x v="4"/>
    <s v="electronic music"/>
    <x v="1295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x v="0"/>
    <s v="music/electronic music"/>
    <n v="1.016"/>
    <n v="42.333333333333336"/>
    <x v="4"/>
    <s v="electronic music"/>
    <x v="1296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x v="0"/>
    <s v="music/electronic music"/>
    <n v="1.508"/>
    <n v="50.266666666666666"/>
    <x v="4"/>
    <s v="electronic music"/>
    <x v="1236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x v="0"/>
    <s v="music/electronic music"/>
    <n v="1.11425"/>
    <n v="61.902777777777779"/>
    <x v="4"/>
    <s v="electronic music"/>
    <x v="1297"/>
    <d v="2012-04-15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x v="0"/>
    <s v="music/electronic music"/>
    <n v="1.956"/>
    <n v="40.75"/>
    <x v="4"/>
    <s v="electronic music"/>
    <x v="88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x v="0"/>
    <s v="music/electronic music"/>
    <n v="1.1438333333333333"/>
    <n v="55.796747967479675"/>
    <x v="4"/>
    <s v="electronic music"/>
    <x v="1298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x v="0"/>
    <s v="music/electronic music"/>
    <n v="2"/>
    <n v="10"/>
    <x v="4"/>
    <s v="electronic music"/>
    <x v="133"/>
    <d v="2015-05-16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x v="0"/>
    <s v="music/electronic music"/>
    <n v="2.9250166666666666"/>
    <n v="73.125416666666666"/>
    <x v="4"/>
    <s v="electronic music"/>
    <x v="359"/>
    <d v="2014-02-07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x v="0"/>
    <s v="music/electronic music"/>
    <n v="1.5636363636363637"/>
    <n v="26.060606060606062"/>
    <x v="4"/>
    <s v="electronic music"/>
    <x v="1299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x v="0"/>
    <s v="music/electronic music"/>
    <n v="1.0566666666666666"/>
    <n v="22.642857142857142"/>
    <x v="4"/>
    <s v="electronic music"/>
    <x v="749"/>
    <d v="2015-07-24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x v="0"/>
    <s v="music/electronic music"/>
    <n v="1.0119047619047619"/>
    <n v="47.222222222222221"/>
    <x v="4"/>
    <s v="electronic music"/>
    <x v="98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x v="0"/>
    <s v="music/electronic music"/>
    <n v="1.2283299999999999"/>
    <n v="32.324473684210524"/>
    <x v="4"/>
    <s v="electronic music"/>
    <x v="13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x v="0"/>
    <s v="music/electronic music"/>
    <n v="1.0149999999999999"/>
    <n v="53.421052631578945"/>
    <x v="4"/>
    <s v="electronic music"/>
    <x v="1301"/>
    <d v="2015-08-20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x v="0"/>
    <s v="music/electronic music"/>
    <n v="1.0114285714285713"/>
    <n v="51.304347826086953"/>
    <x v="4"/>
    <s v="electronic music"/>
    <x v="1302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x v="0"/>
    <s v="games/tabletop games"/>
    <n v="1.0811999999999999"/>
    <n v="37.197247706422019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x v="0"/>
    <s v="games/tabletop games"/>
    <n v="1.6259999999999999"/>
    <n v="27.1"/>
    <x v="6"/>
    <s v="tabletop games"/>
    <x v="1303"/>
    <d v="2012-01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x v="0"/>
    <s v="games/tabletop games"/>
    <n v="1.0580000000000001"/>
    <n v="206.31"/>
    <x v="6"/>
    <s v="tabletop games"/>
    <x v="1125"/>
    <d v="2015-06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x v="0"/>
    <s v="games/tabletop games"/>
    <n v="2.4315000000000002"/>
    <n v="82.145270270270274"/>
    <x v="6"/>
    <s v="tabletop games"/>
    <x v="1170"/>
    <d v="2016-10-3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x v="0"/>
    <s v="games/tabletop games"/>
    <n v="9.4483338095238096"/>
    <n v="164.79651993355483"/>
    <x v="6"/>
    <s v="tabletop games"/>
    <x v="42"/>
    <d v="2014-09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x v="0"/>
    <s v="games/tabletop games"/>
    <n v="1.0846283333333333"/>
    <n v="60.820280373831778"/>
    <x v="6"/>
    <s v="tabletop games"/>
    <x v="7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x v="0"/>
    <s v="games/tabletop games"/>
    <n v="1.5737692307692308"/>
    <n v="67.970099667774093"/>
    <x v="6"/>
    <s v="tabletop games"/>
    <x v="919"/>
    <d v="2013-11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x v="0"/>
    <s v="games/tabletop games"/>
    <n v="11.744899999999999"/>
    <n v="81.561805555555551"/>
    <x v="6"/>
    <s v="tabletop games"/>
    <x v="1304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x v="0"/>
    <s v="games/tabletop games"/>
    <n v="1.7104755366949576"/>
    <n v="25.42547309833024"/>
    <x v="6"/>
    <s v="tabletop games"/>
    <x v="1305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x v="0"/>
    <s v="games/tabletop games"/>
    <n v="1.2595294117647058"/>
    <n v="21.497991967871485"/>
    <x v="6"/>
    <s v="tabletop games"/>
    <x v="73"/>
    <d v="2014-04-2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x v="0"/>
    <s v="games/tabletop games"/>
    <n v="12.121296000000001"/>
    <n v="27.226630727762803"/>
    <x v="6"/>
    <s v="tabletop games"/>
    <x v="123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x v="0"/>
    <s v="games/tabletop games"/>
    <n v="4.9580000000000002"/>
    <n v="25.091093117408906"/>
    <x v="6"/>
    <s v="tabletop games"/>
    <x v="1024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x v="0"/>
    <s v="games/tabletop games"/>
    <n v="3.3203999999999998"/>
    <n v="21.230179028132991"/>
    <x v="6"/>
    <s v="tabletop games"/>
    <x v="1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x v="0"/>
    <s v="games/tabletop games"/>
    <n v="11.65"/>
    <n v="41.607142857142854"/>
    <x v="6"/>
    <s v="tabletop games"/>
    <x v="1129"/>
    <d v="2017-01-0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x v="0"/>
    <s v="games/tabletop games"/>
    <n v="1.5331538461538461"/>
    <n v="135.58503401360545"/>
    <x v="6"/>
    <s v="tabletop games"/>
    <x v="1307"/>
    <d v="2015-03-29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x v="0"/>
    <s v="games/tabletop games"/>
    <n v="5.3710714285714287"/>
    <n v="22.116176470588236"/>
    <x v="6"/>
    <s v="tabletop games"/>
    <x v="704"/>
    <d v="2016-02-02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x v="0"/>
    <s v="games/tabletop games"/>
    <n v="3.5292777777777777"/>
    <n v="64.625635808748726"/>
    <x v="6"/>
    <s v="tabletop games"/>
    <x v="653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x v="0"/>
    <s v="games/tabletop games"/>
    <n v="1.3740000000000001"/>
    <n v="69.569620253164558"/>
    <x v="6"/>
    <s v="tabletop games"/>
    <x v="295"/>
    <d v="2017-03-11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x v="0"/>
    <s v="games/tabletop games"/>
    <n v="1.2802667999999999"/>
    <n v="75.133028169014082"/>
    <x v="6"/>
    <s v="tabletop games"/>
    <x v="1308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x v="0"/>
    <s v="games/tabletop games"/>
    <n v="2.7067999999999999"/>
    <n v="140.97916666666666"/>
    <x v="6"/>
    <s v="tabletop games"/>
    <x v="680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x v="0"/>
    <s v="games/tabletop games"/>
    <n v="8.0640000000000001"/>
    <n v="49.472392638036808"/>
    <x v="6"/>
    <s v="tabletop games"/>
    <x v="1"/>
    <d v="2017-03-03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x v="0"/>
    <s v="games/tabletop games"/>
    <n v="13.600976000000001"/>
    <n v="53.865251485148519"/>
    <x v="6"/>
    <s v="tabletop games"/>
    <x v="687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x v="0"/>
    <s v="games/tabletop games"/>
    <n v="9302.5"/>
    <n v="4.5712530712530715"/>
    <x v="6"/>
    <s v="tabletop games"/>
    <x v="1115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x v="0"/>
    <s v="games/tabletop games"/>
    <n v="3.7702"/>
    <n v="65.00344827586207"/>
    <x v="6"/>
    <s v="tabletop games"/>
    <x v="1270"/>
    <d v="2016-10-17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x v="0"/>
    <s v="games/tabletop games"/>
    <n v="26.47025"/>
    <n v="53.475252525252522"/>
    <x v="6"/>
    <s v="tabletop games"/>
    <x v="807"/>
    <d v="2014-02-2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x v="0"/>
    <s v="games/tabletop games"/>
    <n v="1.0012000000000001"/>
    <n v="43.912280701754383"/>
    <x v="6"/>
    <s v="tabletop games"/>
    <x v="126"/>
    <d v="2015-09-05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x v="0"/>
    <s v="games/tabletop games"/>
    <n v="1.0445405405405406"/>
    <n v="50.852631578947367"/>
    <x v="6"/>
    <s v="tabletop games"/>
    <x v="20"/>
    <d v="2015-07-30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x v="0"/>
    <s v="games/tabletop games"/>
    <n v="1.0721428571428571"/>
    <n v="58.6328125"/>
    <x v="6"/>
    <s v="tabletop games"/>
    <x v="294"/>
    <d v="2016-12-15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x v="0"/>
    <s v="games/tabletop games"/>
    <n v="1.6877142857142857"/>
    <n v="32.81666666666667"/>
    <x v="6"/>
    <s v="tabletop games"/>
    <x v="1309"/>
    <d v="2013-04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x v="0"/>
    <s v="games/tabletop games"/>
    <n v="9.7511200000000002"/>
    <n v="426.93169877408059"/>
    <x v="6"/>
    <s v="tabletop games"/>
    <x v="48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x v="0"/>
    <s v="games/tabletop games"/>
    <n v="1.3444929411764706"/>
    <n v="23.808729166666669"/>
    <x v="6"/>
    <s v="tabletop games"/>
    <x v="821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x v="0"/>
    <s v="games/tabletop games"/>
    <n v="2.722777777777778"/>
    <n v="98.413654618473899"/>
    <x v="6"/>
    <s v="tabletop games"/>
    <x v="11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x v="0"/>
    <s v="games/tabletop games"/>
    <n v="1.1268750000000001"/>
    <n v="107.32142857142857"/>
    <x v="6"/>
    <s v="tabletop games"/>
    <x v="213"/>
    <d v="2015-11-19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x v="0"/>
    <s v="games/tabletop games"/>
    <n v="4.5979999999999999"/>
    <n v="11.67005076142132"/>
    <x v="6"/>
    <s v="tabletop games"/>
    <x v="416"/>
    <d v="2017-01-25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x v="0"/>
    <s v="games/tabletop games"/>
    <n v="2.8665822784810127"/>
    <n v="41.782287822878232"/>
    <x v="6"/>
    <s v="tabletop games"/>
    <x v="1244"/>
    <d v="2016-05-08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x v="0"/>
    <s v="games/tabletop games"/>
    <n v="2.2270833333333333"/>
    <n v="21.38"/>
    <x v="6"/>
    <s v="tabletop games"/>
    <x v="1310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x v="0"/>
    <s v="games/tabletop games"/>
    <n v="6.3613999999999997"/>
    <n v="94.103550295857985"/>
    <x v="6"/>
    <s v="tabletop games"/>
    <x v="763"/>
    <d v="2016-06-20T00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x v="0"/>
    <s v="games/tabletop games"/>
    <n v="1.4650000000000001"/>
    <n v="15.721951219512196"/>
    <x v="6"/>
    <s v="tabletop games"/>
    <x v="1311"/>
    <d v="2015-06-12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x v="0"/>
    <s v="games/tabletop games"/>
    <n v="18.670999999999999"/>
    <n v="90.635922330097088"/>
    <x v="6"/>
    <s v="tabletop games"/>
    <x v="779"/>
    <d v="2016-12-09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x v="0"/>
    <s v="games/tabletop games"/>
    <n v="3.2692000000000001"/>
    <n v="97.297619047619051"/>
    <x v="6"/>
    <s v="tabletop games"/>
    <x v="1312"/>
    <d v="2014-03-27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x v="0"/>
    <s v="games/tabletop games"/>
    <n v="7.7949999999999999"/>
    <n v="37.11904761904762"/>
    <x v="6"/>
    <s v="tabletop games"/>
    <x v="312"/>
    <d v="2017-02-15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x v="0"/>
    <s v="games/tabletop games"/>
    <n v="1.5415151515151515"/>
    <n v="28.104972375690608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x v="0"/>
    <s v="games/tabletop games"/>
    <n v="1.1554666666666666"/>
    <n v="144.43333333333334"/>
    <x v="6"/>
    <s v="tabletop games"/>
    <x v="1313"/>
    <d v="2015-02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x v="0"/>
    <s v="games/tabletop games"/>
    <n v="1.8003333333333333"/>
    <n v="24.274157303370785"/>
    <x v="6"/>
    <s v="tabletop games"/>
    <x v="52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x v="0"/>
    <s v="games/tabletop games"/>
    <n v="2.9849999999999999"/>
    <n v="35.117647058823529"/>
    <x v="6"/>
    <s v="tabletop games"/>
    <x v="1131"/>
    <d v="2016-11-23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x v="0"/>
    <s v="games/tabletop games"/>
    <n v="3.2026666666666666"/>
    <n v="24.762886597938145"/>
    <x v="6"/>
    <s v="tabletop games"/>
    <x v="1314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x v="0"/>
    <s v="games/tabletop games"/>
    <n v="3.80525"/>
    <n v="188.37871287128712"/>
    <x v="6"/>
    <s v="tabletop games"/>
    <x v="500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x v="0"/>
    <s v="games/tabletop games"/>
    <n v="1.026"/>
    <n v="148.08247422680412"/>
    <x v="6"/>
    <s v="tabletop games"/>
    <x v="1315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x v="0"/>
    <s v="games/tabletop games"/>
    <n v="18.016400000000001"/>
    <n v="49.934589800443462"/>
    <x v="6"/>
    <s v="tabletop games"/>
    <x v="1316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x v="0"/>
    <s v="games/tabletop games"/>
    <n v="7.2024800000000004"/>
    <n v="107.82155688622754"/>
    <x v="6"/>
    <s v="tabletop games"/>
    <x v="578"/>
    <d v="2017-01-1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x v="0"/>
    <s v="games/tabletop games"/>
    <n v="2.8309000000000002"/>
    <n v="42.63403614457831"/>
    <x v="6"/>
    <s v="tabletop games"/>
    <x v="1317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x v="0"/>
    <s v="games/tabletop games"/>
    <n v="13.566000000000001"/>
    <n v="14.370762711864407"/>
    <x v="6"/>
    <s v="tabletop games"/>
    <x v="1318"/>
    <d v="2015-12-08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x v="0"/>
    <s v="games/tabletop games"/>
    <n v="2.2035999999999998"/>
    <n v="37.476190476190474"/>
    <x v="6"/>
    <s v="tabletop games"/>
    <x v="1038"/>
    <d v="2017-03-13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x v="0"/>
    <s v="games/tabletop games"/>
    <n v="1.196"/>
    <n v="30.202020202020201"/>
    <x v="6"/>
    <s v="tabletop games"/>
    <x v="63"/>
    <d v="2014-02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x v="0"/>
    <s v="games/tabletop games"/>
    <n v="4.0776923076923079"/>
    <n v="33.550632911392405"/>
    <x v="6"/>
    <s v="tabletop games"/>
    <x v="1319"/>
    <d v="2014-12-23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x v="0"/>
    <s v="games/tabletop games"/>
    <n v="1.0581826105905425"/>
    <n v="64.74666666666667"/>
    <x v="6"/>
    <s v="tabletop games"/>
    <x v="1014"/>
    <d v="2014-01-06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x v="0"/>
    <s v="games/tabletop games"/>
    <n v="1.4108235294117648"/>
    <n v="57.932367149758456"/>
    <x v="6"/>
    <s v="tabletop games"/>
    <x v="1320"/>
    <d v="2012-02-28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x v="0"/>
    <s v="games/tabletop games"/>
    <n v="2.7069999999999999"/>
    <n v="53.078431372549019"/>
    <x v="6"/>
    <s v="tabletop games"/>
    <x v="1032"/>
    <d v="2016-01-0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x v="0"/>
    <s v="games/tabletop games"/>
    <n v="1.538"/>
    <n v="48.0625"/>
    <x v="6"/>
    <s v="tabletop games"/>
    <x v="504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x v="0"/>
    <s v="games/tabletop games"/>
    <n v="4.0357653061224488"/>
    <n v="82.396874999999994"/>
    <x v="6"/>
    <s v="tabletop games"/>
    <x v="1025"/>
    <d v="2015-09-18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x v="0"/>
    <s v="music/rock"/>
    <n v="1.85"/>
    <n v="50.454545454545453"/>
    <x v="4"/>
    <s v="rock"/>
    <x v="1191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x v="0"/>
    <s v="music/rock"/>
    <n v="1.8533333333333333"/>
    <n v="115.83333333333333"/>
    <x v="4"/>
    <s v="rock"/>
    <x v="1321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x v="0"/>
    <s v="music/rock"/>
    <n v="1.0085533333333332"/>
    <n v="63.03458333333333"/>
    <x v="4"/>
    <s v="rock"/>
    <x v="586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x v="0"/>
    <s v="music/rock"/>
    <n v="1.0622116666666668"/>
    <n v="108.02152542372882"/>
    <x v="4"/>
    <s v="rock"/>
    <x v="1322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x v="0"/>
    <s v="music/rock"/>
    <n v="1.2136666666666667"/>
    <n v="46.088607594936711"/>
    <x v="4"/>
    <s v="rock"/>
    <x v="634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x v="0"/>
    <s v="music/rock"/>
    <n v="1.0006666666666666"/>
    <n v="107.21428571428571"/>
    <x v="4"/>
    <s v="rock"/>
    <x v="1323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x v="0"/>
    <s v="music/rock"/>
    <n v="1.1997755555555556"/>
    <n v="50.9338679245283"/>
    <x v="4"/>
    <s v="rock"/>
    <x v="149"/>
    <d v="2014-06-24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x v="0"/>
    <s v="music/rock"/>
    <n v="1.0009999999999999"/>
    <n v="40.04"/>
    <x v="4"/>
    <s v="rock"/>
    <x v="907"/>
    <d v="2012-06-2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x v="0"/>
    <s v="music/rock"/>
    <n v="1.0740000000000001"/>
    <n v="64.44"/>
    <x v="4"/>
    <s v="rock"/>
    <x v="811"/>
    <d v="2013-12-07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x v="0"/>
    <s v="music/rock"/>
    <n v="1.0406666666666666"/>
    <n v="53.827586206896555"/>
    <x v="4"/>
    <s v="rock"/>
    <x v="1324"/>
    <d v="2009-12-02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x v="0"/>
    <s v="music/rock"/>
    <n v="1.728"/>
    <n v="100.46511627906976"/>
    <x v="4"/>
    <s v="rock"/>
    <x v="99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x v="0"/>
    <s v="music/rock"/>
    <n v="1.072505"/>
    <n v="46.630652173913049"/>
    <x v="4"/>
    <s v="rock"/>
    <x v="99"/>
    <d v="2012-04-19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x v="0"/>
    <s v="music/rock"/>
    <n v="1.0823529411764705"/>
    <n v="34.074074074074076"/>
    <x v="4"/>
    <s v="rock"/>
    <x v="1325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x v="0"/>
    <s v="music/rock"/>
    <n v="1.4608079999999999"/>
    <n v="65.214642857142863"/>
    <x v="4"/>
    <s v="rock"/>
    <x v="1278"/>
    <d v="2013-01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x v="0"/>
    <s v="music/rock"/>
    <n v="1.2524999999999999"/>
    <n v="44.205882352941174"/>
    <x v="4"/>
    <s v="rock"/>
    <x v="1326"/>
    <d v="2013-01-27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x v="0"/>
    <s v="music/rock"/>
    <n v="1.4907142857142857"/>
    <n v="71.965517241379317"/>
    <x v="4"/>
    <s v="rock"/>
    <x v="1327"/>
    <d v="2012-02-24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x v="0"/>
    <s v="music/rock"/>
    <n v="1.006"/>
    <n v="52.94736842105263"/>
    <x v="4"/>
    <s v="rock"/>
    <x v="1328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x v="0"/>
    <s v="music/rock"/>
    <n v="1.0507333333333333"/>
    <n v="109.45138888888889"/>
    <x v="4"/>
    <s v="rock"/>
    <x v="1312"/>
    <d v="2014-03-27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x v="0"/>
    <s v="music/rock"/>
    <n v="3.5016666666666665"/>
    <n v="75.035714285714292"/>
    <x v="4"/>
    <s v="rock"/>
    <x v="110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x v="0"/>
    <s v="music/rock"/>
    <n v="1.0125"/>
    <n v="115.71428571428571"/>
    <x v="4"/>
    <s v="rock"/>
    <x v="1253"/>
    <d v="2012-06-29T00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x v="0"/>
    <s v="music/indie rock"/>
    <n v="1.336044"/>
    <n v="31.659810426540286"/>
    <x v="4"/>
    <s v="indie rock"/>
    <x v="1329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x v="0"/>
    <s v="music/indie rock"/>
    <n v="1.7065217391304348"/>
    <n v="46.176470588235297"/>
    <x v="4"/>
    <s v="indie rock"/>
    <x v="133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x v="0"/>
    <s v="music/indie rock"/>
    <n v="1.0935829457364341"/>
    <n v="68.481650485436887"/>
    <x v="4"/>
    <s v="indie rock"/>
    <x v="1331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x v="0"/>
    <s v="music/indie rock"/>
    <n v="1.0070033333333335"/>
    <n v="53.469203539823013"/>
    <x v="4"/>
    <s v="indie rock"/>
    <x v="1332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x v="0"/>
    <s v="music/indie rock"/>
    <n v="1.0122777777777778"/>
    <n v="109.10778443113773"/>
    <x v="4"/>
    <s v="indie rock"/>
    <x v="150"/>
    <d v="2014-08-09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x v="0"/>
    <s v="music/indie rock"/>
    <n v="1.0675857142857144"/>
    <n v="51.185616438356163"/>
    <x v="4"/>
    <s v="indie rock"/>
    <x v="1328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x v="0"/>
    <s v="music/indie rock"/>
    <n v="1.0665777537961894"/>
    <n v="27.936800000000002"/>
    <x v="4"/>
    <s v="indie rock"/>
    <x v="670"/>
    <d v="2012-05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x v="0"/>
    <s v="music/indie rock"/>
    <n v="1.0130622"/>
    <n v="82.496921824104234"/>
    <x v="4"/>
    <s v="indie rock"/>
    <x v="794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x v="0"/>
    <s v="music/indie rock"/>
    <n v="1.0667450000000001"/>
    <n v="59.817476635514019"/>
    <x v="4"/>
    <s v="indie rock"/>
    <x v="1333"/>
    <d v="2013-03-10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x v="0"/>
    <s v="music/indie rock"/>
    <n v="4.288397837837838"/>
    <n v="64.816470588235291"/>
    <x v="4"/>
    <s v="indie rock"/>
    <x v="1334"/>
    <d v="2013-03-22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x v="0"/>
    <s v="music/indie rock"/>
    <n v="1.0411111111111111"/>
    <n v="90.09615384615384"/>
    <x v="4"/>
    <s v="indie rock"/>
    <x v="1335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x v="0"/>
    <s v="music/indie rock"/>
    <n v="1.0786666666666667"/>
    <n v="40.962025316455694"/>
    <x v="4"/>
    <s v="indie rock"/>
    <x v="88"/>
    <d v="2014-04-19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x v="0"/>
    <s v="music/indie rock"/>
    <n v="1.7584040000000001"/>
    <n v="56.000127388535034"/>
    <x v="4"/>
    <s v="indie rock"/>
    <x v="1336"/>
    <d v="2012-05-04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x v="0"/>
    <s v="music/indie rock"/>
    <n v="1.5697000000000001"/>
    <n v="37.672800000000002"/>
    <x v="4"/>
    <s v="indie rock"/>
    <x v="700"/>
    <d v="2012-06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x v="0"/>
    <s v="music/indie rock"/>
    <n v="1.026"/>
    <n v="40.078125"/>
    <x v="4"/>
    <s v="indie rock"/>
    <x v="670"/>
    <d v="2012-05-0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x v="0"/>
    <s v="music/indie rock"/>
    <n v="1.0404266666666666"/>
    <n v="78.031999999999996"/>
    <x v="4"/>
    <s v="indie rock"/>
    <x v="1043"/>
    <d v="2009-12-10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x v="0"/>
    <s v="music/indie rock"/>
    <n v="1.04"/>
    <n v="18.90909090909091"/>
    <x v="4"/>
    <s v="indie rock"/>
    <x v="133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x v="0"/>
    <s v="music/indie rock"/>
    <n v="1.2105999999999999"/>
    <n v="37.134969325153371"/>
    <x v="4"/>
    <s v="indie rock"/>
    <x v="133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x v="0"/>
    <s v="music/indie rock"/>
    <n v="1.077"/>
    <n v="41.961038961038959"/>
    <x v="4"/>
    <s v="indie rock"/>
    <x v="133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x v="0"/>
    <s v="music/indie rock"/>
    <n v="1.0866"/>
    <n v="61.044943820224717"/>
    <x v="4"/>
    <s v="indie rock"/>
    <x v="1340"/>
    <d v="2014-04-03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x v="1"/>
    <s v="food/small batch"/>
    <n v="0.39120962394619685"/>
    <n v="64.53125"/>
    <x v="7"/>
    <s v="small batch"/>
    <x v="134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x v="1"/>
    <s v="food/small batch"/>
    <n v="3.1481481481481478E-2"/>
    <n v="21.25"/>
    <x v="7"/>
    <s v="small batch"/>
    <x v="1114"/>
    <d v="2017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x v="1"/>
    <s v="food/small batch"/>
    <n v="0.48"/>
    <n v="30"/>
    <x v="7"/>
    <s v="small batch"/>
    <x v="1342"/>
    <d v="2017-03-21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x v="1"/>
    <s v="food/small batch"/>
    <n v="0.20733333333333334"/>
    <n v="25.491803278688526"/>
    <x v="7"/>
    <s v="small batch"/>
    <x v="532"/>
    <d v="2017-03-27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x v="1"/>
    <s v="food/small batch"/>
    <n v="0.08"/>
    <n v="11.428571428571429"/>
    <x v="7"/>
    <s v="small batch"/>
    <x v="1282"/>
    <d v="2017-03-30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x v="1"/>
    <s v="food/small batch"/>
    <n v="7.1999999999999998E-3"/>
    <n v="108"/>
    <x v="7"/>
    <s v="small batch"/>
    <x v="1116"/>
    <d v="2017-05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x v="0"/>
    <s v="food/small batch"/>
    <n v="5.2609431428571432"/>
    <n v="54.883162444113267"/>
    <x v="7"/>
    <s v="small batch"/>
    <x v="1343"/>
    <d v="2014-08-27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x v="0"/>
    <s v="food/small batch"/>
    <n v="2.5445000000000002"/>
    <n v="47.383612662942269"/>
    <x v="7"/>
    <s v="small batch"/>
    <x v="994"/>
    <d v="2015-06-15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x v="0"/>
    <s v="food/small batch"/>
    <n v="1.0591999999999999"/>
    <n v="211.84"/>
    <x v="7"/>
    <s v="small batch"/>
    <x v="14"/>
    <d v="2014-07-18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x v="0"/>
    <s v="food/small batch"/>
    <n v="1.0242285714285715"/>
    <n v="219.92638036809817"/>
    <x v="7"/>
    <s v="small batch"/>
    <x v="84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x v="0"/>
    <s v="food/small batch"/>
    <n v="1.4431375"/>
    <n v="40.795406360424032"/>
    <x v="7"/>
    <s v="small batch"/>
    <x v="557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x v="0"/>
    <s v="food/small batch"/>
    <n v="1.06308"/>
    <n v="75.502840909090907"/>
    <x v="7"/>
    <s v="small batch"/>
    <x v="795"/>
    <d v="2015-02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x v="0"/>
    <s v="food/small batch"/>
    <n v="2.1216666666666666"/>
    <n v="13.542553191489361"/>
    <x v="7"/>
    <s v="small batch"/>
    <x v="906"/>
    <d v="2014-05-30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x v="0"/>
    <s v="food/small batch"/>
    <n v="1.0195000000000001"/>
    <n v="60.865671641791046"/>
    <x v="7"/>
    <s v="small batch"/>
    <x v="797"/>
    <d v="2014-11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x v="0"/>
    <s v="food/small batch"/>
    <n v="1.0227200000000001"/>
    <n v="115.69230769230769"/>
    <x v="7"/>
    <s v="small batch"/>
    <x v="1344"/>
    <d v="2014-06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x v="0"/>
    <s v="food/small batch"/>
    <n v="5.2073254999999996"/>
    <n v="48.104623556581984"/>
    <x v="7"/>
    <s v="small batch"/>
    <x v="597"/>
    <d v="2014-03-09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x v="0"/>
    <s v="food/small batch"/>
    <n v="1.1065833333333333"/>
    <n v="74.184357541899445"/>
    <x v="7"/>
    <s v="small batch"/>
    <x v="82"/>
    <d v="2014-06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x v="0"/>
    <s v="food/small batch"/>
    <n v="1.0114333333333334"/>
    <n v="123.34552845528455"/>
    <x v="7"/>
    <s v="small batch"/>
    <x v="1345"/>
    <d v="2014-06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x v="0"/>
    <s v="food/small batch"/>
    <n v="2.9420799999999998"/>
    <n v="66.623188405797094"/>
    <x v="7"/>
    <s v="small batch"/>
    <x v="137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x v="0"/>
    <s v="food/small batch"/>
    <n v="1.0577749999999999"/>
    <n v="104.99007444168734"/>
    <x v="7"/>
    <s v="small batch"/>
    <x v="1346"/>
    <d v="2016-10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x v="1"/>
    <s v="technology/web"/>
    <n v="0"/>
    <e v="#DIV/0!"/>
    <x v="2"/>
    <s v="web"/>
    <x v="1218"/>
    <d v="2015-07-13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x v="1"/>
    <s v="technology/web"/>
    <n v="0"/>
    <e v="#DIV/0!"/>
    <x v="2"/>
    <s v="web"/>
    <x v="867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x v="1"/>
    <s v="technology/web"/>
    <n v="0.03"/>
    <n v="300"/>
    <x v="2"/>
    <s v="web"/>
    <x v="4"/>
    <d v="2016-01-0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x v="1"/>
    <s v="technology/web"/>
    <n v="1E-3"/>
    <n v="1"/>
    <x v="2"/>
    <s v="web"/>
    <x v="7"/>
    <d v="2016-06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x v="1"/>
    <s v="technology/web"/>
    <n v="0"/>
    <e v="#DIV/0!"/>
    <x v="2"/>
    <s v="web"/>
    <x v="1347"/>
    <d v="2015-04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x v="1"/>
    <s v="technology/web"/>
    <n v="6.4999999999999997E-4"/>
    <n v="13"/>
    <x v="2"/>
    <s v="web"/>
    <x v="113"/>
    <d v="2016-10-18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x v="1"/>
    <s v="technology/web"/>
    <n v="1.4999999999999999E-2"/>
    <n v="15"/>
    <x v="2"/>
    <s v="web"/>
    <x v="677"/>
    <d v="2016-08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x v="1"/>
    <s v="technology/web"/>
    <n v="3.8571428571428572E-3"/>
    <n v="54"/>
    <x v="2"/>
    <s v="web"/>
    <x v="745"/>
    <d v="2016-02-2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x v="1"/>
    <s v="technology/web"/>
    <n v="0"/>
    <e v="#DIV/0!"/>
    <x v="2"/>
    <s v="web"/>
    <x v="533"/>
    <d v="2015-08-12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x v="1"/>
    <s v="technology/web"/>
    <n v="0"/>
    <e v="#DIV/0!"/>
    <x v="2"/>
    <s v="web"/>
    <x v="929"/>
    <d v="2017-01-04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x v="1"/>
    <s v="technology/web"/>
    <n v="5.7142857142857143E-3"/>
    <n v="15.428571428571429"/>
    <x v="2"/>
    <s v="web"/>
    <x v="304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x v="1"/>
    <s v="technology/web"/>
    <n v="0"/>
    <e v="#DIV/0!"/>
    <x v="2"/>
    <s v="web"/>
    <x v="302"/>
    <d v="2015-06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x v="1"/>
    <s v="technology/web"/>
    <n v="0"/>
    <e v="#DIV/0!"/>
    <x v="2"/>
    <s v="web"/>
    <x v="1348"/>
    <d v="2015-04-22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x v="1"/>
    <s v="technology/web"/>
    <n v="7.1428571428571429E-4"/>
    <n v="25"/>
    <x v="2"/>
    <s v="web"/>
    <x v="783"/>
    <d v="2015-0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x v="1"/>
    <s v="technology/web"/>
    <n v="6.875E-3"/>
    <n v="27.5"/>
    <x v="2"/>
    <s v="web"/>
    <x v="114"/>
    <d v="2015-05-03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x v="1"/>
    <s v="technology/web"/>
    <n v="0"/>
    <e v="#DIV/0!"/>
    <x v="2"/>
    <s v="web"/>
    <x v="540"/>
    <d v="2015-06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x v="1"/>
    <s v="technology/web"/>
    <n v="0"/>
    <e v="#DIV/0!"/>
    <x v="2"/>
    <s v="web"/>
    <x v="1183"/>
    <d v="2015-10-18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x v="1"/>
    <s v="technology/web"/>
    <n v="0"/>
    <e v="#DIV/0!"/>
    <x v="2"/>
    <s v="web"/>
    <x v="113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x v="1"/>
    <s v="technology/web"/>
    <n v="0.14680000000000001"/>
    <n v="367"/>
    <x v="2"/>
    <s v="web"/>
    <x v="1349"/>
    <d v="2015-08-04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x v="1"/>
    <s v="technology/web"/>
    <n v="4.0000000000000002E-4"/>
    <n v="2"/>
    <x v="2"/>
    <s v="web"/>
    <x v="211"/>
    <d v="2016-02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x v="1"/>
    <s v="technology/web"/>
    <n v="0"/>
    <e v="#DIV/0!"/>
    <x v="2"/>
    <s v="web"/>
    <x v="1245"/>
    <d v="2016-05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x v="1"/>
    <s v="technology/web"/>
    <n v="0.2857142857142857"/>
    <n v="60"/>
    <x v="2"/>
    <s v="web"/>
    <x v="783"/>
    <d v="2014-12-12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x v="1"/>
    <s v="technology/web"/>
    <n v="0"/>
    <e v="#DIV/0!"/>
    <x v="2"/>
    <s v="web"/>
    <x v="588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x v="1"/>
    <s v="technology/web"/>
    <n v="0"/>
    <e v="#DIV/0!"/>
    <x v="2"/>
    <s v="web"/>
    <x v="185"/>
    <d v="2015-10-27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x v="1"/>
    <s v="technology/web"/>
    <n v="0"/>
    <e v="#DIV/0!"/>
    <x v="2"/>
    <s v="web"/>
    <x v="836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x v="1"/>
    <s v="technology/web"/>
    <n v="0.1052"/>
    <n v="97.407407407407405"/>
    <x v="2"/>
    <s v="web"/>
    <x v="485"/>
    <d v="2015-10-22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x v="1"/>
    <s v="technology/web"/>
    <n v="1.34E-2"/>
    <n v="47.857142857142854"/>
    <x v="2"/>
    <s v="web"/>
    <x v="332"/>
    <d v="2016-04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x v="1"/>
    <s v="technology/web"/>
    <n v="2.5000000000000001E-3"/>
    <n v="50"/>
    <x v="2"/>
    <s v="web"/>
    <x v="1119"/>
    <d v="2015-04-15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x v="1"/>
    <s v="technology/web"/>
    <n v="0"/>
    <e v="#DIV/0!"/>
    <x v="2"/>
    <s v="web"/>
    <x v="475"/>
    <d v="2016-02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x v="1"/>
    <s v="technology/web"/>
    <n v="3.2799999999999999E-3"/>
    <n v="20.5"/>
    <x v="2"/>
    <s v="web"/>
    <x v="484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x v="1"/>
    <s v="technology/web"/>
    <n v="0"/>
    <e v="#DIV/0!"/>
    <x v="2"/>
    <s v="web"/>
    <x v="824"/>
    <d v="2015-06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x v="1"/>
    <s v="technology/web"/>
    <n v="3.272727272727273E-2"/>
    <n v="30"/>
    <x v="2"/>
    <s v="web"/>
    <x v="972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x v="1"/>
    <s v="technology/web"/>
    <n v="5.8823529411764708E-5"/>
    <n v="50"/>
    <x v="2"/>
    <s v="web"/>
    <x v="1350"/>
    <d v="2015-08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x v="1"/>
    <s v="technology/web"/>
    <n v="4.5454545454545455E-4"/>
    <n v="10"/>
    <x v="2"/>
    <s v="web"/>
    <x v="1053"/>
    <d v="2015-02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x v="1"/>
    <s v="technology/web"/>
    <n v="0"/>
    <e v="#DIV/0!"/>
    <x v="2"/>
    <s v="web"/>
    <x v="115"/>
    <d v="2016-09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x v="1"/>
    <s v="technology/web"/>
    <n v="0.10877666666666666"/>
    <n v="81.582499999999996"/>
    <x v="2"/>
    <s v="web"/>
    <x v="455"/>
    <d v="2015-12-1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x v="1"/>
    <s v="technology/web"/>
    <n v="0"/>
    <e v="#DIV/0!"/>
    <x v="2"/>
    <s v="web"/>
    <x v="427"/>
    <d v="2016-11-26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x v="1"/>
    <s v="technology/web"/>
    <n v="0"/>
    <e v="#DIV/0!"/>
    <x v="2"/>
    <s v="web"/>
    <x v="844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x v="1"/>
    <s v="technology/web"/>
    <n v="0"/>
    <e v="#DIV/0!"/>
    <x v="2"/>
    <s v="web"/>
    <x v="135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x v="1"/>
    <s v="technology/web"/>
    <n v="3.6666666666666666E-3"/>
    <n v="18.333333333333332"/>
    <x v="2"/>
    <s v="web"/>
    <x v="185"/>
    <d v="2015-10-02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x v="1"/>
    <s v="technology/web"/>
    <n v="1.8193398957730169E-2"/>
    <n v="224.42857142857142"/>
    <x v="2"/>
    <s v="web"/>
    <x v="1287"/>
    <d v="2015-04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x v="1"/>
    <s v="technology/web"/>
    <n v="2.5000000000000001E-2"/>
    <n v="37.5"/>
    <x v="2"/>
    <s v="web"/>
    <x v="749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x v="1"/>
    <s v="technology/web"/>
    <n v="4.3499999999999997E-2"/>
    <n v="145"/>
    <x v="2"/>
    <s v="web"/>
    <x v="864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x v="1"/>
    <s v="technology/web"/>
    <n v="8.0000000000000002E-3"/>
    <n v="1"/>
    <x v="2"/>
    <s v="web"/>
    <x v="308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x v="1"/>
    <s v="technology/web"/>
    <n v="1.2123076923076924E-2"/>
    <n v="112.57142857142857"/>
    <x v="2"/>
    <s v="web"/>
    <x v="160"/>
    <d v="2015-08-06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x v="1"/>
    <s v="technology/web"/>
    <n v="0"/>
    <e v="#DIV/0!"/>
    <x v="2"/>
    <s v="web"/>
    <x v="783"/>
    <d v="2015-0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x v="1"/>
    <s v="technology/web"/>
    <n v="6.8399999999999997E-3"/>
    <n v="342"/>
    <x v="2"/>
    <s v="web"/>
    <x v="528"/>
    <d v="2016-07-23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x v="1"/>
    <s v="technology/web"/>
    <n v="1.2513513513513513E-2"/>
    <n v="57.875"/>
    <x v="2"/>
    <s v="web"/>
    <x v="22"/>
    <d v="2015-01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x v="1"/>
    <s v="technology/web"/>
    <n v="1.8749999999999999E-3"/>
    <n v="30"/>
    <x v="2"/>
    <s v="web"/>
    <x v="987"/>
    <d v="2015-07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x v="1"/>
    <s v="technology/web"/>
    <n v="0"/>
    <e v="#DIV/0!"/>
    <x v="2"/>
    <s v="web"/>
    <x v="140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x v="1"/>
    <s v="technology/web"/>
    <n v="1.25E-3"/>
    <n v="25"/>
    <x v="2"/>
    <s v="web"/>
    <x v="930"/>
    <d v="2015-04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x v="1"/>
    <s v="technology/web"/>
    <n v="0"/>
    <e v="#DIV/0!"/>
    <x v="2"/>
    <s v="web"/>
    <x v="37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x v="1"/>
    <s v="technology/web"/>
    <n v="5.0000000000000001E-4"/>
    <n v="50"/>
    <x v="2"/>
    <s v="web"/>
    <x v="749"/>
    <d v="2015-08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x v="1"/>
    <s v="technology/web"/>
    <n v="5.9999999999999995E-4"/>
    <n v="1.5"/>
    <x v="2"/>
    <s v="web"/>
    <x v="497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x v="1"/>
    <s v="technology/web"/>
    <n v="0"/>
    <e v="#DIV/0!"/>
    <x v="2"/>
    <s v="web"/>
    <x v="126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x v="1"/>
    <s v="technology/web"/>
    <n v="2E-3"/>
    <n v="10"/>
    <x v="2"/>
    <s v="web"/>
    <x v="1352"/>
    <d v="2015-10-16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x v="1"/>
    <s v="technology/web"/>
    <n v="0"/>
    <e v="#DIV/0!"/>
    <x v="2"/>
    <s v="web"/>
    <x v="778"/>
    <d v="2015-01-03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x v="1"/>
    <s v="technology/web"/>
    <n v="0"/>
    <e v="#DIV/0!"/>
    <x v="2"/>
    <s v="web"/>
    <x v="464"/>
    <d v="2015-07-0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x v="1"/>
    <s v="technology/web"/>
    <n v="0"/>
    <e v="#DIV/0!"/>
    <x v="2"/>
    <s v="web"/>
    <x v="1059"/>
    <d v="2014-12-19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x v="1"/>
    <s v="technology/web"/>
    <n v="0"/>
    <e v="#DIV/0!"/>
    <x v="2"/>
    <s v="web"/>
    <x v="1353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x v="1"/>
    <s v="food/food trucks"/>
    <n v="7.1785714285714283E-3"/>
    <n v="22.333333333333332"/>
    <x v="7"/>
    <s v="food trucks"/>
    <x v="194"/>
    <d v="2016-03-06T00:00:0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x v="1"/>
    <s v="food/food trucks"/>
    <n v="4.3333333333333331E-3"/>
    <n v="52"/>
    <x v="7"/>
    <s v="food trucks"/>
    <x v="396"/>
    <d v="2015-05-14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x v="1"/>
    <s v="food/food trucks"/>
    <n v="0.16833333333333333"/>
    <n v="16.833333333333332"/>
    <x v="7"/>
    <s v="food trucks"/>
    <x v="445"/>
    <d v="2016-03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x v="1"/>
    <s v="food/food trucks"/>
    <n v="0"/>
    <e v="#DIV/0!"/>
    <x v="7"/>
    <s v="food trucks"/>
    <x v="208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x v="1"/>
    <s v="food/food trucks"/>
    <n v="0.22520000000000001"/>
    <n v="56.3"/>
    <x v="7"/>
    <s v="food trucks"/>
    <x v="430"/>
    <d v="2016-09-04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x v="1"/>
    <s v="food/food trucks"/>
    <n v="0.41384615384615386"/>
    <n v="84.0625"/>
    <x v="7"/>
    <s v="food trucks"/>
    <x v="1354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x v="1"/>
    <s v="food/food trucks"/>
    <n v="0.25259090909090909"/>
    <n v="168.39393939393941"/>
    <x v="7"/>
    <s v="food trucks"/>
    <x v="508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x v="1"/>
    <s v="food/food trucks"/>
    <n v="2E-3"/>
    <n v="15"/>
    <x v="7"/>
    <s v="food trucks"/>
    <x v="797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x v="1"/>
    <s v="food/food trucks"/>
    <n v="1.84E-2"/>
    <n v="76.666666666666671"/>
    <x v="7"/>
    <s v="food trucks"/>
    <x v="1355"/>
    <d v="2015-08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x v="1"/>
    <s v="food/food trucks"/>
    <n v="0"/>
    <e v="#DIV/0!"/>
    <x v="7"/>
    <s v="food trucks"/>
    <x v="453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x v="1"/>
    <s v="food/food trucks"/>
    <n v="6.0400000000000002E-3"/>
    <n v="50.333333333333336"/>
    <x v="7"/>
    <s v="food trucks"/>
    <x v="343"/>
    <d v="2015-08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x v="1"/>
    <s v="food/food trucks"/>
    <n v="0"/>
    <e v="#DIV/0!"/>
    <x v="7"/>
    <s v="food trucks"/>
    <x v="1356"/>
    <d v="2016-11-27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x v="1"/>
    <s v="food/food trucks"/>
    <n v="8.3333333333333332E-3"/>
    <n v="8.3333333333333339"/>
    <x v="7"/>
    <s v="food trucks"/>
    <x v="403"/>
    <d v="2014-06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x v="1"/>
    <s v="food/food trucks"/>
    <n v="3.0666666666666665E-2"/>
    <n v="35.384615384615387"/>
    <x v="7"/>
    <s v="food trucks"/>
    <x v="533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x v="1"/>
    <s v="food/food trucks"/>
    <n v="5.5833333333333334E-3"/>
    <n v="55.833333333333336"/>
    <x v="7"/>
    <s v="food trucks"/>
    <x v="878"/>
    <d v="2016-07-1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x v="1"/>
    <s v="food/food trucks"/>
    <n v="2.5000000000000001E-4"/>
    <n v="5"/>
    <x v="7"/>
    <s v="food trucks"/>
    <x v="609"/>
    <d v="2015-03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x v="1"/>
    <s v="food/food trucks"/>
    <n v="0"/>
    <e v="#DIV/0!"/>
    <x v="7"/>
    <s v="food trucks"/>
    <x v="527"/>
    <d v="2014-08-11T00:00:0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x v="1"/>
    <s v="food/food trucks"/>
    <n v="2.0000000000000001E-4"/>
    <n v="1"/>
    <x v="7"/>
    <s v="food trucks"/>
    <x v="1357"/>
    <d v="2015-03-25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x v="1"/>
    <s v="food/food trucks"/>
    <n v="0"/>
    <e v="#DIV/0!"/>
    <x v="7"/>
    <s v="food trucks"/>
    <x v="1358"/>
    <d v="2015-02-19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x v="1"/>
    <s v="food/food trucks"/>
    <n v="0.14825133372851215"/>
    <n v="69.472222222222229"/>
    <x v="7"/>
    <s v="food trucks"/>
    <x v="1041"/>
    <d v="2014-11-10T00:00:0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x v="1"/>
    <s v="food/food trucks"/>
    <n v="1.6666666666666666E-4"/>
    <n v="1"/>
    <x v="7"/>
    <s v="food trucks"/>
    <x v="864"/>
    <d v="2015-02-22T00:00:0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x v="1"/>
    <s v="food/food trucks"/>
    <n v="2E-3"/>
    <n v="1"/>
    <x v="7"/>
    <s v="food trucks"/>
    <x v="788"/>
    <d v="2015-03-12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x v="1"/>
    <s v="food/food trucks"/>
    <n v="1.3333333333333334E-4"/>
    <n v="8"/>
    <x v="7"/>
    <s v="food trucks"/>
    <x v="852"/>
    <d v="2015-01-01T00:00:0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x v="1"/>
    <s v="food/food trucks"/>
    <n v="1.24E-2"/>
    <n v="34.444444444444443"/>
    <x v="7"/>
    <s v="food trucks"/>
    <x v="1359"/>
    <d v="2014-10-28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x v="1"/>
    <s v="food/food trucks"/>
    <n v="2.8571428571428574E-4"/>
    <n v="1"/>
    <x v="7"/>
    <s v="food trucks"/>
    <x v="481"/>
    <d v="2016-05-28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x v="1"/>
    <s v="food/food trucks"/>
    <n v="0"/>
    <e v="#DIV/0!"/>
    <x v="7"/>
    <s v="food trucks"/>
    <x v="321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x v="1"/>
    <s v="food/food trucks"/>
    <n v="2.0000000000000002E-5"/>
    <n v="1"/>
    <x v="7"/>
    <s v="food trucks"/>
    <x v="488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x v="1"/>
    <s v="food/food trucks"/>
    <n v="2.8571428571428571E-5"/>
    <n v="1"/>
    <x v="7"/>
    <s v="food trucks"/>
    <x v="552"/>
    <d v="2015-03-13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x v="1"/>
    <s v="food/food trucks"/>
    <n v="1.4321428571428572E-2"/>
    <n v="501.25"/>
    <x v="7"/>
    <s v="food trucks"/>
    <x v="581"/>
    <d v="2017-02-06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x v="1"/>
    <s v="food/food trucks"/>
    <n v="7.0000000000000001E-3"/>
    <n v="10.5"/>
    <x v="7"/>
    <s v="food trucks"/>
    <x v="799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x v="1"/>
    <s v="food/food trucks"/>
    <n v="2.0000000000000002E-5"/>
    <n v="1"/>
    <x v="7"/>
    <s v="food trucks"/>
    <x v="407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x v="1"/>
    <s v="food/food trucks"/>
    <n v="1.4285714285714287E-4"/>
    <n v="1"/>
    <x v="7"/>
    <s v="food trucks"/>
    <x v="955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x v="1"/>
    <s v="food/food trucks"/>
    <n v="0"/>
    <e v="#DIV/0!"/>
    <x v="7"/>
    <s v="food trucks"/>
    <x v="1217"/>
    <d v="2016-02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x v="1"/>
    <s v="food/food trucks"/>
    <n v="1.2999999999999999E-3"/>
    <n v="13"/>
    <x v="7"/>
    <s v="food trucks"/>
    <x v="987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x v="1"/>
    <s v="food/food trucks"/>
    <n v="4.8960000000000002E-3"/>
    <n v="306"/>
    <x v="7"/>
    <s v="food trucks"/>
    <x v="1360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x v="1"/>
    <s v="food/food trucks"/>
    <n v="3.8461538461538462E-4"/>
    <n v="22.5"/>
    <x v="7"/>
    <s v="food trucks"/>
    <x v="1032"/>
    <d v="2016-01-30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x v="1"/>
    <s v="food/food trucks"/>
    <n v="0"/>
    <e v="#DIV/0!"/>
    <x v="7"/>
    <s v="food trucks"/>
    <x v="200"/>
    <d v="2015-03-18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x v="1"/>
    <s v="food/food trucks"/>
    <n v="3.3333333333333335E-3"/>
    <n v="50"/>
    <x v="7"/>
    <s v="food trucks"/>
    <x v="375"/>
    <d v="2015-12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x v="1"/>
    <s v="food/food trucks"/>
    <n v="0"/>
    <e v="#DIV/0!"/>
    <x v="7"/>
    <s v="food trucks"/>
    <x v="1361"/>
    <d v="2015-10-19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x v="1"/>
    <s v="food/food trucks"/>
    <n v="2E-3"/>
    <n v="5"/>
    <x v="7"/>
    <s v="food trucks"/>
    <x v="206"/>
    <d v="2016-02-14T00:00:0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x v="0"/>
    <s v="food/small batch"/>
    <n v="1.0788"/>
    <n v="74.22935779816514"/>
    <x v="7"/>
    <s v="small batch"/>
    <x v="1120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x v="0"/>
    <s v="food/small batch"/>
    <n v="1.2594166666666666"/>
    <n v="81.252688172043008"/>
    <x v="7"/>
    <s v="small batch"/>
    <x v="132"/>
    <d v="2015-03-20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x v="0"/>
    <s v="food/small batch"/>
    <n v="2.0251494999999999"/>
    <n v="130.23469453376205"/>
    <x v="7"/>
    <s v="small batch"/>
    <x v="323"/>
    <d v="2014-08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x v="0"/>
    <s v="food/small batch"/>
    <n v="1.0860000000000001"/>
    <n v="53.409836065573771"/>
    <x v="7"/>
    <s v="small batch"/>
    <x v="98"/>
    <d v="2016-05-26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x v="0"/>
    <s v="food/small batch"/>
    <n v="1.728"/>
    <n v="75.130434782608702"/>
    <x v="7"/>
    <s v="small batch"/>
    <x v="1362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x v="0"/>
    <s v="food/small batch"/>
    <n v="1.6798"/>
    <n v="75.666666666666671"/>
    <x v="7"/>
    <s v="small batch"/>
    <x v="615"/>
    <d v="2016-11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x v="0"/>
    <s v="food/small batch"/>
    <n v="4.2720000000000002"/>
    <n v="31.691394658753708"/>
    <x v="7"/>
    <s v="small batch"/>
    <x v="889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x v="0"/>
    <s v="food/small batch"/>
    <n v="1.075"/>
    <n v="47.777777777777779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x v="0"/>
    <s v="food/small batch"/>
    <n v="1.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x v="0"/>
    <s v="food/small batch"/>
    <n v="1.0153353333333335"/>
    <n v="149.31401960784314"/>
    <x v="7"/>
    <s v="small batch"/>
    <x v="48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x v="0"/>
    <s v="food/small batch"/>
    <n v="1.1545000000000001"/>
    <n v="62.06989247311828"/>
    <x v="7"/>
    <s v="small batch"/>
    <x v="1363"/>
    <d v="2017-03-06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x v="0"/>
    <s v="food/small batch"/>
    <n v="1.335"/>
    <n v="53.4"/>
    <x v="7"/>
    <s v="small batch"/>
    <x v="1032"/>
    <d v="2015-12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x v="0"/>
    <s v="food/small batch"/>
    <n v="1.5469999999999999"/>
    <n v="69.268656716417908"/>
    <x v="7"/>
    <s v="small batch"/>
    <x v="452"/>
    <d v="2017-02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x v="0"/>
    <s v="food/small batch"/>
    <n v="1.0084571428571429"/>
    <n v="271.50769230769231"/>
    <x v="7"/>
    <s v="small batch"/>
    <x v="1364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x v="0"/>
    <s v="food/small batch"/>
    <n v="1.82"/>
    <n v="34.125"/>
    <x v="7"/>
    <s v="small batch"/>
    <x v="680"/>
    <d v="2016-04-2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x v="0"/>
    <s v="food/small batch"/>
    <n v="1.8086666666666666"/>
    <n v="40.492537313432834"/>
    <x v="7"/>
    <s v="small batch"/>
    <x v="881"/>
    <d v="2017-02-26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x v="0"/>
    <s v="food/small batch"/>
    <n v="1.0230434782608695"/>
    <n v="189.75806451612902"/>
    <x v="7"/>
    <s v="small batch"/>
    <x v="386"/>
    <d v="2016-03-25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x v="0"/>
    <s v="food/small batch"/>
    <n v="1.1017999999999999"/>
    <n v="68.862499999999997"/>
    <x v="7"/>
    <s v="small batch"/>
    <x v="845"/>
    <d v="2016-06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x v="0"/>
    <s v="food/small batch"/>
    <n v="1.0225"/>
    <n v="108.77659574468085"/>
    <x v="7"/>
    <s v="small batch"/>
    <x v="1365"/>
    <d v="2016-03-24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x v="0"/>
    <s v="food/small batch"/>
    <n v="1.0078823529411765"/>
    <n v="125.98529411764706"/>
    <x v="7"/>
    <s v="small batch"/>
    <x v="945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x v="0"/>
    <s v="music/indie rock"/>
    <n v="1.038"/>
    <n v="90.523255813953483"/>
    <x v="4"/>
    <s v="indie rock"/>
    <x v="1366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x v="0"/>
    <s v="music/indie rock"/>
    <n v="1.1070833333333334"/>
    <n v="28.880434782608695"/>
    <x v="4"/>
    <s v="indie rock"/>
    <x v="1367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x v="0"/>
    <s v="music/indie rock"/>
    <n v="1.1625000000000001"/>
    <n v="31"/>
    <x v="4"/>
    <s v="indie rock"/>
    <x v="1368"/>
    <d v="2013-04-17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x v="0"/>
    <s v="music/indie rock"/>
    <n v="1.111"/>
    <n v="51.674418604651166"/>
    <x v="4"/>
    <s v="indie rock"/>
    <x v="185"/>
    <d v="2015-10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x v="0"/>
    <s v="music/indie rock"/>
    <n v="1.8014285714285714"/>
    <n v="26.270833333333332"/>
    <x v="4"/>
    <s v="indie rock"/>
    <x v="1369"/>
    <d v="2012-09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x v="0"/>
    <s v="music/indie rock"/>
    <n v="1"/>
    <n v="48.07692307692308"/>
    <x v="4"/>
    <s v="indie rock"/>
    <x v="1370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x v="0"/>
    <s v="music/indie rock"/>
    <n v="1.1850000000000001"/>
    <n v="27.558139534883722"/>
    <x v="4"/>
    <s v="indie rock"/>
    <x v="1371"/>
    <d v="2012-05-1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x v="0"/>
    <s v="music/indie rock"/>
    <n v="1.0721700000000001"/>
    <n v="36.97137931034483"/>
    <x v="4"/>
    <s v="indie rock"/>
    <x v="1372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x v="0"/>
    <s v="music/indie rock"/>
    <n v="1.1366666666666667"/>
    <n v="29.021276595744681"/>
    <x v="4"/>
    <s v="indie rock"/>
    <x v="1373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x v="0"/>
    <s v="music/indie rock"/>
    <n v="1.0316400000000001"/>
    <n v="28.65666666666667"/>
    <x v="4"/>
    <s v="indie rock"/>
    <x v="1374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x v="0"/>
    <s v="music/indie rock"/>
    <n v="1.28"/>
    <n v="37.647058823529413"/>
    <x v="4"/>
    <s v="indie rock"/>
    <x v="330"/>
    <d v="2012-01-2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x v="0"/>
    <s v="music/indie rock"/>
    <n v="1.3576026666666667"/>
    <n v="97.904038461538462"/>
    <x v="4"/>
    <s v="indie rock"/>
    <x v="137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x v="0"/>
    <s v="music/indie rock"/>
    <n v="1"/>
    <n v="42.553191489361701"/>
    <x v="4"/>
    <s v="indie rock"/>
    <x v="721"/>
    <d v="2012-11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x v="0"/>
    <s v="music/indie rock"/>
    <n v="1.0000360000000001"/>
    <n v="131.58368421052631"/>
    <x v="4"/>
    <s v="indie rock"/>
    <x v="137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x v="0"/>
    <s v="music/indie rock"/>
    <n v="1.0471999999999999"/>
    <n v="32.320987654320987"/>
    <x v="4"/>
    <s v="indie rock"/>
    <x v="1377"/>
    <d v="2010-07-1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x v="0"/>
    <s v="music/indie rock"/>
    <n v="1.050225"/>
    <n v="61.103999999999999"/>
    <x v="4"/>
    <s v="indie rock"/>
    <x v="1122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x v="0"/>
    <s v="music/indie rock"/>
    <n v="1.7133333333333334"/>
    <n v="31.341463414634145"/>
    <x v="4"/>
    <s v="indie rock"/>
    <x v="1367"/>
    <d v="2012-08-13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x v="0"/>
    <s v="music/indie rock"/>
    <n v="1.2749999999999999"/>
    <n v="129.1139240506329"/>
    <x v="4"/>
    <s v="indie rock"/>
    <x v="1378"/>
    <d v="2013-01-14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x v="0"/>
    <s v="music/indie rock"/>
    <n v="1.3344333333333334"/>
    <n v="25.020624999999999"/>
    <x v="4"/>
    <s v="indie rock"/>
    <x v="1379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x v="0"/>
    <s v="music/indie rock"/>
    <n v="1"/>
    <n v="250"/>
    <x v="4"/>
    <s v="indie rock"/>
    <x v="1380"/>
    <d v="2015-10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x v="0"/>
    <s v="music/indie rock"/>
    <n v="1.1291099999999998"/>
    <n v="47.541473684210523"/>
    <x v="4"/>
    <s v="indie rock"/>
    <x v="1381"/>
    <d v="2012-05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x v="0"/>
    <s v="music/indie rock"/>
    <n v="1.0009999999999999"/>
    <n v="40.04"/>
    <x v="4"/>
    <s v="indie rock"/>
    <x v="1382"/>
    <d v="2011-08-02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x v="0"/>
    <s v="music/indie rock"/>
    <n v="1.1372727272727272"/>
    <n v="65.84210526315789"/>
    <x v="4"/>
    <s v="indie rock"/>
    <x v="398"/>
    <d v="2012-05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x v="0"/>
    <s v="music/indie rock"/>
    <n v="1.1931742857142855"/>
    <n v="46.401222222222216"/>
    <x v="4"/>
    <s v="indie rock"/>
    <x v="1383"/>
    <d v="2011-09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x v="0"/>
    <s v="music/indie rock"/>
    <n v="1.0325"/>
    <n v="50.365853658536587"/>
    <x v="4"/>
    <s v="indie rock"/>
    <x v="1384"/>
    <d v="2011-10-13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x v="0"/>
    <s v="music/indie rock"/>
    <n v="2.6566666666666667"/>
    <n v="26.566666666666666"/>
    <x v="4"/>
    <s v="indie rock"/>
    <x v="1385"/>
    <d v="2012-04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x v="0"/>
    <s v="music/indie rock"/>
    <n v="1.0005066666666667"/>
    <n v="39.493684210526318"/>
    <x v="4"/>
    <s v="indie rock"/>
    <x v="1371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x v="0"/>
    <s v="music/indie rock"/>
    <n v="1.0669999999999999"/>
    <n v="49.246153846153845"/>
    <x v="4"/>
    <s v="indie rock"/>
    <x v="1386"/>
    <d v="2011-11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x v="0"/>
    <s v="music/indie rock"/>
    <n v="1.3367142857142857"/>
    <n v="62.38"/>
    <x v="4"/>
    <s v="indie rock"/>
    <x v="1387"/>
    <d v="2013-05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x v="0"/>
    <s v="music/indie rock"/>
    <n v="1.214"/>
    <n v="37.9375"/>
    <x v="4"/>
    <s v="indie rock"/>
    <x v="1374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x v="0"/>
    <s v="music/indie rock"/>
    <n v="1.032"/>
    <n v="51.6"/>
    <x v="4"/>
    <s v="indie rock"/>
    <x v="1388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x v="0"/>
    <s v="music/indie rock"/>
    <n v="1.25"/>
    <n v="27.777777777777779"/>
    <x v="4"/>
    <s v="indie rock"/>
    <x v="1389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x v="0"/>
    <s v="music/indie rock"/>
    <n v="1.2869999999999999"/>
    <n v="99.382239382239376"/>
    <x v="4"/>
    <s v="indie rock"/>
    <x v="139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x v="0"/>
    <s v="music/indie rock"/>
    <n v="1.0100533333333332"/>
    <n v="38.848205128205123"/>
    <x v="4"/>
    <s v="indie rock"/>
    <x v="1374"/>
    <d v="2012-05-24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x v="0"/>
    <s v="music/indie rock"/>
    <n v="1.2753666666666665"/>
    <n v="45.548809523809524"/>
    <x v="4"/>
    <s v="indie rock"/>
    <x v="1391"/>
    <d v="2012-06-07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x v="0"/>
    <s v="music/indie rock"/>
    <n v="1"/>
    <n v="600"/>
    <x v="4"/>
    <s v="indie rock"/>
    <x v="1392"/>
    <d v="2013-03-30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x v="0"/>
    <s v="music/indie rock"/>
    <n v="1.127715"/>
    <n v="80.551071428571419"/>
    <x v="4"/>
    <s v="indie rock"/>
    <x v="65"/>
    <d v="2011-08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x v="0"/>
    <s v="music/indie rock"/>
    <n v="1.056"/>
    <n v="52.8"/>
    <x v="4"/>
    <s v="indie rock"/>
    <x v="1053"/>
    <d v="2015-01-28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x v="0"/>
    <s v="music/indie rock"/>
    <n v="2.0262500000000001"/>
    <n v="47.676470588235297"/>
    <x v="4"/>
    <s v="indie rock"/>
    <x v="602"/>
    <d v="2013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x v="0"/>
    <s v="music/indie rock"/>
    <n v="1.1333333333333333"/>
    <n v="23.448275862068964"/>
    <x v="4"/>
    <s v="indie rock"/>
    <x v="1069"/>
    <d v="2012-06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x v="1"/>
    <s v="food/restaurants"/>
    <n v="2.5545454545454545E-2"/>
    <n v="40.142857142857146"/>
    <x v="7"/>
    <s v="restaurants"/>
    <x v="1121"/>
    <d v="2015-09-2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x v="1"/>
    <s v="food/restaurants"/>
    <n v="7.8181818181818181E-4"/>
    <n v="17.2"/>
    <x v="7"/>
    <s v="restaurants"/>
    <x v="1393"/>
    <d v="2014-09-22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x v="1"/>
    <s v="food/restaurants"/>
    <n v="0"/>
    <e v="#DIV/0!"/>
    <x v="7"/>
    <s v="restaurants"/>
    <x v="1394"/>
    <d v="2016-06-08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x v="1"/>
    <s v="food/restaurants"/>
    <n v="0"/>
    <e v="#DIV/0!"/>
    <x v="7"/>
    <s v="restaurants"/>
    <x v="479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x v="1"/>
    <s v="food/restaurants"/>
    <n v="0"/>
    <e v="#DIV/0!"/>
    <x v="7"/>
    <s v="restaurants"/>
    <x v="157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x v="1"/>
    <s v="food/restaurants"/>
    <n v="6.0000000000000001E-3"/>
    <n v="15"/>
    <x v="7"/>
    <s v="restaurants"/>
    <x v="938"/>
    <d v="2015-10-04T00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x v="1"/>
    <s v="food/restaurants"/>
    <n v="0"/>
    <e v="#DIV/0!"/>
    <x v="7"/>
    <s v="restaurants"/>
    <x v="884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x v="1"/>
    <s v="food/restaurants"/>
    <n v="0"/>
    <e v="#DIV/0!"/>
    <x v="7"/>
    <s v="restaurants"/>
    <x v="60"/>
    <d v="2014-08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x v="1"/>
    <s v="food/restaurants"/>
    <n v="1.0526315789473684E-2"/>
    <n v="35.714285714285715"/>
    <x v="7"/>
    <s v="restaurants"/>
    <x v="803"/>
    <d v="2015-04-2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x v="1"/>
    <s v="food/restaurants"/>
    <n v="1.5E-3"/>
    <n v="37.5"/>
    <x v="7"/>
    <s v="restaurants"/>
    <x v="353"/>
    <d v="2015-05-15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x v="1"/>
    <s v="food/restaurants"/>
    <n v="0"/>
    <e v="#DIV/0!"/>
    <x v="7"/>
    <s v="restaurants"/>
    <x v="337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x v="1"/>
    <s v="food/restaurants"/>
    <n v="0"/>
    <e v="#DIV/0!"/>
    <x v="7"/>
    <s v="restaurants"/>
    <x v="40"/>
    <d v="2014-12-14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x v="1"/>
    <s v="food/restaurants"/>
    <n v="0"/>
    <e v="#DIV/0!"/>
    <x v="7"/>
    <s v="restaurants"/>
    <x v="883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x v="1"/>
    <s v="food/restaurants"/>
    <n v="1.7500000000000002E-2"/>
    <n v="52.5"/>
    <x v="7"/>
    <s v="restaurants"/>
    <x v="139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x v="1"/>
    <s v="food/restaurants"/>
    <n v="0.186"/>
    <n v="77.5"/>
    <x v="7"/>
    <s v="restaurants"/>
    <x v="1357"/>
    <d v="2015-02-23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x v="1"/>
    <s v="food/restaurants"/>
    <n v="0"/>
    <e v="#DIV/0!"/>
    <x v="7"/>
    <s v="restaurants"/>
    <x v="317"/>
    <d v="2014-11-30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x v="1"/>
    <s v="food/restaurants"/>
    <n v="9.8166666666666666E-2"/>
    <n v="53.545454545454547"/>
    <x v="7"/>
    <s v="restaurants"/>
    <x v="132"/>
    <d v="2015-03-20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x v="1"/>
    <s v="food/restaurants"/>
    <n v="0"/>
    <e v="#DIV/0!"/>
    <x v="7"/>
    <s v="restaurants"/>
    <x v="308"/>
    <d v="2014-11-14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x v="1"/>
    <s v="food/restaurants"/>
    <n v="4.3333333333333331E-4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x v="1"/>
    <s v="food/restaurants"/>
    <n v="0"/>
    <e v="#DIV/0!"/>
    <x v="7"/>
    <s v="restaurants"/>
    <x v="209"/>
    <d v="2016-10-16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x v="0"/>
    <s v="music/classical music"/>
    <n v="1.0948792000000001"/>
    <n v="103.68174242424243"/>
    <x v="4"/>
    <s v="classical music"/>
    <x v="1396"/>
    <d v="2015-10-14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x v="0"/>
    <s v="music/classical music"/>
    <n v="1"/>
    <n v="185.18518518518519"/>
    <x v="4"/>
    <s v="classical music"/>
    <x v="995"/>
    <d v="2016-04-23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x v="0"/>
    <s v="music/classical music"/>
    <n v="1.5644444444444445"/>
    <n v="54.153846153846153"/>
    <x v="4"/>
    <s v="classical music"/>
    <x v="1397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x v="0"/>
    <s v="music/classical music"/>
    <n v="1.016"/>
    <n v="177.2093023255814"/>
    <x v="4"/>
    <s v="classical music"/>
    <x v="64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x v="0"/>
    <s v="music/classical music"/>
    <n v="1.00325"/>
    <n v="100.325"/>
    <x v="4"/>
    <s v="classical music"/>
    <x v="634"/>
    <d v="2012-06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x v="0"/>
    <s v="music/classical music"/>
    <n v="1.1294999999999999"/>
    <n v="136.90909090909091"/>
    <x v="4"/>
    <s v="classical music"/>
    <x v="1398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x v="0"/>
    <s v="music/classical music"/>
    <n v="1.02125"/>
    <n v="57.535211267605632"/>
    <x v="4"/>
    <s v="classical music"/>
    <x v="1074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x v="0"/>
    <s v="music/classical music"/>
    <n v="1.0724974999999999"/>
    <n v="52.962839506172834"/>
    <x v="4"/>
    <s v="classical music"/>
    <x v="1399"/>
    <d v="2015-08-20T00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x v="0"/>
    <s v="music/classical music"/>
    <n v="1.0428333333333333"/>
    <n v="82.328947368421055"/>
    <x v="4"/>
    <s v="classical music"/>
    <x v="1328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x v="0"/>
    <s v="music/classical music"/>
    <n v="1"/>
    <n v="135.41666666666666"/>
    <x v="4"/>
    <s v="classical music"/>
    <x v="1163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x v="0"/>
    <s v="music/classical music"/>
    <n v="1.004"/>
    <n v="74.06557377049181"/>
    <x v="4"/>
    <s v="classical music"/>
    <x v="756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x v="0"/>
    <s v="music/classical music"/>
    <n v="1.26125"/>
    <n v="84.083333333333329"/>
    <x v="4"/>
    <s v="classical music"/>
    <x v="1379"/>
    <d v="2012-08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x v="0"/>
    <s v="music/classical music"/>
    <n v="1.1066666666666667"/>
    <n v="61.029411764705884"/>
    <x v="4"/>
    <s v="classical music"/>
    <x v="284"/>
    <d v="2013-03-0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x v="0"/>
    <s v="music/classical music"/>
    <n v="1.05"/>
    <n v="150"/>
    <x v="4"/>
    <s v="classical music"/>
    <x v="1400"/>
    <d v="2010-01-01T00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x v="0"/>
    <s v="music/classical music"/>
    <n v="1.03775"/>
    <n v="266.08974358974359"/>
    <x v="4"/>
    <s v="classical music"/>
    <x v="598"/>
    <d v="2014-12-02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x v="0"/>
    <s v="music/classical music"/>
    <n v="1.1599999999999999"/>
    <n v="7.25"/>
    <x v="4"/>
    <s v="classical music"/>
    <x v="92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x v="0"/>
    <s v="music/classical music"/>
    <n v="1.1000000000000001"/>
    <n v="100"/>
    <x v="4"/>
    <s v="classical music"/>
    <x v="245"/>
    <d v="2011-08-02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x v="0"/>
    <s v="music/classical music"/>
    <n v="1.130176111111111"/>
    <n v="109.96308108108107"/>
    <x v="4"/>
    <s v="classical music"/>
    <x v="1249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x v="0"/>
    <s v="music/classical music"/>
    <n v="1.0024999999999999"/>
    <n v="169.91525423728814"/>
    <x v="4"/>
    <s v="classical music"/>
    <x v="187"/>
    <d v="2015-02-03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x v="0"/>
    <s v="music/classical music"/>
    <n v="1.034"/>
    <n v="95.740740740740748"/>
    <x v="4"/>
    <s v="classical music"/>
    <x v="64"/>
    <d v="2011-10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x v="0"/>
    <s v="music/classical music"/>
    <n v="1.0702857142857143"/>
    <n v="59.460317460317462"/>
    <x v="4"/>
    <s v="classical music"/>
    <x v="1401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x v="0"/>
    <s v="music/classical music"/>
    <n v="1.0357142857142858"/>
    <n v="55.769230769230766"/>
    <x v="4"/>
    <s v="classical music"/>
    <x v="1402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x v="0"/>
    <s v="music/classical music"/>
    <n v="1.5640000000000001"/>
    <n v="30.076923076923077"/>
    <x v="4"/>
    <s v="classical music"/>
    <x v="92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x v="0"/>
    <s v="music/classical music"/>
    <n v="1.0082"/>
    <n v="88.438596491228068"/>
    <x v="4"/>
    <s v="classical music"/>
    <x v="1233"/>
    <d v="2012-07-09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x v="0"/>
    <s v="music/classical music"/>
    <n v="1.9530000000000001"/>
    <n v="64.032786885245898"/>
    <x v="4"/>
    <s v="classical music"/>
    <x v="864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x v="0"/>
    <s v="music/classical music"/>
    <n v="1.1171428571428572"/>
    <n v="60.153846153846153"/>
    <x v="4"/>
    <s v="classical music"/>
    <x v="1403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x v="0"/>
    <s v="music/classical music"/>
    <n v="1.1985454545454546"/>
    <n v="49.194029850746269"/>
    <x v="4"/>
    <s v="classical music"/>
    <x v="833"/>
    <d v="2012-04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x v="0"/>
    <s v="music/classical music"/>
    <n v="1.0185"/>
    <n v="165.16216216216216"/>
    <x v="4"/>
    <s v="classical music"/>
    <x v="1027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x v="0"/>
    <s v="music/classical music"/>
    <n v="1.0280254777070064"/>
    <n v="43.621621621621621"/>
    <x v="4"/>
    <s v="classical music"/>
    <x v="1404"/>
    <d v="2013-06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x v="0"/>
    <s v="music/classical music"/>
    <n v="1.0084615384615385"/>
    <n v="43.7"/>
    <x v="4"/>
    <s v="classical music"/>
    <x v="379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x v="0"/>
    <s v="music/classical music"/>
    <n v="1.0273469387755103"/>
    <n v="67.419642857142861"/>
    <x v="4"/>
    <s v="classical music"/>
    <x v="1189"/>
    <d v="2012-03-22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x v="0"/>
    <s v="music/classical music"/>
    <n v="1.0649999999999999"/>
    <n v="177.5"/>
    <x v="4"/>
    <s v="classical music"/>
    <x v="1364"/>
    <d v="2017-03-06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x v="0"/>
    <s v="music/classical music"/>
    <n v="1.5553333333333332"/>
    <n v="38.883333333333333"/>
    <x v="4"/>
    <s v="classical music"/>
    <x v="1405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x v="0"/>
    <s v="music/classical music"/>
    <n v="1.228"/>
    <n v="54.985074626865675"/>
    <x v="4"/>
    <s v="classical music"/>
    <x v="104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x v="0"/>
    <s v="music/classical music"/>
    <n v="1.0734999999999999"/>
    <n v="61.342857142857142"/>
    <x v="4"/>
    <s v="classical music"/>
    <x v="707"/>
    <d v="2012-05-29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x v="0"/>
    <s v="music/classical music"/>
    <n v="1.0550335570469798"/>
    <n v="23.117647058823529"/>
    <x v="4"/>
    <s v="classical music"/>
    <x v="1097"/>
    <d v="2012-12-25T00:00:0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x v="0"/>
    <s v="music/classical music"/>
    <n v="1.1844444444444444"/>
    <n v="29.611111111111111"/>
    <x v="4"/>
    <s v="classical music"/>
    <x v="252"/>
    <d v="2014-05-16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x v="0"/>
    <s v="music/classical music"/>
    <n v="1.0888"/>
    <n v="75.611111111111114"/>
    <x v="4"/>
    <s v="classical music"/>
    <x v="304"/>
    <d v="2015-05-02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x v="0"/>
    <s v="music/classical music"/>
    <n v="1.1125"/>
    <n v="35.6"/>
    <x v="4"/>
    <s v="classical music"/>
    <x v="1406"/>
    <d v="2011-11-16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x v="0"/>
    <s v="music/classical music"/>
    <n v="1.0009999999999999"/>
    <n v="143"/>
    <x v="4"/>
    <s v="classical music"/>
    <x v="1106"/>
    <d v="2015-03-07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x v="1"/>
    <s v="food/food trucks"/>
    <n v="0"/>
    <e v="#DIV/0!"/>
    <x v="7"/>
    <s v="food trucks"/>
    <x v="1407"/>
    <d v="2015-10-14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x v="1"/>
    <s v="food/food trucks"/>
    <n v="7.4999999999999997E-3"/>
    <n v="25"/>
    <x v="7"/>
    <s v="food trucks"/>
    <x v="1408"/>
    <d v="2016-10-12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x v="1"/>
    <s v="food/food trucks"/>
    <n v="0"/>
    <e v="#DIV/0!"/>
    <x v="7"/>
    <s v="food trucks"/>
    <x v="860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x v="1"/>
    <s v="food/food trucks"/>
    <n v="0"/>
    <e v="#DIV/0!"/>
    <x v="7"/>
    <s v="food trucks"/>
    <x v="1409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x v="1"/>
    <s v="food/food trucks"/>
    <n v="0.01"/>
    <n v="100"/>
    <x v="7"/>
    <s v="food trucks"/>
    <x v="826"/>
    <d v="2016-05-10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x v="1"/>
    <s v="food/food trucks"/>
    <n v="0"/>
    <e v="#DIV/0!"/>
    <x v="7"/>
    <s v="food trucks"/>
    <x v="1343"/>
    <d v="2014-08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x v="1"/>
    <s v="food/food trucks"/>
    <n v="2.6666666666666666E-3"/>
    <n v="60"/>
    <x v="7"/>
    <s v="food trucks"/>
    <x v="972"/>
    <d v="2015-04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x v="1"/>
    <s v="food/food trucks"/>
    <n v="5.0000000000000001E-3"/>
    <n v="50"/>
    <x v="7"/>
    <s v="food trucks"/>
    <x v="521"/>
    <d v="2016-09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x v="1"/>
    <s v="food/food trucks"/>
    <n v="2.2307692307692306E-2"/>
    <n v="72.5"/>
    <x v="7"/>
    <s v="food trucks"/>
    <x v="1410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x v="1"/>
    <s v="food/food trucks"/>
    <n v="8.4285714285714294E-3"/>
    <n v="29.5"/>
    <x v="7"/>
    <s v="food trucks"/>
    <x v="1289"/>
    <d v="2017-02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x v="1"/>
    <s v="food/food trucks"/>
    <n v="2.5000000000000001E-3"/>
    <n v="62.5"/>
    <x v="7"/>
    <s v="food trucks"/>
    <x v="1411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x v="1"/>
    <s v="food/food trucks"/>
    <n v="0"/>
    <e v="#DIV/0!"/>
    <x v="7"/>
    <s v="food trucks"/>
    <x v="1412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x v="1"/>
    <s v="food/food trucks"/>
    <n v="0"/>
    <e v="#DIV/0!"/>
    <x v="7"/>
    <s v="food trucks"/>
    <x v="599"/>
    <d v="2014-08-24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x v="1"/>
    <s v="food/food trucks"/>
    <n v="0"/>
    <e v="#DIV/0!"/>
    <x v="7"/>
    <s v="food trucks"/>
    <x v="1413"/>
    <d v="2016-05-19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x v="1"/>
    <s v="food/food trucks"/>
    <n v="0"/>
    <e v="#DIV/0!"/>
    <x v="7"/>
    <s v="food trucks"/>
    <x v="1414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x v="1"/>
    <s v="food/food trucks"/>
    <n v="0"/>
    <e v="#DIV/0!"/>
    <x v="7"/>
    <s v="food trucks"/>
    <x v="1347"/>
    <d v="2015-04-1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x v="1"/>
    <s v="food/food trucks"/>
    <n v="0"/>
    <e v="#DIV/0!"/>
    <x v="7"/>
    <s v="food trucks"/>
    <x v="449"/>
    <d v="2014-08-05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x v="1"/>
    <s v="food/food trucks"/>
    <n v="0"/>
    <e v="#DIV/0!"/>
    <x v="7"/>
    <s v="food trucks"/>
    <x v="458"/>
    <d v="2015-10-1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x v="1"/>
    <s v="food/food trucks"/>
    <n v="1.3849999999999999E-3"/>
    <n v="23.083333333333332"/>
    <x v="7"/>
    <s v="food trucks"/>
    <x v="400"/>
    <d v="2014-09-16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x v="1"/>
    <s v="food/food trucks"/>
    <n v="6.0000000000000001E-3"/>
    <n v="25.5"/>
    <x v="7"/>
    <s v="food trucks"/>
    <x v="133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x v="1"/>
    <s v="food/food trucks"/>
    <n v="0.106"/>
    <n v="48.18181818181818"/>
    <x v="7"/>
    <s v="food trucks"/>
    <x v="1415"/>
    <d v="2015-11-17T00:00:0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x v="1"/>
    <s v="food/food trucks"/>
    <n v="1.1111111111111112E-5"/>
    <n v="1"/>
    <x v="7"/>
    <s v="food trucks"/>
    <x v="1416"/>
    <d v="2016-10-30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x v="1"/>
    <s v="food/food trucks"/>
    <n v="5.0000000000000001E-3"/>
    <n v="1"/>
    <x v="7"/>
    <s v="food trucks"/>
    <x v="609"/>
    <d v="2015-03-17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x v="1"/>
    <s v="food/food trucks"/>
    <n v="0"/>
    <e v="#DIV/0!"/>
    <x v="7"/>
    <s v="food trucks"/>
    <x v="994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x v="1"/>
    <s v="food/food trucks"/>
    <n v="1.6666666666666668E-3"/>
    <n v="50"/>
    <x v="7"/>
    <s v="food trucks"/>
    <x v="1417"/>
    <d v="2014-07-06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x v="1"/>
    <s v="food/food trucks"/>
    <n v="1.6666666666666668E-3"/>
    <n v="5"/>
    <x v="7"/>
    <s v="food trucks"/>
    <x v="846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x v="1"/>
    <s v="food/food trucks"/>
    <n v="2.4340000000000001E-2"/>
    <n v="202.83333333333334"/>
    <x v="7"/>
    <s v="food trucks"/>
    <x v="1032"/>
    <d v="2015-12-3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x v="1"/>
    <s v="food/food trucks"/>
    <n v="3.8833333333333331E-2"/>
    <n v="29.125"/>
    <x v="7"/>
    <s v="food trucks"/>
    <x v="77"/>
    <d v="2015-04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x v="1"/>
    <s v="food/food trucks"/>
    <n v="1E-4"/>
    <n v="5"/>
    <x v="7"/>
    <s v="food trucks"/>
    <x v="932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x v="1"/>
    <s v="food/food trucks"/>
    <n v="0"/>
    <e v="#DIV/0!"/>
    <x v="7"/>
    <s v="food trucks"/>
    <x v="493"/>
    <d v="2016-01-27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x v="1"/>
    <s v="food/food trucks"/>
    <n v="1.7333333333333333E-2"/>
    <n v="13"/>
    <x v="7"/>
    <s v="food trucks"/>
    <x v="741"/>
    <d v="2016-03-14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x v="1"/>
    <s v="food/food trucks"/>
    <n v="1.6666666666666668E-3"/>
    <n v="50"/>
    <x v="7"/>
    <s v="food trucks"/>
    <x v="39"/>
    <d v="2014-10-06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x v="1"/>
    <s v="food/food trucks"/>
    <n v="0"/>
    <e v="#DIV/0!"/>
    <x v="7"/>
    <s v="food trucks"/>
    <x v="54"/>
    <d v="2015-04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x v="1"/>
    <s v="food/food trucks"/>
    <n v="1.2500000000000001E-5"/>
    <n v="1"/>
    <x v="7"/>
    <s v="food trucks"/>
    <x v="3"/>
    <d v="2014-08-08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x v="1"/>
    <s v="food/food trucks"/>
    <n v="0.12166666666666667"/>
    <n v="96.05263157894737"/>
    <x v="7"/>
    <s v="food trucks"/>
    <x v="312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x v="1"/>
    <s v="food/food trucks"/>
    <n v="0.23588571428571428"/>
    <n v="305.77777777777777"/>
    <x v="7"/>
    <s v="food trucks"/>
    <x v="3"/>
    <d v="2014-08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x v="1"/>
    <s v="food/food trucks"/>
    <n v="5.6666666666666664E-2"/>
    <n v="12.142857142857142"/>
    <x v="7"/>
    <s v="food trucks"/>
    <x v="862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x v="1"/>
    <s v="food/food trucks"/>
    <n v="0.39"/>
    <n v="83.571428571428569"/>
    <x v="7"/>
    <s v="food trucks"/>
    <x v="1061"/>
    <d v="2015-09-24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x v="1"/>
    <s v="food/food trucks"/>
    <n v="9.9546510341776348E-3"/>
    <n v="18"/>
    <x v="7"/>
    <s v="food trucks"/>
    <x v="1418"/>
    <d v="2014-08-04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x v="1"/>
    <s v="food/food trucks"/>
    <n v="6.9320000000000007E-2"/>
    <n v="115.53333333333333"/>
    <x v="7"/>
    <s v="food trucks"/>
    <x v="762"/>
    <d v="2016-03-26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x v="0"/>
    <s v="technology/space exploration"/>
    <n v="6.6139999999999999"/>
    <n v="21.900662251655628"/>
    <x v="2"/>
    <s v="space exploration"/>
    <x v="1419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x v="0"/>
    <s v="technology/space exploration"/>
    <n v="3.2609166666666667"/>
    <n v="80.022494887525568"/>
    <x v="2"/>
    <s v="space exploration"/>
    <x v="1001"/>
    <d v="2014-11-13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x v="0"/>
    <s v="technology/space exploration"/>
    <n v="1.0148571428571429"/>
    <n v="35.520000000000003"/>
    <x v="2"/>
    <s v="space exploration"/>
    <x v="1420"/>
    <d v="2013-12-24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x v="0"/>
    <s v="technology/space exploration"/>
    <n v="1.0421799999999999"/>
    <n v="64.933333333333323"/>
    <x v="2"/>
    <s v="space exploration"/>
    <x v="1421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x v="0"/>
    <s v="technology/space exploration"/>
    <n v="1.0742157000000001"/>
    <n v="60.965703745743475"/>
    <x v="2"/>
    <s v="space exploration"/>
    <x v="13"/>
    <d v="2016-06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x v="0"/>
    <s v="technology/space exploration"/>
    <n v="1.1005454545454545"/>
    <n v="31.444155844155844"/>
    <x v="2"/>
    <s v="space exploration"/>
    <x v="1422"/>
    <d v="2014-04-3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x v="0"/>
    <s v="technology/space exploration"/>
    <n v="4.077"/>
    <n v="81.949748743718587"/>
    <x v="2"/>
    <s v="space exploration"/>
    <x v="293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x v="0"/>
    <s v="technology/space exploration"/>
    <n v="2.2392500000000002"/>
    <n v="58.92763157894737"/>
    <x v="2"/>
    <s v="space exploration"/>
    <x v="16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x v="0"/>
    <s v="technology/space exploration"/>
    <n v="3.038011142857143"/>
    <n v="157.29347633136095"/>
    <x v="2"/>
    <s v="space exploration"/>
    <x v="1253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x v="0"/>
    <s v="technology/space exploration"/>
    <n v="1.4132510432681749"/>
    <n v="55.758509532062391"/>
    <x v="2"/>
    <s v="space exploration"/>
    <x v="971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x v="0"/>
    <s v="technology/space exploration"/>
    <n v="27.906363636363636"/>
    <n v="83.802893802893806"/>
    <x v="2"/>
    <s v="space exploration"/>
    <x v="945"/>
    <d v="2017-01-03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x v="0"/>
    <s v="technology/space exploration"/>
    <n v="1.7176130000000001"/>
    <n v="58.422210884353746"/>
    <x v="2"/>
    <s v="space exploration"/>
    <x v="1037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x v="0"/>
    <s v="technology/space exploration"/>
    <n v="1.0101333333333333"/>
    <n v="270.57142857142856"/>
    <x v="2"/>
    <s v="space exploration"/>
    <x v="1423"/>
    <d v="2012-09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x v="0"/>
    <s v="technology/space exploration"/>
    <n v="1.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x v="0"/>
    <s v="technology/space exploration"/>
    <n v="1.6976511744127936"/>
    <n v="47.180555555555557"/>
    <x v="2"/>
    <s v="space exploration"/>
    <x v="680"/>
    <d v="2016-05-01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x v="0"/>
    <s v="technology/space exploration"/>
    <n v="1.14534"/>
    <n v="120.30882352941177"/>
    <x v="2"/>
    <s v="space exploration"/>
    <x v="343"/>
    <d v="2015-08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x v="0"/>
    <s v="technology/space exploration"/>
    <n v="8.7759999999999998"/>
    <n v="27.59748427672956"/>
    <x v="2"/>
    <s v="space exploration"/>
    <x v="1424"/>
    <d v="2014-10-21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x v="0"/>
    <s v="technology/space exploration"/>
    <n v="1.0538666666666667"/>
    <n v="205.2987012987013"/>
    <x v="2"/>
    <s v="space exploration"/>
    <x v="1288"/>
    <d v="2015-12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x v="0"/>
    <s v="technology/space exploration"/>
    <n v="1.8839999999999999"/>
    <n v="35.547169811320757"/>
    <x v="2"/>
    <s v="space exploration"/>
    <x v="142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x v="0"/>
    <s v="technology/space exploration"/>
    <n v="1.436523076923077"/>
    <n v="74.639488409272587"/>
    <x v="2"/>
    <s v="space exploration"/>
    <x v="625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x v="0"/>
    <s v="technology/space exploration"/>
    <n v="1.4588000000000001"/>
    <n v="47.058064516129029"/>
    <x v="2"/>
    <s v="space exploration"/>
    <x v="144"/>
    <d v="2015-05-22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x v="0"/>
    <s v="technology/space exploration"/>
    <n v="1.3118399999999999"/>
    <n v="26.591351351351353"/>
    <x v="2"/>
    <s v="space exploration"/>
    <x v="1131"/>
    <d v="2016-12-3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x v="0"/>
    <s v="technology/space exploration"/>
    <n v="1.1399999999999999"/>
    <n v="36.774193548387096"/>
    <x v="2"/>
    <s v="space exploration"/>
    <x v="486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x v="0"/>
    <s v="technology/space exploration"/>
    <n v="13.794206249999998"/>
    <n v="31.820544982698959"/>
    <x v="2"/>
    <s v="space exploration"/>
    <x v="1423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x v="0"/>
    <s v="technology/space exploration"/>
    <n v="9.56"/>
    <n v="27.576923076923077"/>
    <x v="2"/>
    <s v="space exploration"/>
    <x v="1426"/>
    <d v="2016-11-10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x v="0"/>
    <s v="technology/space exploration"/>
    <n v="1.1200000000000001"/>
    <n v="56"/>
    <x v="2"/>
    <s v="space exploration"/>
    <x v="686"/>
    <d v="2015-06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x v="0"/>
    <s v="technology/space exploration"/>
    <n v="6.4666666666666668"/>
    <n v="21.555555555555557"/>
    <x v="2"/>
    <s v="space exploration"/>
    <x v="162"/>
    <d v="2015-11-27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x v="0"/>
    <s v="technology/space exploration"/>
    <n v="1.1036948748510131"/>
    <n v="44.095238095238095"/>
    <x v="2"/>
    <s v="space exploration"/>
    <x v="1427"/>
    <d v="2014-12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x v="0"/>
    <s v="technology/space exploration"/>
    <n v="1.2774000000000001"/>
    <n v="63.87"/>
    <x v="2"/>
    <s v="space exploration"/>
    <x v="531"/>
    <d v="2015-05-15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x v="0"/>
    <s v="technology/space exploration"/>
    <n v="1.579"/>
    <n v="38.987654320987652"/>
    <x v="2"/>
    <s v="space exploration"/>
    <x v="1151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x v="0"/>
    <s v="technology/space exploration"/>
    <n v="1.1466525000000001"/>
    <n v="80.185489510489504"/>
    <x v="2"/>
    <s v="space exploration"/>
    <x v="1399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x v="0"/>
    <s v="technology/space exploration"/>
    <n v="1.3700934579439252"/>
    <n v="34.904761904761905"/>
    <x v="2"/>
    <s v="space exploration"/>
    <x v="1141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x v="0"/>
    <s v="technology/space exploration"/>
    <n v="3.5461999999999998"/>
    <n v="89.100502512562812"/>
    <x v="2"/>
    <s v="space exploration"/>
    <x v="1428"/>
    <d v="2014-02-28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x v="0"/>
    <s v="technology/space exploration"/>
    <n v="1.0602150537634409"/>
    <n v="39.44"/>
    <x v="2"/>
    <s v="space exploration"/>
    <x v="209"/>
    <d v="2016-09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x v="0"/>
    <s v="technology/space exploration"/>
    <n v="1"/>
    <n v="136.9047619047619"/>
    <x v="2"/>
    <s v="space exploration"/>
    <x v="1181"/>
    <d v="2015-03-1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x v="0"/>
    <s v="technology/space exploration"/>
    <n v="1.873"/>
    <n v="37.46"/>
    <x v="2"/>
    <s v="space exploration"/>
    <x v="555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x v="0"/>
    <s v="technology/space exploration"/>
    <n v="1.6619999999999999"/>
    <n v="31.96153846153846"/>
    <x v="2"/>
    <s v="space exploration"/>
    <x v="564"/>
    <d v="2016-10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x v="0"/>
    <s v="technology/space exploration"/>
    <n v="1.0172910662824208"/>
    <n v="25.214285714285715"/>
    <x v="2"/>
    <s v="space exploration"/>
    <x v="22"/>
    <d v="2015-01-16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x v="0"/>
    <s v="technology/space exploration"/>
    <n v="1.64"/>
    <n v="10.040816326530612"/>
    <x v="2"/>
    <s v="space exploration"/>
    <x v="388"/>
    <d v="2015-02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x v="0"/>
    <s v="technology/space exploration"/>
    <n v="1.0566666666666666"/>
    <n v="45.94202898550725"/>
    <x v="2"/>
    <s v="space exploration"/>
    <x v="515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x v="1"/>
    <s v="technology/space exploration"/>
    <n v="0.01"/>
    <n v="15"/>
    <x v="2"/>
    <s v="space exploration"/>
    <x v="1429"/>
    <d v="2014-09-1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x v="1"/>
    <s v="technology/space exploration"/>
    <n v="0"/>
    <e v="#DIV/0!"/>
    <x v="2"/>
    <s v="space exploration"/>
    <x v="4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x v="1"/>
    <s v="technology/space exploration"/>
    <n v="0.33559730999999998"/>
    <n v="223.58248500999335"/>
    <x v="2"/>
    <s v="space exploration"/>
    <x v="1131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x v="1"/>
    <s v="technology/space exploration"/>
    <n v="2.053E-2"/>
    <n v="39.480769230769234"/>
    <x v="2"/>
    <s v="space exploration"/>
    <x v="295"/>
    <d v="2017-03-1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x v="1"/>
    <s v="technology/space exploration"/>
    <n v="0.105"/>
    <n v="91.304347826086953"/>
    <x v="2"/>
    <s v="space exploration"/>
    <x v="1430"/>
    <d v="2014-11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x v="1"/>
    <s v="technology/space exploration"/>
    <n v="8.4172839999999999E-2"/>
    <n v="78.666205607476627"/>
    <x v="2"/>
    <s v="space exploration"/>
    <x v="1431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x v="1"/>
    <s v="technology/space exploration"/>
    <n v="1.44E-2"/>
    <n v="12"/>
    <x v="2"/>
    <s v="space exploration"/>
    <x v="544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x v="1"/>
    <s v="technology/space exploration"/>
    <n v="8.8333333333333337E-3"/>
    <n v="17.666666666666668"/>
    <x v="2"/>
    <s v="space exploration"/>
    <x v="584"/>
    <d v="2016-03-10T00:00:0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x v="1"/>
    <s v="technology/space exploration"/>
    <n v="9.9200000000000004E-4"/>
    <n v="41.333333333333336"/>
    <x v="2"/>
    <s v="space exploration"/>
    <x v="208"/>
    <d v="2016-02-02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x v="1"/>
    <s v="technology/space exploration"/>
    <n v="5.966666666666667E-3"/>
    <n v="71.599999999999994"/>
    <x v="2"/>
    <s v="space exploration"/>
    <x v="570"/>
    <d v="2016-12-22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x v="1"/>
    <s v="technology/space exploration"/>
    <n v="1.8689285714285714E-2"/>
    <n v="307.8235294117647"/>
    <x v="2"/>
    <s v="space exploration"/>
    <x v="4"/>
    <d v="2015-12-18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x v="1"/>
    <s v="technology/space exploration"/>
    <n v="8.8500000000000002E-3"/>
    <n v="80.454545454545453"/>
    <x v="2"/>
    <s v="space exploration"/>
    <x v="1398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x v="1"/>
    <s v="technology/space exploration"/>
    <n v="0.1152156862745098"/>
    <n v="83.942857142857136"/>
    <x v="2"/>
    <s v="space exploration"/>
    <x v="1344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x v="1"/>
    <s v="technology/space exploration"/>
    <n v="5.1000000000000004E-4"/>
    <n v="8.5"/>
    <x v="2"/>
    <s v="space exploration"/>
    <x v="502"/>
    <d v="2015-04-22T00:00:00"/>
  </r>
  <r>
    <n v="2655"/>
    <s v="Balloons (Canceled)"/>
    <s v="Thank you for your support!"/>
    <n v="15000"/>
    <n v="3155"/>
    <x v="1"/>
    <s v="US"/>
    <s v="USD"/>
    <n v="1455048000"/>
    <x v="2655"/>
    <b v="0"/>
    <n v="43"/>
    <x v="1"/>
    <s v="technology/space exploration"/>
    <n v="0.21033333333333334"/>
    <n v="73.372093023255815"/>
    <x v="2"/>
    <s v="space exploration"/>
    <x v="799"/>
    <d v="2016-02-10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x v="1"/>
    <s v="technology/space exploration"/>
    <n v="0.11436666666666667"/>
    <n v="112.86184210526316"/>
    <x v="2"/>
    <s v="space exploration"/>
    <x v="169"/>
    <d v="2017-03-13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x v="1"/>
    <s v="technology/space exploration"/>
    <n v="0.18737933333333334"/>
    <n v="95.277627118644077"/>
    <x v="2"/>
    <s v="space exploration"/>
    <x v="1036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x v="1"/>
    <s v="technology/space exploration"/>
    <n v="9.2857142857142856E-4"/>
    <n v="22.75"/>
    <x v="2"/>
    <s v="space exploration"/>
    <x v="1036"/>
    <d v="2016-07-31T00:00:00"/>
  </r>
  <r>
    <n v="2659"/>
    <s v="test (Canceled)"/>
    <s v="test"/>
    <n v="49000"/>
    <n v="1333"/>
    <x v="1"/>
    <s v="US"/>
    <s v="USD"/>
    <n v="1429321210"/>
    <x v="2659"/>
    <b v="0"/>
    <n v="10"/>
    <x v="1"/>
    <s v="technology/space exploration"/>
    <n v="2.720408163265306E-2"/>
    <n v="133.30000000000001"/>
    <x v="2"/>
    <s v="space exploration"/>
    <x v="1163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x v="1"/>
    <s v="technology/space exploration"/>
    <n v="9.5E-4"/>
    <n v="3.8"/>
    <x v="2"/>
    <s v="space exploration"/>
    <x v="424"/>
    <d v="2015-11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x v="0"/>
    <s v="technology/makerspaces"/>
    <n v="1.0289999999999999"/>
    <n v="85.75"/>
    <x v="2"/>
    <s v="makerspaces"/>
    <x v="1432"/>
    <d v="2013-10-26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x v="0"/>
    <s v="technology/makerspaces"/>
    <n v="1.0680000000000001"/>
    <n v="267"/>
    <x v="2"/>
    <s v="makerspaces"/>
    <x v="311"/>
    <d v="2015-08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x v="0"/>
    <s v="technology/makerspaces"/>
    <n v="1.0459624999999999"/>
    <n v="373.55803571428572"/>
    <x v="2"/>
    <s v="makerspaces"/>
    <x v="857"/>
    <d v="2015-09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x v="0"/>
    <s v="technology/makerspaces"/>
    <n v="1.0342857142857143"/>
    <n v="174.03846153846155"/>
    <x v="2"/>
    <s v="makerspaces"/>
    <x v="143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x v="0"/>
    <s v="technology/makerspaces"/>
    <n v="1.2314285714285715"/>
    <n v="93.695652173913047"/>
    <x v="2"/>
    <s v="makerspaces"/>
    <x v="1434"/>
    <d v="2015-05-05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x v="0"/>
    <s v="technology/makerspaces"/>
    <n v="1.592951"/>
    <n v="77.327718446601949"/>
    <x v="2"/>
    <s v="makerspaces"/>
    <x v="190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x v="0"/>
    <s v="technology/makerspaces"/>
    <n v="1.1066666666666667"/>
    <n v="92.222222222222229"/>
    <x v="2"/>
    <s v="makerspaces"/>
    <x v="475"/>
    <d v="2016-02-11T00:00:0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x v="0"/>
    <s v="technology/makerspaces"/>
    <n v="1.7070000000000001"/>
    <n v="60.964285714285715"/>
    <x v="2"/>
    <s v="makerspaces"/>
    <x v="373"/>
    <d v="2015-1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x v="0"/>
    <s v="technology/makerspaces"/>
    <n v="1.25125"/>
    <n v="91"/>
    <x v="2"/>
    <s v="makerspaces"/>
    <x v="455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x v="1"/>
    <s v="technology/makerspaces"/>
    <n v="6.4158609339642042E-2"/>
    <n v="41.583333333333336"/>
    <x v="2"/>
    <s v="makerspaces"/>
    <x v="848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x v="1"/>
    <s v="technology/makerspaces"/>
    <n v="0.11344"/>
    <n v="33.761904761904759"/>
    <x v="2"/>
    <s v="makerspaces"/>
    <x v="494"/>
    <d v="2014-12-20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x v="1"/>
    <s v="technology/makerspaces"/>
    <n v="0.33189999999999997"/>
    <n v="70.61702127659575"/>
    <x v="2"/>
    <s v="makerspaces"/>
    <x v="1435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x v="1"/>
    <s v="technology/makerspaces"/>
    <n v="0.27579999999999999"/>
    <n v="167.15151515151516"/>
    <x v="2"/>
    <s v="makerspaces"/>
    <x v="1122"/>
    <d v="2014-10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x v="1"/>
    <s v="technology/makerspaces"/>
    <n v="0.62839999999999996"/>
    <n v="128.61988304093566"/>
    <x v="2"/>
    <s v="makerspaces"/>
    <x v="871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x v="1"/>
    <s v="technology/makerspaces"/>
    <n v="7.5880000000000003E-2"/>
    <n v="65.41379310344827"/>
    <x v="2"/>
    <s v="makerspaces"/>
    <x v="675"/>
    <d v="2014-11-1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x v="1"/>
    <s v="technology/makerspaces"/>
    <n v="0.50380952380952382"/>
    <n v="117.55555555555556"/>
    <x v="2"/>
    <s v="makerspaces"/>
    <x v="1436"/>
    <d v="2016-05-23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x v="1"/>
    <s v="technology/makerspaces"/>
    <n v="0.17512820512820512"/>
    <n v="126.48148148148148"/>
    <x v="2"/>
    <s v="makerspaces"/>
    <x v="149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x v="1"/>
    <s v="technology/makerspaces"/>
    <n v="1.3750000000000001E-4"/>
    <n v="550"/>
    <x v="2"/>
    <s v="makerspaces"/>
    <x v="524"/>
    <d v="2015-09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x v="1"/>
    <s v="technology/makerspaces"/>
    <n v="3.3E-3"/>
    <n v="44"/>
    <x v="2"/>
    <s v="makerspaces"/>
    <x v="35"/>
    <d v="2015-02-28T00:00:00"/>
  </r>
  <r>
    <n v="2680"/>
    <s v="iHeart Pillow"/>
    <s v="iHeartPillow, Connecting loved ones"/>
    <n v="32000"/>
    <n v="276"/>
    <x v="2"/>
    <s v="ES"/>
    <s v="EUR"/>
    <n v="1459915491"/>
    <x v="2680"/>
    <b v="0"/>
    <n v="4"/>
    <x v="1"/>
    <s v="technology/makerspaces"/>
    <n v="8.6250000000000007E-3"/>
    <n v="69"/>
    <x v="2"/>
    <s v="makerspaces"/>
    <x v="1128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x v="1"/>
    <s v="food/food trucks"/>
    <n v="6.875E-3"/>
    <n v="27.5"/>
    <x v="7"/>
    <s v="food trucks"/>
    <x v="948"/>
    <d v="2014-07-1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x v="1"/>
    <s v="food/food trucks"/>
    <n v="0.28299999999999997"/>
    <n v="84.9"/>
    <x v="7"/>
    <s v="food trucks"/>
    <x v="45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x v="1"/>
    <s v="food/food trucks"/>
    <n v="2.3999999999999998E-3"/>
    <n v="12"/>
    <x v="7"/>
    <s v="food trucks"/>
    <x v="1171"/>
    <d v="2015-03-02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x v="1"/>
    <s v="food/food trucks"/>
    <n v="1.1428571428571429E-2"/>
    <n v="200"/>
    <x v="7"/>
    <s v="food trucks"/>
    <x v="848"/>
    <d v="2014-08-10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x v="1"/>
    <s v="food/food trucks"/>
    <n v="2.0000000000000001E-4"/>
    <n v="10"/>
    <x v="7"/>
    <s v="food trucks"/>
    <x v="1307"/>
    <d v="2015-04-28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x v="1"/>
    <s v="food/food trucks"/>
    <n v="0"/>
    <e v="#DIV/0!"/>
    <x v="7"/>
    <s v="food trucks"/>
    <x v="1041"/>
    <d v="2014-10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x v="1"/>
    <s v="food/food trucks"/>
    <n v="0"/>
    <e v="#DIV/0!"/>
    <x v="7"/>
    <s v="food trucks"/>
    <x v="860"/>
    <d v="2015-06-30T00:00:0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x v="1"/>
    <s v="food/food trucks"/>
    <n v="1.48E-3"/>
    <n v="5.2857142857142856"/>
    <x v="7"/>
    <s v="food trucks"/>
    <x v="1357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x v="1"/>
    <s v="food/food trucks"/>
    <n v="2.8571428571428571E-5"/>
    <n v="1"/>
    <x v="7"/>
    <s v="food trucks"/>
    <x v="1036"/>
    <d v="2016-07-3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x v="1"/>
    <s v="food/food trucks"/>
    <n v="0.107325"/>
    <n v="72.762711864406782"/>
    <x v="7"/>
    <s v="food trucks"/>
    <x v="1437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x v="1"/>
    <s v="food/food trucks"/>
    <n v="5.3846153846153844E-4"/>
    <n v="17.5"/>
    <x v="7"/>
    <s v="food trucks"/>
    <x v="54"/>
    <d v="2015-05-1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x v="1"/>
    <s v="food/food trucks"/>
    <n v="7.1428571428571426E-3"/>
    <n v="25"/>
    <x v="7"/>
    <s v="food trucks"/>
    <x v="296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x v="1"/>
    <s v="food/food trucks"/>
    <n v="8.0000000000000002E-3"/>
    <n v="13.333333333333334"/>
    <x v="7"/>
    <s v="food trucks"/>
    <x v="1438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x v="1"/>
    <s v="food/food trucks"/>
    <n v="3.3333333333333335E-5"/>
    <n v="1"/>
    <x v="7"/>
    <s v="food trucks"/>
    <x v="549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x v="1"/>
    <s v="food/food trucks"/>
    <n v="4.7333333333333333E-3"/>
    <n v="23.666666666666668"/>
    <x v="7"/>
    <s v="food trucks"/>
    <x v="136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x v="1"/>
    <s v="food/food trucks"/>
    <n v="5.6500000000000002E-2"/>
    <n v="89.21052631578948"/>
    <x v="7"/>
    <s v="food trucks"/>
    <x v="1030"/>
    <d v="2014-12-26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x v="1"/>
    <s v="food/food trucks"/>
    <n v="0.26352173913043481"/>
    <n v="116.55769230769231"/>
    <x v="7"/>
    <s v="food trucks"/>
    <x v="131"/>
    <d v="2015-08-03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x v="1"/>
    <s v="food/food trucks"/>
    <n v="3.2512500000000002E-3"/>
    <n v="13.005000000000001"/>
    <x v="7"/>
    <s v="food trucks"/>
    <x v="127"/>
    <d v="2014-06-28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x v="1"/>
    <s v="food/food trucks"/>
    <n v="0"/>
    <e v="#DIV/0!"/>
    <x v="7"/>
    <s v="food trucks"/>
    <x v="599"/>
    <d v="2014-08-09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x v="1"/>
    <s v="food/food trucks"/>
    <n v="7.0007000700070005E-3"/>
    <n v="17.5"/>
    <x v="7"/>
    <s v="food trucks"/>
    <x v="1257"/>
    <d v="2014-09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x v="1"/>
    <s v="theater/spaces"/>
    <n v="0.46176470588235297"/>
    <n v="34.130434782608695"/>
    <x v="1"/>
    <s v="spaces"/>
    <x v="1113"/>
    <d v="2017-04-0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x v="1"/>
    <s v="theater/spaces"/>
    <n v="0.34410000000000002"/>
    <n v="132.34615384615384"/>
    <x v="1"/>
    <s v="spaces"/>
    <x v="1115"/>
    <d v="2017-04-0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x v="1"/>
    <s v="theater/spaces"/>
    <n v="1.0375000000000001"/>
    <n v="922.22222222222217"/>
    <x v="1"/>
    <s v="spaces"/>
    <x v="1031"/>
    <d v="2017-03-23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x v="1"/>
    <s v="theater/spaces"/>
    <n v="6.0263157894736845E-2"/>
    <n v="163.57142857142858"/>
    <x v="1"/>
    <s v="spaces"/>
    <x v="1111"/>
    <d v="2017-04-06T00:00: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x v="1"/>
    <s v="theater/spaces"/>
    <n v="0.10539393939393939"/>
    <n v="217.375"/>
    <x v="1"/>
    <s v="spaces"/>
    <x v="1108"/>
    <d v="2017-03-25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x v="0"/>
    <s v="theater/spaces"/>
    <n v="1.1229714285714285"/>
    <n v="149.44486692015209"/>
    <x v="1"/>
    <s v="spaces"/>
    <x v="546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x v="0"/>
    <s v="theater/spaces"/>
    <n v="3.50844625"/>
    <n v="71.237487309644663"/>
    <x v="1"/>
    <s v="spaces"/>
    <x v="1439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x v="0"/>
    <s v="theater/spaces"/>
    <n v="2.3321535"/>
    <n v="44.464318398474738"/>
    <x v="1"/>
    <s v="spaces"/>
    <x v="1440"/>
    <d v="2016-07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x v="0"/>
    <s v="theater/spaces"/>
    <n v="1.01606"/>
    <n v="164.94480519480518"/>
    <x v="1"/>
    <s v="spaces"/>
    <x v="768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x v="0"/>
    <s v="theater/spaces"/>
    <n v="1.5390035000000002"/>
    <n v="84.871516544117654"/>
    <x v="1"/>
    <s v="spaces"/>
    <x v="412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x v="0"/>
    <s v="theater/spaces"/>
    <n v="1.007161125319693"/>
    <n v="53.945205479452056"/>
    <x v="1"/>
    <s v="spaces"/>
    <x v="325"/>
    <d v="2014-06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x v="0"/>
    <s v="theater/spaces"/>
    <n v="1.3138181818181818"/>
    <n v="50.531468531468533"/>
    <x v="1"/>
    <s v="spaces"/>
    <x v="1441"/>
    <d v="2013-07-1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x v="0"/>
    <s v="theater/spaces"/>
    <n v="1.0224133333333334"/>
    <n v="108.00140845070422"/>
    <x v="1"/>
    <s v="spaces"/>
    <x v="1321"/>
    <d v="2015-12-25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x v="0"/>
    <s v="theater/spaces"/>
    <n v="1.1635599999999999"/>
    <n v="95.373770491803285"/>
    <x v="1"/>
    <s v="spaces"/>
    <x v="1442"/>
    <d v="2016-10-15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x v="0"/>
    <s v="theater/spaces"/>
    <n v="2.6462241666666664"/>
    <n v="57.631016333938291"/>
    <x v="1"/>
    <s v="spaces"/>
    <x v="1443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x v="0"/>
    <s v="theater/spaces"/>
    <n v="1.1998010000000001"/>
    <n v="64.160481283422456"/>
    <x v="1"/>
    <s v="spaces"/>
    <x v="1444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x v="0"/>
    <s v="theater/spaces"/>
    <n v="1.2010400000000001"/>
    <n v="92.387692307692305"/>
    <x v="1"/>
    <s v="spaces"/>
    <x v="320"/>
    <d v="2014-12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x v="0"/>
    <s v="theater/spaces"/>
    <n v="1.0358333333333334"/>
    <n v="125.97972972972973"/>
    <x v="1"/>
    <s v="spaces"/>
    <x v="1284"/>
    <d v="2016-05-04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x v="0"/>
    <s v="theater/spaces"/>
    <n v="1.0883333333333334"/>
    <n v="94.637681159420296"/>
    <x v="1"/>
    <s v="spaces"/>
    <x v="349"/>
    <d v="2016-04-18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x v="0"/>
    <s v="theater/spaces"/>
    <n v="1.1812400000000001"/>
    <n v="170.69942196531792"/>
    <x v="1"/>
    <s v="spaces"/>
    <x v="1232"/>
    <d v="2016-11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x v="0"/>
    <s v="technology/hardware"/>
    <n v="14.62"/>
    <n v="40.762081784386616"/>
    <x v="2"/>
    <s v="hardware"/>
    <x v="1445"/>
    <d v="2013-09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x v="0"/>
    <s v="technology/hardware"/>
    <n v="2.5253999999999999"/>
    <n v="68.254054054054052"/>
    <x v="2"/>
    <s v="hardware"/>
    <x v="965"/>
    <d v="2017-0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x v="0"/>
    <s v="technology/hardware"/>
    <n v="1.4005000000000001"/>
    <n v="95.48863636363636"/>
    <x v="2"/>
    <s v="hardware"/>
    <x v="433"/>
    <d v="2015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x v="0"/>
    <s v="technology/hardware"/>
    <n v="2.9687520259319289"/>
    <n v="7.1902649656526005"/>
    <x v="2"/>
    <s v="hardware"/>
    <x v="533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x v="0"/>
    <s v="technology/hardware"/>
    <n v="1.445425"/>
    <n v="511.65486725663715"/>
    <x v="2"/>
    <s v="hardware"/>
    <x v="740"/>
    <d v="2017-03-02T00:00:0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x v="0"/>
    <s v="technology/hardware"/>
    <n v="1.05745"/>
    <n v="261.74504950495049"/>
    <x v="2"/>
    <s v="hardware"/>
    <x v="680"/>
    <d v="2016-04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x v="0"/>
    <s v="technology/hardware"/>
    <n v="4.9321000000000002"/>
    <n v="69.760961810466767"/>
    <x v="2"/>
    <s v="hardware"/>
    <x v="533"/>
    <d v="2015-08-08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x v="0"/>
    <s v="technology/hardware"/>
    <n v="2.0182666666666669"/>
    <n v="77.229591836734699"/>
    <x v="2"/>
    <s v="hardware"/>
    <x v="51"/>
    <d v="2015-12-3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x v="0"/>
    <s v="technology/hardware"/>
    <n v="1.0444"/>
    <n v="340.56521739130437"/>
    <x v="2"/>
    <s v="hardware"/>
    <x v="571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x v="0"/>
    <s v="technology/hardware"/>
    <n v="1.7029262962962963"/>
    <n v="67.417903225806455"/>
    <x v="2"/>
    <s v="hardware"/>
    <x v="1237"/>
    <d v="2013-04-23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x v="0"/>
    <s v="technology/hardware"/>
    <n v="1.0430333333333333"/>
    <n v="845.70270270270271"/>
    <x v="2"/>
    <s v="hardware"/>
    <x v="144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x v="0"/>
    <s v="technology/hardware"/>
    <n v="1.1825000000000001"/>
    <n v="97.191780821917803"/>
    <x v="2"/>
    <s v="hardware"/>
    <x v="104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x v="0"/>
    <s v="technology/hardware"/>
    <n v="1.07538"/>
    <n v="451.84033613445376"/>
    <x v="2"/>
    <s v="hardware"/>
    <x v="329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x v="0"/>
    <s v="technology/hardware"/>
    <n v="22603"/>
    <n v="138.66871165644173"/>
    <x v="2"/>
    <s v="hardware"/>
    <x v="944"/>
    <d v="2016-10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x v="0"/>
    <s v="technology/hardware"/>
    <n v="9.7813466666666677"/>
    <n v="21.640147492625371"/>
    <x v="2"/>
    <s v="hardware"/>
    <x v="1447"/>
    <d v="2013-03-14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x v="0"/>
    <s v="technology/hardware"/>
    <n v="1.2290000000000001"/>
    <n v="169.51724137931035"/>
    <x v="2"/>
    <s v="hardware"/>
    <x v="840"/>
    <d v="2014-04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x v="0"/>
    <s v="technology/hardware"/>
    <n v="2.4606080000000001"/>
    <n v="161.88210526315791"/>
    <x v="2"/>
    <s v="hardware"/>
    <x v="243"/>
    <d v="2014-01-16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x v="0"/>
    <s v="technology/hardware"/>
    <n v="1.4794"/>
    <n v="493.13333333333333"/>
    <x v="2"/>
    <s v="hardware"/>
    <x v="757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x v="0"/>
    <s v="technology/hardware"/>
    <n v="3.8409090909090908"/>
    <n v="22.120418848167539"/>
    <x v="2"/>
    <s v="hardware"/>
    <x v="50"/>
    <d v="2014-05-06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x v="0"/>
    <s v="technology/hardware"/>
    <n v="1.0333333333333334"/>
    <n v="18.235294117647058"/>
    <x v="2"/>
    <s v="hardware"/>
    <x v="788"/>
    <d v="2015-03-12T00:00:0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x v="1"/>
    <s v="publishing/children's books"/>
    <n v="4.3750000000000004E-3"/>
    <n v="8.75"/>
    <x v="3"/>
    <s v="children's books"/>
    <x v="176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x v="1"/>
    <s v="publishing/children's books"/>
    <n v="0.29239999999999999"/>
    <n v="40.611111111111114"/>
    <x v="3"/>
    <s v="children's books"/>
    <x v="1448"/>
    <d v="2012-05-16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x v="1"/>
    <s v="publishing/children's books"/>
    <n v="0"/>
    <e v="#DIV/0!"/>
    <x v="3"/>
    <s v="children's books"/>
    <x v="495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x v="1"/>
    <s v="publishing/children's books"/>
    <n v="5.2187499999999998E-2"/>
    <n v="37.954545454545453"/>
    <x v="3"/>
    <s v="children's books"/>
    <x v="723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x v="1"/>
    <s v="publishing/children's books"/>
    <n v="0.21887499999999999"/>
    <n v="35.734693877551024"/>
    <x v="3"/>
    <s v="children's books"/>
    <x v="1449"/>
    <d v="2012-07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x v="1"/>
    <s v="publishing/children's books"/>
    <n v="0.26700000000000002"/>
    <n v="42.157894736842103"/>
    <x v="3"/>
    <s v="children's books"/>
    <x v="1450"/>
    <d v="2014-08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x v="1"/>
    <s v="publishing/children's books"/>
    <n v="0.28000000000000003"/>
    <n v="35"/>
    <x v="3"/>
    <s v="children's books"/>
    <x v="1449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x v="1"/>
    <s v="publishing/children's books"/>
    <n v="1.06E-2"/>
    <n v="13.25"/>
    <x v="3"/>
    <s v="children's books"/>
    <x v="313"/>
    <d v="2016-09-03T00:00:0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x v="1"/>
    <s v="publishing/children's books"/>
    <n v="1.0999999999999999E-2"/>
    <n v="55"/>
    <x v="3"/>
    <s v="children's books"/>
    <x v="1058"/>
    <d v="2015-04-05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x v="1"/>
    <s v="publishing/children's books"/>
    <n v="0"/>
    <e v="#DIV/0!"/>
    <x v="3"/>
    <s v="children's books"/>
    <x v="333"/>
    <d v="2012-07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x v="1"/>
    <s v="publishing/children's books"/>
    <n v="0"/>
    <e v="#DIV/0!"/>
    <x v="3"/>
    <s v="children's books"/>
    <x v="1451"/>
    <d v="2014-06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x v="1"/>
    <s v="publishing/children's books"/>
    <n v="0.11458333333333333"/>
    <n v="39.285714285714285"/>
    <x v="3"/>
    <s v="children's books"/>
    <x v="1452"/>
    <d v="2011-12-19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x v="1"/>
    <s v="publishing/children's books"/>
    <n v="0.19"/>
    <n v="47.5"/>
    <x v="3"/>
    <s v="children's books"/>
    <x v="1453"/>
    <d v="2012-08-27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x v="1"/>
    <s v="publishing/children's books"/>
    <n v="0"/>
    <e v="#DIV/0!"/>
    <x v="3"/>
    <s v="children's books"/>
    <x v="863"/>
    <d v="2014-09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x v="1"/>
    <s v="publishing/children's books"/>
    <n v="0.52"/>
    <n v="17.333333333333332"/>
    <x v="3"/>
    <s v="children's books"/>
    <x v="158"/>
    <d v="2015-04-09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x v="1"/>
    <s v="publishing/children's books"/>
    <n v="0.1048"/>
    <n v="31.757575757575758"/>
    <x v="3"/>
    <s v="children's books"/>
    <x v="432"/>
    <d v="2014-01-12T00:00:0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x v="1"/>
    <s v="publishing/children's books"/>
    <n v="6.6666666666666671E-3"/>
    <n v="5"/>
    <x v="3"/>
    <s v="children's books"/>
    <x v="1454"/>
    <d v="2016-08-07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x v="1"/>
    <s v="publishing/children's books"/>
    <n v="0.11700000000000001"/>
    <n v="39"/>
    <x v="3"/>
    <s v="children's books"/>
    <x v="608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x v="1"/>
    <s v="publishing/children's books"/>
    <n v="0.105"/>
    <n v="52.5"/>
    <x v="3"/>
    <s v="children's books"/>
    <x v="1151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x v="1"/>
    <s v="publishing/children's books"/>
    <n v="0"/>
    <e v="#DIV/0!"/>
    <x v="3"/>
    <s v="children's books"/>
    <x v="1455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x v="1"/>
    <s v="publishing/children's books"/>
    <n v="7.1999999999999998E-3"/>
    <n v="9"/>
    <x v="3"/>
    <s v="children's books"/>
    <x v="590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x v="1"/>
    <s v="publishing/children's books"/>
    <n v="7.6923076923076927E-3"/>
    <n v="25"/>
    <x v="3"/>
    <s v="children's books"/>
    <x v="663"/>
    <d v="2012-03-19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x v="1"/>
    <s v="publishing/children's books"/>
    <n v="2.2842639593908631E-3"/>
    <n v="30"/>
    <x v="3"/>
    <s v="children's books"/>
    <x v="1387"/>
    <d v="2013-05-25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x v="1"/>
    <s v="publishing/children's books"/>
    <n v="1.125E-2"/>
    <n v="11.25"/>
    <x v="3"/>
    <s v="children's books"/>
    <x v="1456"/>
    <d v="2012-05-3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x v="1"/>
    <s v="publishing/children's books"/>
    <n v="0"/>
    <e v="#DIV/0!"/>
    <x v="3"/>
    <s v="children's books"/>
    <x v="1073"/>
    <d v="2012-10-29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x v="1"/>
    <s v="publishing/children's books"/>
    <n v="0.02"/>
    <n v="25"/>
    <x v="3"/>
    <s v="children's books"/>
    <x v="1457"/>
    <d v="2011-08-12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x v="1"/>
    <s v="publishing/children's books"/>
    <n v="8.5000000000000006E-3"/>
    <n v="11.333333333333334"/>
    <x v="3"/>
    <s v="children's books"/>
    <x v="478"/>
    <d v="2015-08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x v="1"/>
    <s v="publishing/children's books"/>
    <n v="0.14314285714285716"/>
    <n v="29.470588235294116"/>
    <x v="3"/>
    <s v="children's books"/>
    <x v="1458"/>
    <d v="2012-03-30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x v="1"/>
    <s v="publishing/children's books"/>
    <n v="2.5000000000000001E-3"/>
    <n v="1"/>
    <x v="3"/>
    <s v="children's books"/>
    <x v="355"/>
    <d v="2014-06-0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x v="1"/>
    <s v="publishing/children's books"/>
    <n v="0.1041125"/>
    <n v="63.098484848484851"/>
    <x v="3"/>
    <s v="children's books"/>
    <x v="1459"/>
    <d v="2014-03-19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x v="1"/>
    <s v="publishing/children's books"/>
    <n v="0"/>
    <e v="#DIV/0!"/>
    <x v="3"/>
    <s v="children's books"/>
    <x v="1378"/>
    <d v="2013-02-02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x v="1"/>
    <s v="publishing/children's books"/>
    <n v="0"/>
    <e v="#DIV/0!"/>
    <x v="3"/>
    <s v="children's books"/>
    <x v="1460"/>
    <d v="2013-10-06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x v="1"/>
    <s v="publishing/children's books"/>
    <n v="1.8867924528301887E-3"/>
    <n v="1"/>
    <x v="3"/>
    <s v="children's books"/>
    <x v="535"/>
    <d v="2016-04-25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x v="1"/>
    <s v="publishing/children's books"/>
    <n v="0.14249999999999999"/>
    <n v="43.846153846153847"/>
    <x v="3"/>
    <s v="children's books"/>
    <x v="733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x v="1"/>
    <s v="publishing/children's books"/>
    <n v="0.03"/>
    <n v="75"/>
    <x v="3"/>
    <s v="children's books"/>
    <x v="624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x v="1"/>
    <s v="publishing/children's books"/>
    <n v="7.8809523809523815E-2"/>
    <n v="45.972222222222221"/>
    <x v="3"/>
    <s v="children's books"/>
    <x v="119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x v="1"/>
    <s v="publishing/children's books"/>
    <n v="3.3333333333333335E-3"/>
    <n v="10"/>
    <x v="3"/>
    <s v="children's books"/>
    <x v="478"/>
    <d v="2015-07-18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x v="1"/>
    <s v="publishing/children's books"/>
    <n v="0.25545454545454543"/>
    <n v="93.666666666666671"/>
    <x v="3"/>
    <s v="children's books"/>
    <x v="1461"/>
    <d v="2014-08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x v="1"/>
    <s v="publishing/children's books"/>
    <n v="2.12E-2"/>
    <n v="53"/>
    <x v="3"/>
    <s v="children's books"/>
    <x v="516"/>
    <d v="2015-11-23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x v="1"/>
    <s v="publishing/children's books"/>
    <n v="0"/>
    <e v="#DIV/0!"/>
    <x v="3"/>
    <s v="children's books"/>
    <x v="1108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x v="0"/>
    <s v="theater/plays"/>
    <n v="1.0528"/>
    <n v="47"/>
    <x v="1"/>
    <s v="plays"/>
    <x v="975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x v="0"/>
    <s v="theater/plays"/>
    <n v="1.2"/>
    <n v="66.666666666666671"/>
    <x v="1"/>
    <s v="plays"/>
    <x v="864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x v="0"/>
    <s v="theater/plays"/>
    <n v="1.145"/>
    <n v="18.770491803278688"/>
    <x v="1"/>
    <s v="plays"/>
    <x v="1348"/>
    <d v="2015-04-24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x v="0"/>
    <s v="theater/plays"/>
    <n v="1.19"/>
    <n v="66.111111111111114"/>
    <x v="1"/>
    <s v="plays"/>
    <x v="771"/>
    <d v="2014-10-30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x v="0"/>
    <s v="theater/plays"/>
    <n v="1.0468"/>
    <n v="36.859154929577464"/>
    <x v="1"/>
    <s v="plays"/>
    <x v="1209"/>
    <d v="2016-08-06T00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x v="0"/>
    <s v="theater/plays"/>
    <n v="1.1783999999999999"/>
    <n v="39.810810810810814"/>
    <x v="1"/>
    <s v="plays"/>
    <x v="573"/>
    <d v="2014-07-10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x v="0"/>
    <s v="theater/plays"/>
    <n v="1.1970000000000001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x v="0"/>
    <s v="theater/plays"/>
    <n v="1.0249999999999999"/>
    <n v="102.5"/>
    <x v="1"/>
    <s v="plays"/>
    <x v="1462"/>
    <d v="2016-07-30T00:00:0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x v="0"/>
    <s v="theater/plays"/>
    <n v="1.0116666666666667"/>
    <n v="126.45833333333333"/>
    <x v="1"/>
    <s v="plays"/>
    <x v="502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x v="0"/>
    <s v="theater/plays"/>
    <n v="1.0533333333333332"/>
    <n v="47.878787878787875"/>
    <x v="1"/>
    <s v="plays"/>
    <x v="791"/>
    <d v="2015-02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x v="0"/>
    <s v="theater/plays"/>
    <n v="1.0249999999999999"/>
    <n v="73.214285714285708"/>
    <x v="1"/>
    <s v="plays"/>
    <x v="1463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x v="0"/>
    <s v="theater/plays"/>
    <n v="1.0760000000000001"/>
    <n v="89.666666666666671"/>
    <x v="1"/>
    <s v="plays"/>
    <x v="1464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x v="0"/>
    <s v="theater/plays"/>
    <n v="1.105675"/>
    <n v="151.4623287671233"/>
    <x v="1"/>
    <s v="plays"/>
    <x v="19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x v="0"/>
    <s v="theater/plays"/>
    <n v="1.5"/>
    <n v="25"/>
    <x v="1"/>
    <s v="plays"/>
    <x v="191"/>
    <d v="2016-03-04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x v="0"/>
    <s v="theater/plays"/>
    <n v="1.0428571428571429"/>
    <n v="36.5"/>
    <x v="1"/>
    <s v="plays"/>
    <x v="325"/>
    <d v="2014-06-0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x v="0"/>
    <s v="theater/plays"/>
    <n v="1.155"/>
    <n v="44"/>
    <x v="1"/>
    <s v="plays"/>
    <x v="1417"/>
    <d v="2014-07-06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x v="0"/>
    <s v="theater/plays"/>
    <n v="1.02645125"/>
    <n v="87.357553191489373"/>
    <x v="1"/>
    <s v="plays"/>
    <x v="1465"/>
    <d v="2014-07-09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x v="0"/>
    <s v="theater/plays"/>
    <n v="1.014"/>
    <n v="36.474820143884891"/>
    <x v="1"/>
    <s v="plays"/>
    <x v="1304"/>
    <d v="2015-08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x v="0"/>
    <s v="theater/plays"/>
    <n v="1.1663479999999999"/>
    <n v="44.859538461538463"/>
    <x v="1"/>
    <s v="plays"/>
    <x v="538"/>
    <d v="2016-06-18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x v="0"/>
    <s v="theater/plays"/>
    <n v="1.33"/>
    <n v="42.903225806451616"/>
    <x v="1"/>
    <s v="plays"/>
    <x v="1028"/>
    <d v="2015-01-05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x v="0"/>
    <s v="theater/plays"/>
    <n v="1.3320000000000001"/>
    <n v="51.230769230769234"/>
    <x v="1"/>
    <s v="plays"/>
    <x v="175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x v="0"/>
    <s v="theater/plays"/>
    <n v="1.0183333333333333"/>
    <n v="33.944444444444443"/>
    <x v="1"/>
    <s v="plays"/>
    <x v="461"/>
    <d v="2015-08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x v="0"/>
    <s v="theater/plays"/>
    <n v="1.2795000000000001"/>
    <n v="90.744680851063833"/>
    <x v="1"/>
    <s v="plays"/>
    <x v="46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x v="0"/>
    <s v="theater/plays"/>
    <n v="1.1499999999999999"/>
    <n v="50"/>
    <x v="1"/>
    <s v="plays"/>
    <x v="1429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x v="0"/>
    <s v="theater/plays"/>
    <n v="1.1000000000000001"/>
    <n v="24.444444444444443"/>
    <x v="1"/>
    <s v="plays"/>
    <x v="1035"/>
    <d v="2015-08-23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x v="0"/>
    <s v="theater/plays"/>
    <n v="1.121"/>
    <n v="44.25"/>
    <x v="1"/>
    <s v="plays"/>
    <x v="293"/>
    <d v="2015-08-05T00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x v="0"/>
    <s v="theater/plays"/>
    <n v="1.26"/>
    <n v="67.741935483870961"/>
    <x v="1"/>
    <s v="plays"/>
    <x v="860"/>
    <d v="2015-06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x v="0"/>
    <s v="theater/plays"/>
    <n v="1.0024444444444445"/>
    <n v="65.376811594202906"/>
    <x v="1"/>
    <s v="plays"/>
    <x v="756"/>
    <d v="2015-08-23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x v="0"/>
    <s v="theater/plays"/>
    <n v="1.024"/>
    <n v="121.9047619047619"/>
    <x v="1"/>
    <s v="plays"/>
    <x v="498"/>
    <d v="2016-03-3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x v="0"/>
    <s v="theater/plays"/>
    <n v="1.0820000000000001"/>
    <n v="47.456140350877192"/>
    <x v="1"/>
    <s v="plays"/>
    <x v="146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x v="0"/>
    <s v="theater/plays"/>
    <n v="1.0026999999999999"/>
    <n v="92.842592592592595"/>
    <x v="1"/>
    <s v="plays"/>
    <x v="1357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x v="0"/>
    <s v="theater/plays"/>
    <n v="1.133"/>
    <n v="68.253012048192772"/>
    <x v="1"/>
    <s v="plays"/>
    <x v="146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x v="0"/>
    <s v="theater/plays"/>
    <n v="1.2757571428571428"/>
    <n v="37.209583333333335"/>
    <x v="1"/>
    <s v="plays"/>
    <x v="1468"/>
    <d v="2016-12-15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x v="0"/>
    <s v="theater/plays"/>
    <n v="1.0773333333333333"/>
    <n v="25.25"/>
    <x v="1"/>
    <s v="plays"/>
    <x v="515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x v="0"/>
    <s v="theater/plays"/>
    <n v="2.42"/>
    <n v="43.214285714285715"/>
    <x v="1"/>
    <s v="plays"/>
    <x v="303"/>
    <d v="2016-08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x v="0"/>
    <s v="theater/plays"/>
    <n v="1.4156666666666666"/>
    <n v="25.130177514792898"/>
    <x v="1"/>
    <s v="plays"/>
    <x v="131"/>
    <d v="2015-08-03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x v="0"/>
    <s v="theater/plays"/>
    <n v="1.3"/>
    <n v="23.636363636363637"/>
    <x v="1"/>
    <s v="plays"/>
    <x v="183"/>
    <d v="2015-03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x v="0"/>
    <s v="theater/plays"/>
    <n v="1.0603"/>
    <n v="103.95098039215686"/>
    <x v="1"/>
    <s v="plays"/>
    <x v="625"/>
    <d v="2015-09-24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x v="0"/>
    <s v="theater/plays"/>
    <n v="1.048"/>
    <n v="50.384615384615387"/>
    <x v="1"/>
    <s v="plays"/>
    <x v="994"/>
    <d v="2015-06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x v="0"/>
    <s v="theater/plays"/>
    <n v="1.36"/>
    <n v="13.6"/>
    <x v="1"/>
    <s v="plays"/>
    <x v="14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x v="0"/>
    <s v="theater/plays"/>
    <n v="1"/>
    <n v="28.571428571428573"/>
    <x v="1"/>
    <s v="plays"/>
    <x v="1076"/>
    <d v="2014-09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x v="0"/>
    <s v="theater/plays"/>
    <n v="1"/>
    <n v="63.829787234042556"/>
    <x v="1"/>
    <s v="plays"/>
    <x v="750"/>
    <d v="2015-03-28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x v="0"/>
    <s v="theater/plays"/>
    <n v="1.24"/>
    <n v="8.8571428571428577"/>
    <x v="1"/>
    <s v="plays"/>
    <x v="195"/>
    <d v="2015-04-0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x v="0"/>
    <s v="theater/plays"/>
    <n v="1.1692307692307693"/>
    <n v="50.666666666666664"/>
    <x v="1"/>
    <s v="plays"/>
    <x v="119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x v="0"/>
    <s v="theater/plays"/>
    <n v="1.0333333333333334"/>
    <n v="60.784313725490193"/>
    <x v="1"/>
    <s v="plays"/>
    <x v="1433"/>
    <d v="2015-12-05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x v="0"/>
    <s v="theater/plays"/>
    <n v="1.0774999999999999"/>
    <n v="113.42105263157895"/>
    <x v="1"/>
    <s v="plays"/>
    <x v="86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x v="0"/>
    <s v="theater/plays"/>
    <n v="1.2024999999999999"/>
    <n v="104.56521739130434"/>
    <x v="1"/>
    <s v="plays"/>
    <x v="1470"/>
    <d v="2016-06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x v="0"/>
    <s v="theater/plays"/>
    <n v="1.0037894736842106"/>
    <n v="98.30927835051547"/>
    <x v="1"/>
    <s v="plays"/>
    <x v="1471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x v="0"/>
    <s v="theater/plays"/>
    <n v="1.0651999999999999"/>
    <n v="35.039473684210527"/>
    <x v="1"/>
    <s v="plays"/>
    <x v="1470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x v="0"/>
    <s v="theater/plays"/>
    <n v="1"/>
    <n v="272.72727272727275"/>
    <x v="1"/>
    <s v="plays"/>
    <x v="1466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x v="0"/>
    <s v="theater/plays"/>
    <n v="1.1066666666666667"/>
    <n v="63.846153846153847"/>
    <x v="1"/>
    <s v="plays"/>
    <x v="148"/>
    <d v="2015-07-17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x v="0"/>
    <s v="theater/plays"/>
    <n v="1.1471959999999999"/>
    <n v="30.189368421052631"/>
    <x v="1"/>
    <s v="plays"/>
    <x v="134"/>
    <d v="2014-11-24T00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x v="0"/>
    <s v="theater/plays"/>
    <n v="1.0825925925925926"/>
    <n v="83.51428571428572"/>
    <x v="1"/>
    <s v="plays"/>
    <x v="1177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x v="0"/>
    <s v="theater/plays"/>
    <n v="1.7"/>
    <n v="64.761904761904759"/>
    <x v="1"/>
    <s v="plays"/>
    <x v="609"/>
    <d v="2015-01-3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x v="0"/>
    <s v="theater/plays"/>
    <n v="1.8709899999999999"/>
    <n v="20.118172043010752"/>
    <x v="1"/>
    <s v="plays"/>
    <x v="95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x v="0"/>
    <s v="theater/plays"/>
    <n v="1.0777777777777777"/>
    <n v="44.090909090909093"/>
    <x v="1"/>
    <s v="plays"/>
    <x v="74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x v="0"/>
    <s v="theater/plays"/>
    <n v="1"/>
    <n v="40.476190476190474"/>
    <x v="1"/>
    <s v="plays"/>
    <x v="1472"/>
    <d v="2015-12-1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x v="0"/>
    <s v="theater/plays"/>
    <n v="1.2024999999999999"/>
    <n v="44.537037037037038"/>
    <x v="1"/>
    <s v="plays"/>
    <x v="1343"/>
    <d v="2014-08-1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x v="0"/>
    <s v="theater/plays"/>
    <n v="1.1142857142857143"/>
    <n v="125.80645161290323"/>
    <x v="1"/>
    <s v="plays"/>
    <x v="872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x v="0"/>
    <s v="theater/plays"/>
    <n v="1.04"/>
    <n v="19.696969696969695"/>
    <x v="1"/>
    <s v="plays"/>
    <x v="1347"/>
    <d v="2015-03-19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x v="1"/>
    <s v="theater/plays"/>
    <n v="0.01"/>
    <n v="10"/>
    <x v="1"/>
    <s v="plays"/>
    <x v="80"/>
    <d v="2015-12-14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x v="1"/>
    <s v="theater/plays"/>
    <n v="0"/>
    <e v="#DIV/0!"/>
    <x v="1"/>
    <s v="plays"/>
    <x v="239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x v="1"/>
    <s v="theater/plays"/>
    <n v="0"/>
    <e v="#DIV/0!"/>
    <x v="1"/>
    <s v="plays"/>
    <x v="459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x v="1"/>
    <s v="theater/plays"/>
    <n v="5.4545454545454543E-2"/>
    <n v="30"/>
    <x v="1"/>
    <s v="plays"/>
    <x v="118"/>
    <d v="2017-01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x v="1"/>
    <s v="theater/plays"/>
    <n v="0.31546666666666667"/>
    <n v="60.666666666666664"/>
    <x v="1"/>
    <s v="plays"/>
    <x v="515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x v="1"/>
    <s v="theater/plays"/>
    <n v="0"/>
    <e v="#DIV/0!"/>
    <x v="1"/>
    <s v="plays"/>
    <x v="531"/>
    <d v="2015-05-30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x v="1"/>
    <s v="theater/plays"/>
    <n v="0"/>
    <e v="#DIV/0!"/>
    <x v="1"/>
    <s v="plays"/>
    <x v="850"/>
    <d v="2016-05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x v="1"/>
    <s v="theater/plays"/>
    <n v="2E-3"/>
    <n v="23.333333333333332"/>
    <x v="1"/>
    <s v="plays"/>
    <x v="870"/>
    <d v="2015-05-30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x v="1"/>
    <s v="theater/plays"/>
    <n v="0.01"/>
    <n v="5"/>
    <x v="1"/>
    <s v="plays"/>
    <x v="68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x v="1"/>
    <s v="theater/plays"/>
    <n v="3.8875E-2"/>
    <n v="23.923076923076923"/>
    <x v="1"/>
    <s v="plays"/>
    <x v="583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x v="1"/>
    <s v="theater/plays"/>
    <n v="0"/>
    <e v="#DIV/0!"/>
    <x v="1"/>
    <s v="plays"/>
    <x v="996"/>
    <d v="2016-01-30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x v="1"/>
    <s v="theater/plays"/>
    <n v="1.9E-2"/>
    <n v="15.833333333333334"/>
    <x v="1"/>
    <s v="plays"/>
    <x v="325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x v="1"/>
    <s v="theater/plays"/>
    <n v="0"/>
    <e v="#DIV/0!"/>
    <x v="1"/>
    <s v="plays"/>
    <x v="60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x v="1"/>
    <s v="theater/plays"/>
    <n v="0.41699999999999998"/>
    <n v="29.785714285714285"/>
    <x v="1"/>
    <s v="plays"/>
    <x v="309"/>
    <d v="2015-05-08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x v="1"/>
    <s v="theater/plays"/>
    <n v="0.5"/>
    <n v="60"/>
    <x v="1"/>
    <s v="plays"/>
    <x v="1473"/>
    <d v="2016-01-30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x v="1"/>
    <s v="theater/plays"/>
    <n v="4.8666666666666664E-2"/>
    <n v="24.333333333333332"/>
    <x v="1"/>
    <s v="plays"/>
    <x v="205"/>
    <d v="2015-08-09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x v="1"/>
    <s v="theater/plays"/>
    <n v="0.19736842105263158"/>
    <n v="500"/>
    <x v="1"/>
    <s v="plays"/>
    <x v="1474"/>
    <d v="2017-02-2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x v="1"/>
    <s v="theater/plays"/>
    <n v="0"/>
    <e v="#DIV/0!"/>
    <x v="1"/>
    <s v="plays"/>
    <x v="783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x v="1"/>
    <s v="theater/plays"/>
    <n v="1.7500000000000002E-2"/>
    <n v="35"/>
    <x v="1"/>
    <s v="plays"/>
    <x v="1475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x v="1"/>
    <s v="theater/plays"/>
    <n v="6.6500000000000004E-2"/>
    <n v="29.555555555555557"/>
    <x v="1"/>
    <s v="plays"/>
    <x v="562"/>
    <d v="2016-06-20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x v="1"/>
    <s v="theater/plays"/>
    <n v="0.32"/>
    <n v="26.666666666666668"/>
    <x v="1"/>
    <s v="plays"/>
    <x v="938"/>
    <d v="2015-09-25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x v="1"/>
    <s v="theater/plays"/>
    <n v="4.3307086614173228E-3"/>
    <n v="18.333333333333332"/>
    <x v="1"/>
    <s v="plays"/>
    <x v="239"/>
    <d v="2014-06-2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x v="1"/>
    <s v="theater/plays"/>
    <n v="4.0000000000000002E-4"/>
    <n v="20"/>
    <x v="1"/>
    <s v="plays"/>
    <x v="527"/>
    <d v="2014-09-10T00:00:0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x v="1"/>
    <s v="theater/plays"/>
    <n v="1.6E-2"/>
    <n v="13.333333333333334"/>
    <x v="1"/>
    <s v="plays"/>
    <x v="478"/>
    <d v="2015-07-18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x v="1"/>
    <s v="theater/plays"/>
    <n v="0"/>
    <e v="#DIV/0!"/>
    <x v="1"/>
    <s v="plays"/>
    <x v="215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x v="1"/>
    <s v="theater/plays"/>
    <n v="8.9999999999999993E-3"/>
    <n v="22.5"/>
    <x v="1"/>
    <s v="plays"/>
    <x v="120"/>
    <d v="2016-10-15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x v="1"/>
    <s v="theater/plays"/>
    <n v="0.2016"/>
    <n v="50.4"/>
    <x v="1"/>
    <s v="plays"/>
    <x v="1476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x v="1"/>
    <s v="theater/plays"/>
    <n v="0.42011733333333334"/>
    <n v="105.02933333333334"/>
    <x v="1"/>
    <s v="plays"/>
    <x v="1027"/>
    <d v="2016-10-06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x v="1"/>
    <s v="theater/plays"/>
    <n v="8.8500000000000002E-3"/>
    <n v="35.4"/>
    <x v="1"/>
    <s v="plays"/>
    <x v="1477"/>
    <d v="2016-07-20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x v="1"/>
    <s v="theater/plays"/>
    <n v="0.15"/>
    <n v="83.333333333333329"/>
    <x v="1"/>
    <s v="plays"/>
    <x v="35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x v="1"/>
    <s v="theater/plays"/>
    <n v="4.6699999999999998E-2"/>
    <n v="35.92307692307692"/>
    <x v="1"/>
    <s v="plays"/>
    <x v="852"/>
    <d v="2014-12-22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x v="1"/>
    <s v="theater/plays"/>
    <n v="0"/>
    <e v="#DIV/0!"/>
    <x v="1"/>
    <s v="plays"/>
    <x v="117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x v="1"/>
    <s v="theater/plays"/>
    <n v="0.38119999999999998"/>
    <n v="119.125"/>
    <x v="1"/>
    <s v="plays"/>
    <x v="818"/>
    <d v="2015-01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x v="1"/>
    <s v="theater/plays"/>
    <n v="5.4199999999999998E-2"/>
    <n v="90.333333333333329"/>
    <x v="1"/>
    <s v="plays"/>
    <x v="1478"/>
    <d v="2017-01-18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x v="1"/>
    <s v="theater/plays"/>
    <n v="3.5E-4"/>
    <n v="2.3333333333333335"/>
    <x v="1"/>
    <s v="plays"/>
    <x v="1479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x v="1"/>
    <s v="theater/plays"/>
    <n v="0"/>
    <e v="#DIV/0!"/>
    <x v="1"/>
    <s v="plays"/>
    <x v="148"/>
    <d v="2015-07-17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x v="1"/>
    <s v="theater/plays"/>
    <n v="0.10833333333333334"/>
    <n v="108.33333333333333"/>
    <x v="1"/>
    <s v="plays"/>
    <x v="1480"/>
    <d v="2016-12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x v="1"/>
    <s v="theater/plays"/>
    <n v="2.1000000000000001E-2"/>
    <n v="15.75"/>
    <x v="1"/>
    <s v="plays"/>
    <x v="686"/>
    <d v="2015-07-04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x v="1"/>
    <s v="theater/plays"/>
    <n v="2.5892857142857141E-3"/>
    <n v="29"/>
    <x v="1"/>
    <s v="plays"/>
    <x v="69"/>
    <d v="2016-01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x v="1"/>
    <s v="theater/plays"/>
    <n v="0.23333333333333334"/>
    <n v="96.551724137931032"/>
    <x v="1"/>
    <s v="plays"/>
    <x v="461"/>
    <d v="2015-08-2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x v="1"/>
    <s v="theater/plays"/>
    <n v="0"/>
    <e v="#DIV/0!"/>
    <x v="1"/>
    <s v="plays"/>
    <x v="1481"/>
    <d v="2014-12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x v="1"/>
    <s v="theater/plays"/>
    <n v="0.33600000000000002"/>
    <n v="63"/>
    <x v="1"/>
    <s v="plays"/>
    <x v="31"/>
    <d v="2016-05-02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x v="1"/>
    <s v="theater/plays"/>
    <n v="0.1908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x v="1"/>
    <s v="theater/plays"/>
    <n v="4.1111111111111114E-3"/>
    <n v="46.25"/>
    <x v="1"/>
    <s v="plays"/>
    <x v="1028"/>
    <d v="2014-12-06T00:00:0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x v="1"/>
    <s v="theater/plays"/>
    <n v="0.32500000000000001"/>
    <n v="26"/>
    <x v="1"/>
    <s v="plays"/>
    <x v="157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x v="1"/>
    <s v="theater/plays"/>
    <n v="0.0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x v="1"/>
    <s v="theater/plays"/>
    <n v="1.6666666666666668E-3"/>
    <n v="5"/>
    <x v="1"/>
    <s v="plays"/>
    <x v="559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x v="1"/>
    <s v="theater/plays"/>
    <n v="0"/>
    <e v="#DIV/0!"/>
    <x v="1"/>
    <s v="plays"/>
    <x v="554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x v="1"/>
    <s v="theater/plays"/>
    <n v="0.38066666666666665"/>
    <n v="81.571428571428569"/>
    <x v="1"/>
    <s v="plays"/>
    <x v="1450"/>
    <d v="2014-08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x v="1"/>
    <s v="theater/plays"/>
    <n v="1.0500000000000001E-2"/>
    <n v="7"/>
    <x v="1"/>
    <s v="plays"/>
    <x v="527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x v="1"/>
    <s v="theater/plays"/>
    <n v="2.7300000000000001E-2"/>
    <n v="27.3"/>
    <x v="1"/>
    <s v="plays"/>
    <x v="318"/>
    <d v="2016-04-16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x v="1"/>
    <s v="theater/plays"/>
    <n v="9.0909090909090912E-2"/>
    <n v="29.411764705882351"/>
    <x v="1"/>
    <s v="plays"/>
    <x v="18"/>
    <d v="2014-08-26T00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x v="1"/>
    <s v="theater/plays"/>
    <n v="5.0000000000000001E-3"/>
    <n v="12.5"/>
    <x v="1"/>
    <s v="plays"/>
    <x v="1427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x v="1"/>
    <s v="theater/plays"/>
    <n v="0"/>
    <e v="#DIV/0!"/>
    <x v="1"/>
    <s v="plays"/>
    <x v="1181"/>
    <d v="2015-04-04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x v="1"/>
    <s v="theater/plays"/>
    <n v="4.5999999999999999E-2"/>
    <n v="5.75"/>
    <x v="1"/>
    <s v="plays"/>
    <x v="1482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x v="1"/>
    <s v="theater/plays"/>
    <n v="0.20833333333333334"/>
    <n v="52.083333333333336"/>
    <x v="1"/>
    <s v="plays"/>
    <x v="683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x v="1"/>
    <s v="theater/plays"/>
    <n v="4.583333333333333E-2"/>
    <n v="183.33333333333334"/>
    <x v="1"/>
    <s v="plays"/>
    <x v="990"/>
    <d v="2015-10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x v="1"/>
    <s v="theater/plays"/>
    <n v="4.2133333333333335E-2"/>
    <n v="26.333333333333332"/>
    <x v="1"/>
    <s v="plays"/>
    <x v="297"/>
    <d v="2015-1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x v="1"/>
    <s v="theater/plays"/>
    <n v="0"/>
    <e v="#DIV/0!"/>
    <x v="1"/>
    <s v="plays"/>
    <x v="523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x v="1"/>
    <s v="theater/plays"/>
    <n v="0.61909090909090914"/>
    <n v="486.42857142857144"/>
    <x v="1"/>
    <s v="plays"/>
    <x v="599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x v="1"/>
    <s v="theater/plays"/>
    <n v="8.0000000000000002E-3"/>
    <n v="3"/>
    <x v="1"/>
    <s v="plays"/>
    <x v="1354"/>
    <d v="2015-02-08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x v="1"/>
    <s v="theater/plays"/>
    <n v="1.6666666666666666E-4"/>
    <n v="25"/>
    <x v="1"/>
    <s v="plays"/>
    <x v="553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x v="1"/>
    <s v="theater/plays"/>
    <n v="7.7999999999999996E-3"/>
    <n v="9.75"/>
    <x v="1"/>
    <s v="plays"/>
    <x v="199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x v="1"/>
    <s v="theater/plays"/>
    <n v="0.05"/>
    <n v="18.75"/>
    <x v="1"/>
    <s v="plays"/>
    <x v="582"/>
    <d v="2014-11-10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x v="1"/>
    <s v="theater/plays"/>
    <n v="0.17771428571428571"/>
    <n v="36.588235294117645"/>
    <x v="1"/>
    <s v="plays"/>
    <x v="501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x v="1"/>
    <s v="theater/plays"/>
    <n v="9.4166666666666662E-2"/>
    <n v="80.714285714285708"/>
    <x v="1"/>
    <s v="plays"/>
    <x v="544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x v="1"/>
    <s v="theater/plays"/>
    <n v="8.0000000000000004E-4"/>
    <n v="1"/>
    <x v="1"/>
    <s v="plays"/>
    <x v="743"/>
    <d v="2016-05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x v="1"/>
    <s v="theater/plays"/>
    <n v="2.75E-2"/>
    <n v="52.8"/>
    <x v="1"/>
    <s v="plays"/>
    <x v="1225"/>
    <d v="2016-06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x v="1"/>
    <s v="theater/plays"/>
    <n v="1.1111111111111112E-4"/>
    <n v="20"/>
    <x v="1"/>
    <s v="plays"/>
    <x v="26"/>
    <d v="2014-11-26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x v="1"/>
    <s v="theater/plays"/>
    <n v="3.3333333333333335E-5"/>
    <n v="1"/>
    <x v="1"/>
    <s v="plays"/>
    <x v="396"/>
    <d v="2015-06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x v="1"/>
    <s v="theater/plays"/>
    <n v="0.36499999999999999"/>
    <n v="46.928571428571431"/>
    <x v="1"/>
    <s v="plays"/>
    <x v="989"/>
    <d v="2015-06-28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x v="1"/>
    <s v="theater/plays"/>
    <n v="0.14058171745152354"/>
    <n v="78.07692307692308"/>
    <x v="1"/>
    <s v="plays"/>
    <x v="148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x v="1"/>
    <s v="theater/plays"/>
    <n v="2.0000000000000001E-4"/>
    <n v="1"/>
    <x v="1"/>
    <s v="plays"/>
    <x v="3"/>
    <d v="2014-09-07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x v="1"/>
    <s v="theater/plays"/>
    <n v="4.0000000000000003E-5"/>
    <n v="1"/>
    <x v="1"/>
    <s v="plays"/>
    <x v="1053"/>
    <d v="2015-03-15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x v="1"/>
    <s v="theater/plays"/>
    <n v="0.61099999999999999"/>
    <n v="203.66666666666666"/>
    <x v="1"/>
    <s v="plays"/>
    <x v="1026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x v="1"/>
    <s v="theater/plays"/>
    <n v="7.8378378378378383E-2"/>
    <n v="20.714285714285715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x v="1"/>
    <s v="theater/plays"/>
    <n v="0.2185"/>
    <n v="48.555555555555557"/>
    <x v="1"/>
    <s v="plays"/>
    <x v="1121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x v="1"/>
    <s v="theater/plays"/>
    <n v="0.27239999999999998"/>
    <n v="68.099999999999994"/>
    <x v="1"/>
    <s v="plays"/>
    <x v="297"/>
    <d v="2015-10-30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x v="1"/>
    <s v="theater/plays"/>
    <n v="8.5000000000000006E-2"/>
    <n v="8.5"/>
    <x v="1"/>
    <s v="plays"/>
    <x v="1484"/>
    <d v="2014-08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x v="1"/>
    <s v="theater/plays"/>
    <n v="0.26840000000000003"/>
    <n v="51.615384615384613"/>
    <x v="1"/>
    <s v="plays"/>
    <x v="803"/>
    <d v="2015-03-26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x v="0"/>
    <s v="theater/musical"/>
    <n v="1.29"/>
    <n v="43"/>
    <x v="1"/>
    <s v="musical"/>
    <x v="549"/>
    <d v="2014-09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x v="0"/>
    <s v="theater/musical"/>
    <n v="1"/>
    <n v="83.333333333333329"/>
    <x v="1"/>
    <s v="musical"/>
    <x v="23"/>
    <d v="2015-05-19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x v="0"/>
    <s v="theater/musical"/>
    <n v="1"/>
    <n v="30"/>
    <x v="1"/>
    <s v="musical"/>
    <x v="56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x v="0"/>
    <s v="theater/musical"/>
    <n v="1.032"/>
    <n v="175.51020408163265"/>
    <x v="1"/>
    <s v="musical"/>
    <x v="1348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x v="0"/>
    <s v="theater/musical"/>
    <n v="1.0244597777777777"/>
    <n v="231.66175879396985"/>
    <x v="1"/>
    <s v="musical"/>
    <x v="863"/>
    <d v="2014-09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x v="0"/>
    <s v="theater/musical"/>
    <n v="1.25"/>
    <n v="75"/>
    <x v="1"/>
    <s v="musical"/>
    <x v="788"/>
    <d v="2015-02-24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x v="0"/>
    <s v="theater/musical"/>
    <n v="1.3083333333333333"/>
    <n v="112.14285714285714"/>
    <x v="1"/>
    <s v="musical"/>
    <x v="1024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x v="0"/>
    <s v="theater/musical"/>
    <n v="1"/>
    <n v="41.666666666666664"/>
    <x v="1"/>
    <s v="musical"/>
    <x v="1051"/>
    <d v="2016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x v="0"/>
    <s v="theater/musical"/>
    <n v="1.02069375"/>
    <n v="255.17343750000001"/>
    <x v="1"/>
    <s v="musical"/>
    <x v="341"/>
    <d v="2014-05-26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x v="0"/>
    <s v="theater/musical"/>
    <n v="1.0092000000000001"/>
    <n v="162.7741935483871"/>
    <x v="1"/>
    <s v="musical"/>
    <x v="302"/>
    <d v="2015-05-08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x v="0"/>
    <s v="theater/musical"/>
    <n v="1.06"/>
    <n v="88.333333333333329"/>
    <x v="1"/>
    <s v="musical"/>
    <x v="855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x v="0"/>
    <s v="theater/musical"/>
    <n v="1.0509677419354839"/>
    <n v="85.736842105263165"/>
    <x v="1"/>
    <s v="musical"/>
    <x v="388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x v="0"/>
    <s v="theater/musical"/>
    <n v="1.0276000000000001"/>
    <n v="47.574074074074076"/>
    <x v="1"/>
    <s v="musical"/>
    <x v="845"/>
    <d v="2016-06-05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x v="0"/>
    <s v="theater/musical"/>
    <n v="1.08"/>
    <n v="72.972972972972968"/>
    <x v="1"/>
    <s v="musical"/>
    <x v="822"/>
    <d v="2014-06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x v="0"/>
    <s v="theater/musical"/>
    <n v="1.0088571428571429"/>
    <n v="90.538461538461533"/>
    <x v="1"/>
    <s v="musical"/>
    <x v="973"/>
    <d v="2016-08-30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x v="0"/>
    <s v="theater/musical"/>
    <n v="1.28"/>
    <n v="37.647058823529413"/>
    <x v="1"/>
    <s v="musical"/>
    <x v="1122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x v="0"/>
    <s v="theater/musical"/>
    <n v="1.3333333333333333"/>
    <n v="36.363636363636367"/>
    <x v="1"/>
    <s v="musical"/>
    <x v="41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x v="0"/>
    <s v="theater/musical"/>
    <n v="1.0137499999999999"/>
    <n v="126.71875"/>
    <x v="1"/>
    <s v="musical"/>
    <x v="1060"/>
    <d v="2015-01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x v="0"/>
    <s v="theater/musical"/>
    <n v="1.0287500000000001"/>
    <n v="329.2"/>
    <x v="1"/>
    <s v="musical"/>
    <x v="821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x v="0"/>
    <s v="theater/musical"/>
    <n v="1.0724"/>
    <n v="81.242424242424249"/>
    <x v="1"/>
    <s v="musical"/>
    <x v="1354"/>
    <d v="2015-01-1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x v="1"/>
    <s v="theater/spaces"/>
    <n v="4.0000000000000003E-5"/>
    <n v="1"/>
    <x v="1"/>
    <s v="spaces"/>
    <x v="1171"/>
    <d v="2015-03-02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x v="1"/>
    <s v="theater/spaces"/>
    <n v="0.20424999999999999"/>
    <n v="202.22772277227722"/>
    <x v="1"/>
    <s v="spaces"/>
    <x v="1485"/>
    <d v="2015-12-17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x v="1"/>
    <s v="theater/spaces"/>
    <n v="0"/>
    <e v="#DIV/0!"/>
    <x v="1"/>
    <s v="spaces"/>
    <x v="1412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x v="1"/>
    <s v="theater/spaces"/>
    <n v="0.01"/>
    <n v="100"/>
    <x v="1"/>
    <s v="spaces"/>
    <x v="882"/>
    <d v="2015-06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x v="1"/>
    <s v="theater/spaces"/>
    <n v="0"/>
    <e v="#DIV/0!"/>
    <x v="1"/>
    <s v="spaces"/>
    <x v="249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x v="1"/>
    <s v="theater/spaces"/>
    <n v="1E-3"/>
    <n v="1"/>
    <x v="1"/>
    <s v="spaces"/>
    <x v="1486"/>
    <d v="2016-08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x v="1"/>
    <s v="theater/spaces"/>
    <n v="4.2880000000000001E-2"/>
    <n v="82.461538461538467"/>
    <x v="1"/>
    <s v="spaces"/>
    <x v="447"/>
    <d v="2016-11-25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x v="1"/>
    <s v="theater/spaces"/>
    <n v="4.8000000000000001E-5"/>
    <n v="2.6666666666666665"/>
    <x v="1"/>
    <s v="spaces"/>
    <x v="23"/>
    <d v="2015-06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x v="1"/>
    <s v="theater/spaces"/>
    <n v="2.5000000000000001E-2"/>
    <n v="12.5"/>
    <x v="1"/>
    <s v="spaces"/>
    <x v="316"/>
    <d v="2015-11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x v="1"/>
    <s v="theater/spaces"/>
    <n v="0"/>
    <e v="#DIV/0!"/>
    <x v="1"/>
    <s v="spaces"/>
    <x v="1239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x v="1"/>
    <s v="theater/spaces"/>
    <n v="2.1919999999999999E-2"/>
    <n v="18.896551724137932"/>
    <x v="1"/>
    <s v="spaces"/>
    <x v="1446"/>
    <d v="2014-10-06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x v="1"/>
    <s v="theater/spaces"/>
    <n v="8.0250000000000002E-2"/>
    <n v="200.625"/>
    <x v="1"/>
    <s v="spaces"/>
    <x v="1487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x v="1"/>
    <s v="theater/spaces"/>
    <n v="1.5125E-3"/>
    <n v="201.66666666666666"/>
    <x v="1"/>
    <s v="spaces"/>
    <x v="15"/>
    <d v="2015-10-09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x v="1"/>
    <s v="theater/spaces"/>
    <n v="0"/>
    <e v="#DIV/0!"/>
    <x v="1"/>
    <s v="spaces"/>
    <x v="532"/>
    <d v="2017-03-17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x v="1"/>
    <s v="theater/spaces"/>
    <n v="0.59583333333333333"/>
    <n v="65"/>
    <x v="1"/>
    <s v="spaces"/>
    <x v="968"/>
    <d v="2015-06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x v="1"/>
    <s v="theater/spaces"/>
    <n v="0.16734177215189874"/>
    <n v="66.099999999999994"/>
    <x v="1"/>
    <s v="spaces"/>
    <x v="1479"/>
    <d v="2016-05-05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x v="1"/>
    <s v="theater/spaces"/>
    <n v="1.8666666666666668E-2"/>
    <n v="93.333333333333329"/>
    <x v="1"/>
    <s v="spaces"/>
    <x v="497"/>
    <d v="2015-03-28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x v="1"/>
    <s v="theater/spaces"/>
    <n v="0"/>
    <e v="#DIV/0!"/>
    <x v="1"/>
    <s v="spaces"/>
    <x v="203"/>
    <d v="2016-05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x v="1"/>
    <s v="theater/spaces"/>
    <n v="0"/>
    <e v="#DIV/0!"/>
    <x v="1"/>
    <s v="spaces"/>
    <x v="978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x v="1"/>
    <s v="theater/spaces"/>
    <n v="0"/>
    <e v="#DIV/0!"/>
    <x v="1"/>
    <s v="spaces"/>
    <x v="863"/>
    <d v="2014-09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x v="0"/>
    <s v="theater/plays"/>
    <n v="1.0962000000000001"/>
    <n v="50.75"/>
    <x v="1"/>
    <s v="plays"/>
    <x v="75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x v="0"/>
    <s v="theater/plays"/>
    <n v="1.218"/>
    <n v="60.9"/>
    <x v="1"/>
    <s v="plays"/>
    <x v="1488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x v="0"/>
    <s v="theater/plays"/>
    <n v="1.0685"/>
    <n v="109.03061224489795"/>
    <x v="1"/>
    <s v="plays"/>
    <x v="1200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x v="0"/>
    <s v="theater/plays"/>
    <n v="1.0071379999999999"/>
    <n v="25.692295918367346"/>
    <x v="1"/>
    <s v="plays"/>
    <x v="412"/>
    <d v="2014-08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x v="0"/>
    <s v="theater/plays"/>
    <n v="1.0900000000000001"/>
    <n v="41.92307692307692"/>
    <x v="1"/>
    <s v="plays"/>
    <x v="1489"/>
    <d v="2015-07-08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x v="0"/>
    <s v="theater/plays"/>
    <n v="1.1363000000000001"/>
    <n v="88.7734375"/>
    <x v="1"/>
    <s v="plays"/>
    <x v="1410"/>
    <d v="2015-09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x v="0"/>
    <s v="theater/plays"/>
    <n v="1.1392"/>
    <n v="80.225352112676063"/>
    <x v="1"/>
    <s v="plays"/>
    <x v="149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x v="0"/>
    <s v="theater/plays"/>
    <n v="1.06"/>
    <n v="78.936170212765958"/>
    <x v="1"/>
    <s v="plays"/>
    <x v="313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x v="0"/>
    <s v="theater/plays"/>
    <n v="1.625"/>
    <n v="95.588235294117652"/>
    <x v="1"/>
    <s v="plays"/>
    <x v="23"/>
    <d v="2015-05-04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x v="0"/>
    <s v="theater/plays"/>
    <n v="1.06"/>
    <n v="69.890109890109883"/>
    <x v="1"/>
    <s v="plays"/>
    <x v="567"/>
    <d v="2014-07-19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x v="0"/>
    <s v="theater/plays"/>
    <n v="1.0015624999999999"/>
    <n v="74.534883720930239"/>
    <x v="1"/>
    <s v="plays"/>
    <x v="872"/>
    <d v="2014-09-01T00:00:0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x v="0"/>
    <s v="theater/plays"/>
    <n v="1.0535000000000001"/>
    <n v="123.94117647058823"/>
    <x v="1"/>
    <s v="plays"/>
    <x v="1468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x v="0"/>
    <s v="theater/plays"/>
    <n v="1.748"/>
    <n v="264.84848484848487"/>
    <x v="1"/>
    <s v="plays"/>
    <x v="208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x v="0"/>
    <s v="theater/plays"/>
    <n v="1.02"/>
    <n v="58.620689655172413"/>
    <x v="1"/>
    <s v="plays"/>
    <x v="1147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x v="0"/>
    <s v="theater/plays"/>
    <n v="1.00125"/>
    <n v="70.884955752212392"/>
    <x v="1"/>
    <s v="plays"/>
    <x v="981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x v="0"/>
    <s v="theater/plays"/>
    <n v="1.7142857142857142"/>
    <n v="8.5714285714285712"/>
    <x v="1"/>
    <s v="plays"/>
    <x v="332"/>
    <d v="2016-03-14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x v="0"/>
    <s v="theater/plays"/>
    <n v="1.1356666666666666"/>
    <n v="113.56666666666666"/>
    <x v="1"/>
    <s v="plays"/>
    <x v="864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x v="0"/>
    <s v="theater/plays"/>
    <n v="1.2946666666666666"/>
    <n v="60.6875"/>
    <x v="1"/>
    <s v="plays"/>
    <x v="554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x v="0"/>
    <s v="theater/plays"/>
    <n v="1.014"/>
    <n v="110.21739130434783"/>
    <x v="1"/>
    <s v="plays"/>
    <x v="1358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x v="0"/>
    <s v="theater/plays"/>
    <n v="1.0916666666666666"/>
    <n v="136.45833333333334"/>
    <x v="1"/>
    <s v="plays"/>
    <x v="1133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x v="0"/>
    <s v="theater/spaces"/>
    <n v="1.28925"/>
    <n v="53.164948453608247"/>
    <x v="1"/>
    <s v="spaces"/>
    <x v="1431"/>
    <d v="2015-09-24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x v="0"/>
    <s v="theater/spaces"/>
    <n v="1.0206"/>
    <n v="86.491525423728817"/>
    <x v="1"/>
    <s v="spaces"/>
    <x v="799"/>
    <d v="2016-02-12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x v="0"/>
    <s v="theater/spaces"/>
    <n v="1.465395775862069"/>
    <n v="155.23827397260274"/>
    <x v="1"/>
    <s v="spaces"/>
    <x v="306"/>
    <d v="2014-11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x v="0"/>
    <s v="theater/spaces"/>
    <n v="1.00352"/>
    <n v="115.08256880733946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x v="0"/>
    <s v="theater/spaces"/>
    <n v="1.2164999999999999"/>
    <n v="109.5945945945946"/>
    <x v="1"/>
    <s v="spaces"/>
    <x v="1232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x v="0"/>
    <s v="theater/spaces"/>
    <n v="1.0549999999999999"/>
    <n v="45.214285714285715"/>
    <x v="1"/>
    <s v="spaces"/>
    <x v="805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x v="0"/>
    <s v="theater/spaces"/>
    <n v="1.1040080000000001"/>
    <n v="104.15169811320754"/>
    <x v="1"/>
    <s v="spaces"/>
    <x v="94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x v="0"/>
    <s v="theater/spaces"/>
    <n v="1"/>
    <n v="35.714285714285715"/>
    <x v="1"/>
    <s v="spaces"/>
    <x v="780"/>
    <d v="2016-06-20T00:00:0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x v="0"/>
    <s v="theater/spaces"/>
    <n v="1.76535"/>
    <n v="96.997252747252745"/>
    <x v="1"/>
    <s v="spaces"/>
    <x v="1491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x v="0"/>
    <s v="theater/spaces"/>
    <n v="1"/>
    <n v="370.37037037037038"/>
    <x v="1"/>
    <s v="spaces"/>
    <x v="208"/>
    <d v="2016-01-08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x v="0"/>
    <s v="theater/spaces"/>
    <n v="1.0329411764705883"/>
    <n v="94.408602150537632"/>
    <x v="1"/>
    <s v="spaces"/>
    <x v="753"/>
    <d v="2017-01-28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x v="0"/>
    <s v="theater/spaces"/>
    <n v="1.0449999999999999"/>
    <n v="48.984375"/>
    <x v="1"/>
    <s v="spaces"/>
    <x v="1492"/>
    <d v="2016-10-10T00:00:0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x v="0"/>
    <s v="theater/spaces"/>
    <n v="1.0029999999999999"/>
    <n v="45.590909090909093"/>
    <x v="1"/>
    <s v="spaces"/>
    <x v="991"/>
    <d v="2016-02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x v="0"/>
    <s v="theater/spaces"/>
    <n v="4.577466666666667"/>
    <n v="23.275254237288134"/>
    <x v="1"/>
    <s v="spaces"/>
    <x v="1127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x v="0"/>
    <s v="theater/spaces"/>
    <n v="1.0496000000000001"/>
    <n v="63.2289156626506"/>
    <x v="1"/>
    <s v="spaces"/>
    <x v="463"/>
    <d v="2017-01-20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x v="0"/>
    <s v="theater/spaces"/>
    <n v="1.7194285714285715"/>
    <n v="153.5204081632653"/>
    <x v="1"/>
    <s v="spaces"/>
    <x v="558"/>
    <d v="2015-05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x v="0"/>
    <s v="theater/spaces"/>
    <n v="1.0373000000000001"/>
    <n v="90.2"/>
    <x v="1"/>
    <s v="spaces"/>
    <x v="1315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x v="0"/>
    <s v="theater/spaces"/>
    <n v="1.0302899999999999"/>
    <n v="118.97113163972287"/>
    <x v="1"/>
    <s v="spaces"/>
    <x v="1493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x v="0"/>
    <s v="theater/spaces"/>
    <n v="1.1888888888888889"/>
    <n v="80.25"/>
    <x v="1"/>
    <s v="spaces"/>
    <x v="777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x v="0"/>
    <s v="theater/spaces"/>
    <n v="1"/>
    <n v="62.5"/>
    <x v="1"/>
    <s v="spaces"/>
    <x v="416"/>
    <d v="2017-02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x v="0"/>
    <s v="theater/spaces"/>
    <n v="3.1869988910451896"/>
    <n v="131.37719999999999"/>
    <x v="1"/>
    <s v="spaces"/>
    <x v="469"/>
    <d v="2016-07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x v="0"/>
    <s v="theater/spaces"/>
    <n v="1.0850614285714286"/>
    <n v="73.032980769230775"/>
    <x v="1"/>
    <s v="spaces"/>
    <x v="1494"/>
    <d v="2012-12-27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x v="0"/>
    <s v="theater/spaces"/>
    <n v="1.0116666666666667"/>
    <n v="178.52941176470588"/>
    <x v="1"/>
    <s v="spaces"/>
    <x v="1495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x v="0"/>
    <s v="theater/spaces"/>
    <n v="1.12815"/>
    <n v="162.90974729241879"/>
    <x v="1"/>
    <s v="spaces"/>
    <x v="26"/>
    <d v="2014-11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x v="0"/>
    <s v="theater/spaces"/>
    <n v="1.2049622641509434"/>
    <n v="108.24237288135593"/>
    <x v="1"/>
    <s v="spaces"/>
    <x v="977"/>
    <d v="2014-10-07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x v="0"/>
    <s v="theater/spaces"/>
    <n v="1.0774999999999999"/>
    <n v="88.865979381443296"/>
    <x v="1"/>
    <s v="spaces"/>
    <x v="849"/>
    <d v="2014-12-15T00:00:0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x v="0"/>
    <s v="theater/spaces"/>
    <n v="1.8"/>
    <n v="54"/>
    <x v="1"/>
    <s v="spaces"/>
    <x v="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x v="0"/>
    <s v="theater/spaces"/>
    <n v="1.0116666666666667"/>
    <n v="116.73076923076923"/>
    <x v="1"/>
    <s v="spaces"/>
    <x v="69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x v="0"/>
    <s v="theater/spaces"/>
    <n v="1.19756"/>
    <n v="233.8984375"/>
    <x v="1"/>
    <s v="spaces"/>
    <x v="166"/>
    <d v="2014-11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x v="0"/>
    <s v="theater/spaces"/>
    <n v="1.58"/>
    <n v="158"/>
    <x v="1"/>
    <s v="spaces"/>
    <x v="1496"/>
    <d v="2015-02-22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x v="0"/>
    <s v="theater/spaces"/>
    <n v="1.2366666666666666"/>
    <n v="14.84"/>
    <x v="1"/>
    <s v="spaces"/>
    <x v="51"/>
    <d v="2015-12-24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x v="0"/>
    <s v="theater/spaces"/>
    <n v="1.1712499999999999"/>
    <n v="85.181818181818187"/>
    <x v="1"/>
    <s v="spaces"/>
    <x v="388"/>
    <d v="2015-02-1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x v="0"/>
    <s v="theater/spaces"/>
    <n v="1.5696000000000001"/>
    <n v="146.69158878504672"/>
    <x v="1"/>
    <s v="spaces"/>
    <x v="1497"/>
    <d v="2015-06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x v="0"/>
    <s v="theater/spaces"/>
    <n v="1.13104"/>
    <n v="50.764811490125673"/>
    <x v="1"/>
    <s v="spaces"/>
    <x v="385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x v="0"/>
    <s v="theater/spaces"/>
    <n v="1.0317647058823529"/>
    <n v="87.7"/>
    <x v="1"/>
    <s v="spaces"/>
    <x v="1498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x v="0"/>
    <s v="theater/spaces"/>
    <n v="1.0261176470588236"/>
    <n v="242.27777777777777"/>
    <x v="1"/>
    <s v="spaces"/>
    <x v="122"/>
    <d v="2014-07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x v="0"/>
    <s v="theater/spaces"/>
    <n v="1.0584090909090909"/>
    <n v="146.44654088050314"/>
    <x v="1"/>
    <s v="spaces"/>
    <x v="29"/>
    <d v="2014-08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x v="0"/>
    <s v="theater/spaces"/>
    <n v="1.0071428571428571"/>
    <n v="103.17073170731707"/>
    <x v="1"/>
    <s v="spaces"/>
    <x v="1489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x v="0"/>
    <s v="theater/spaces"/>
    <n v="1.2123333333333333"/>
    <n v="80.464601769911511"/>
    <x v="1"/>
    <s v="spaces"/>
    <x v="1466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x v="0"/>
    <s v="theater/spaces"/>
    <n v="1.0057142857142858"/>
    <n v="234.66666666666666"/>
    <x v="1"/>
    <s v="spaces"/>
    <x v="866"/>
    <d v="2015-08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x v="0"/>
    <s v="theater/spaces"/>
    <n v="1.1602222222222223"/>
    <n v="50.689320388349515"/>
    <x v="1"/>
    <s v="spaces"/>
    <x v="751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x v="0"/>
    <s v="theater/spaces"/>
    <n v="1.0087999999999999"/>
    <n v="162.70967741935485"/>
    <x v="1"/>
    <s v="spaces"/>
    <x v="971"/>
    <d v="2016-08-28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x v="0"/>
    <s v="theater/spaces"/>
    <n v="1.03"/>
    <n v="120.16666666666667"/>
    <x v="1"/>
    <s v="spaces"/>
    <x v="530"/>
    <d v="2015-06-12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x v="0"/>
    <s v="theater/spaces"/>
    <n v="2.4641999999999999"/>
    <n v="67.697802197802204"/>
    <x v="1"/>
    <s v="spaces"/>
    <x v="1499"/>
    <d v="2012-10-07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x v="0"/>
    <s v="theater/spaces"/>
    <n v="3.0219999999999998"/>
    <n v="52.103448275862071"/>
    <x v="1"/>
    <s v="spaces"/>
    <x v="426"/>
    <d v="2014-05-3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x v="0"/>
    <s v="theater/spaces"/>
    <n v="1.4333333333333333"/>
    <n v="51.6"/>
    <x v="1"/>
    <s v="spaces"/>
    <x v="1500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x v="0"/>
    <s v="theater/spaces"/>
    <n v="1.3144"/>
    <n v="164.3"/>
    <x v="1"/>
    <s v="spaces"/>
    <x v="1501"/>
    <d v="2015-03-2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x v="0"/>
    <s v="theater/spaces"/>
    <n v="1.6801999999999999"/>
    <n v="84.858585858585855"/>
    <x v="1"/>
    <s v="spaces"/>
    <x v="186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x v="0"/>
    <s v="theater/spaces"/>
    <n v="1.0967666666666667"/>
    <n v="94.548850574712645"/>
    <x v="1"/>
    <s v="spaces"/>
    <x v="45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x v="0"/>
    <s v="theater/spaces"/>
    <n v="1.0668571428571429"/>
    <n v="45.536585365853661"/>
    <x v="1"/>
    <s v="spaces"/>
    <x v="1410"/>
    <d v="2015-09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x v="0"/>
    <s v="theater/spaces"/>
    <n v="1"/>
    <n v="51.724137931034484"/>
    <x v="1"/>
    <s v="spaces"/>
    <x v="798"/>
    <d v="2016-10-15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x v="0"/>
    <s v="theater/spaces"/>
    <n v="1.272"/>
    <n v="50.88"/>
    <x v="1"/>
    <s v="spaces"/>
    <x v="1380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x v="0"/>
    <s v="theater/spaces"/>
    <n v="1.4653333333333334"/>
    <n v="191.13043478260869"/>
    <x v="1"/>
    <s v="spaces"/>
    <x v="947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x v="0"/>
    <s v="theater/spaces"/>
    <n v="1.1253599999999999"/>
    <n v="89.314285714285717"/>
    <x v="1"/>
    <s v="spaces"/>
    <x v="1170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x v="0"/>
    <s v="theater/spaces"/>
    <n v="1.0878684000000001"/>
    <n v="88.588631921824103"/>
    <x v="1"/>
    <s v="spaces"/>
    <x v="699"/>
    <d v="2013-05-05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x v="0"/>
    <s v="theater/spaces"/>
    <n v="1.26732"/>
    <n v="96.300911854103347"/>
    <x v="1"/>
    <s v="spaces"/>
    <x v="441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x v="0"/>
    <s v="theater/spaces"/>
    <n v="2.1320000000000001"/>
    <n v="33.3125"/>
    <x v="1"/>
    <s v="spaces"/>
    <x v="1086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x v="0"/>
    <s v="theater/spaces"/>
    <n v="1.0049999999999999"/>
    <n v="37.222222222222221"/>
    <x v="1"/>
    <s v="spaces"/>
    <x v="150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x v="0"/>
    <s v="theater/spaces"/>
    <n v="1.0871389999999999"/>
    <n v="92.130423728813554"/>
    <x v="1"/>
    <s v="spaces"/>
    <x v="1503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x v="0"/>
    <s v="theater/spaces"/>
    <n v="1.075"/>
    <n v="76.785714285714292"/>
    <x v="1"/>
    <s v="spaces"/>
    <x v="368"/>
    <d v="2015-06-27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x v="0"/>
    <s v="theater/spaces"/>
    <n v="1.1048192771084338"/>
    <n v="96.526315789473685"/>
    <x v="1"/>
    <s v="spaces"/>
    <x v="69"/>
    <d v="2016-01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x v="0"/>
    <s v="theater/spaces"/>
    <n v="1.28"/>
    <n v="51.891891891891895"/>
    <x v="1"/>
    <s v="spaces"/>
    <x v="1471"/>
    <d v="2015-10-07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x v="0"/>
    <s v="theater/spaces"/>
    <n v="1.1000666666666667"/>
    <n v="128.9140625"/>
    <x v="1"/>
    <s v="spaces"/>
    <x v="508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x v="0"/>
    <s v="theater/spaces"/>
    <n v="1.0934166666666667"/>
    <n v="84.108974358974365"/>
    <x v="1"/>
    <s v="spaces"/>
    <x v="937"/>
    <d v="2016-02-03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x v="0"/>
    <s v="theater/spaces"/>
    <n v="1.3270650000000002"/>
    <n v="82.941562500000003"/>
    <x v="1"/>
    <s v="spaces"/>
    <x v="1343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x v="0"/>
    <s v="theater/spaces"/>
    <n v="1.9084810126582279"/>
    <n v="259.94827586206895"/>
    <x v="1"/>
    <s v="spaces"/>
    <x v="371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x v="0"/>
    <s v="theater/spaces"/>
    <n v="1.49"/>
    <n v="37.25"/>
    <x v="1"/>
    <s v="spaces"/>
    <x v="1353"/>
    <d v="2016-04-28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x v="0"/>
    <s v="theater/spaces"/>
    <n v="1.6639999999999999"/>
    <n v="177.02127659574469"/>
    <x v="1"/>
    <s v="spaces"/>
    <x v="490"/>
    <d v="2015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x v="0"/>
    <s v="theater/spaces"/>
    <n v="1.0666666666666667"/>
    <n v="74.074074074074076"/>
    <x v="1"/>
    <s v="spaces"/>
    <x v="496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x v="0"/>
    <s v="theater/spaces"/>
    <n v="1.06"/>
    <n v="70.666666666666671"/>
    <x v="1"/>
    <s v="spaces"/>
    <x v="1479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x v="1"/>
    <s v="theater/spaces"/>
    <n v="0.23628571428571429"/>
    <n v="23.62857142857143"/>
    <x v="1"/>
    <s v="spaces"/>
    <x v="15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x v="1"/>
    <s v="theater/spaces"/>
    <n v="1.5E-3"/>
    <n v="37.5"/>
    <x v="1"/>
    <s v="spaces"/>
    <x v="825"/>
    <d v="2015-05-29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x v="1"/>
    <s v="theater/spaces"/>
    <n v="4.0000000000000001E-3"/>
    <n v="13.333333333333334"/>
    <x v="1"/>
    <s v="spaces"/>
    <x v="371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x v="1"/>
    <s v="theater/spaces"/>
    <n v="0"/>
    <e v="#DIV/0!"/>
    <x v="1"/>
    <s v="spaces"/>
    <x v="1357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x v="1"/>
    <s v="theater/spaces"/>
    <n v="5.0000000000000002E-5"/>
    <n v="1"/>
    <x v="1"/>
    <s v="spaces"/>
    <x v="1427"/>
    <d v="2015-0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x v="1"/>
    <s v="theater/spaces"/>
    <n v="0"/>
    <e v="#DIV/0!"/>
    <x v="1"/>
    <s v="spaces"/>
    <x v="794"/>
    <d v="2014-09-30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x v="1"/>
    <s v="theater/spaces"/>
    <n v="0"/>
    <e v="#DIV/0!"/>
    <x v="1"/>
    <s v="spaces"/>
    <x v="470"/>
    <d v="2016-04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x v="1"/>
    <s v="theater/spaces"/>
    <n v="1.6666666666666666E-4"/>
    <n v="1"/>
    <x v="1"/>
    <s v="spaces"/>
    <x v="307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x v="1"/>
    <s v="theater/spaces"/>
    <n v="3.0066666666666665E-2"/>
    <n v="41"/>
    <x v="1"/>
    <s v="spaces"/>
    <x v="599"/>
    <d v="2014-08-09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x v="1"/>
    <s v="theater/spaces"/>
    <n v="1.5227272727272728E-3"/>
    <n v="55.833333333333336"/>
    <x v="1"/>
    <s v="spaces"/>
    <x v="1121"/>
    <d v="2015-09-28T00:00:0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x v="1"/>
    <s v="theater/spaces"/>
    <n v="0"/>
    <e v="#DIV/0!"/>
    <x v="1"/>
    <s v="spaces"/>
    <x v="150"/>
    <d v="2014-08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x v="1"/>
    <s v="theater/spaces"/>
    <n v="0.66839999999999999"/>
    <n v="99.761194029850742"/>
    <x v="1"/>
    <s v="spaces"/>
    <x v="185"/>
    <d v="2015-10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x v="1"/>
    <s v="theater/spaces"/>
    <n v="0.19566666666666666"/>
    <n v="25.521739130434781"/>
    <x v="1"/>
    <s v="spaces"/>
    <x v="1505"/>
    <d v="2016-10-23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x v="1"/>
    <s v="theater/spaces"/>
    <n v="0.11294666666666667"/>
    <n v="117.65277777777777"/>
    <x v="1"/>
    <s v="spaces"/>
    <x v="1506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x v="1"/>
    <s v="theater/spaces"/>
    <n v="4.0000000000000002E-4"/>
    <n v="5"/>
    <x v="1"/>
    <s v="spaces"/>
    <x v="1137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x v="1"/>
    <s v="theater/spaces"/>
    <n v="0.11985714285714286"/>
    <n v="2796.6666666666665"/>
    <x v="1"/>
    <s v="spaces"/>
    <x v="1476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x v="1"/>
    <s v="theater/spaces"/>
    <n v="2.5000000000000001E-2"/>
    <n v="200"/>
    <x v="1"/>
    <s v="spaces"/>
    <x v="619"/>
    <d v="2015-09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x v="1"/>
    <s v="theater/spaces"/>
    <n v="6.9999999999999999E-4"/>
    <n v="87.5"/>
    <x v="1"/>
    <s v="spaces"/>
    <x v="228"/>
    <d v="2015-10-17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x v="1"/>
    <s v="theater/spaces"/>
    <n v="0.14099999999999999"/>
    <n v="20.142857142857142"/>
    <x v="1"/>
    <s v="spaces"/>
    <x v="849"/>
    <d v="2014-12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x v="1"/>
    <s v="theater/spaces"/>
    <n v="3.3399999999999999E-2"/>
    <n v="20.875"/>
    <x v="1"/>
    <s v="spaces"/>
    <x v="617"/>
    <d v="2016-12-08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x v="1"/>
    <s v="theater/spaces"/>
    <n v="0.59775"/>
    <n v="61.307692307692307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x v="1"/>
    <s v="theater/spaces"/>
    <n v="1.6666666666666666E-4"/>
    <n v="1"/>
    <x v="1"/>
    <s v="spaces"/>
    <x v="1426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x v="1"/>
    <s v="theater/spaces"/>
    <n v="2.3035714285714285E-4"/>
    <n v="92.142857142857139"/>
    <x v="1"/>
    <s v="spaces"/>
    <x v="309"/>
    <d v="2015-06-15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x v="1"/>
    <s v="theater/spaces"/>
    <n v="8.8000000000000003E-4"/>
    <n v="7.333333333333333"/>
    <x v="1"/>
    <s v="spaces"/>
    <x v="875"/>
    <d v="2016-03-1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x v="1"/>
    <s v="theater/spaces"/>
    <n v="8.6400000000000005E-2"/>
    <n v="64.8"/>
    <x v="1"/>
    <s v="spaces"/>
    <x v="1462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x v="1"/>
    <s v="theater/spaces"/>
    <n v="0.15060000000000001"/>
    <n v="30.12"/>
    <x v="1"/>
    <s v="spaces"/>
    <x v="619"/>
    <d v="2015-10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x v="1"/>
    <s v="theater/spaces"/>
    <n v="4.7727272727272731E-3"/>
    <n v="52.5"/>
    <x v="1"/>
    <s v="spaces"/>
    <x v="1"/>
    <d v="2017-03-03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x v="1"/>
    <s v="theater/spaces"/>
    <n v="1.1833333333333333E-3"/>
    <n v="23.666666666666668"/>
    <x v="1"/>
    <s v="spaces"/>
    <x v="497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x v="1"/>
    <s v="theater/spaces"/>
    <n v="8.4173998587352451E-3"/>
    <n v="415.77777777777777"/>
    <x v="1"/>
    <s v="spaces"/>
    <x v="502"/>
    <d v="2015-03-23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x v="1"/>
    <s v="theater/spaces"/>
    <n v="1.8799999999999999E-4"/>
    <n v="53.714285714285715"/>
    <x v="1"/>
    <s v="spaces"/>
    <x v="16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x v="1"/>
    <s v="theater/spaces"/>
    <n v="2.1029999999999998E-3"/>
    <n v="420.6"/>
    <x v="1"/>
    <s v="spaces"/>
    <x v="135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x v="1"/>
    <s v="theater/spaces"/>
    <n v="0"/>
    <e v="#DIV/0!"/>
    <x v="1"/>
    <s v="spaces"/>
    <x v="1507"/>
    <d v="2015-11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x v="1"/>
    <s v="theater/spaces"/>
    <n v="2.8E-3"/>
    <n v="18.666666666666668"/>
    <x v="1"/>
    <s v="spaces"/>
    <x v="1395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x v="1"/>
    <s v="theater/spaces"/>
    <n v="0.11579206701157921"/>
    <n v="78.333333333333329"/>
    <x v="1"/>
    <s v="spaces"/>
    <x v="545"/>
    <d v="2015-05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x v="1"/>
    <s v="theater/spaces"/>
    <n v="2.4400000000000002E-2"/>
    <n v="67.777777777777771"/>
    <x v="1"/>
    <s v="spaces"/>
    <x v="522"/>
    <d v="2015-09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x v="1"/>
    <s v="theater/spaces"/>
    <n v="2.5000000000000001E-3"/>
    <n v="16.666666666666668"/>
    <x v="1"/>
    <s v="spaces"/>
    <x v="556"/>
    <d v="2015-08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x v="1"/>
    <s v="theater/spaces"/>
    <n v="6.2500000000000003E-3"/>
    <n v="62.5"/>
    <x v="1"/>
    <s v="spaces"/>
    <x v="1508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x v="1"/>
    <s v="theater/spaces"/>
    <n v="1.9384615384615384E-3"/>
    <n v="42"/>
    <x v="1"/>
    <s v="spaces"/>
    <x v="1037"/>
    <d v="2015-01-09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x v="1"/>
    <s v="theater/spaces"/>
    <n v="0.23416000000000001"/>
    <n v="130.0888888888889"/>
    <x v="1"/>
    <s v="spaces"/>
    <x v="528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x v="1"/>
    <s v="theater/spaces"/>
    <n v="5.080888888888889E-2"/>
    <n v="1270.2222222222222"/>
    <x v="1"/>
    <s v="spaces"/>
    <x v="419"/>
    <d v="2015-05-02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x v="1"/>
    <s v="theater/spaces"/>
    <n v="0.15920000000000001"/>
    <n v="88.444444444444443"/>
    <x v="1"/>
    <s v="spaces"/>
    <x v="186"/>
    <d v="2016-08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x v="1"/>
    <s v="theater/spaces"/>
    <n v="1.1831900000000001E-2"/>
    <n v="56.342380952380957"/>
    <x v="1"/>
    <s v="spaces"/>
    <x v="15"/>
    <d v="2015-10-16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x v="1"/>
    <s v="theater/spaces"/>
    <n v="0.22750000000000001"/>
    <n v="53.529411764705884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x v="1"/>
    <s v="theater/spaces"/>
    <n v="2.5000000000000001E-4"/>
    <n v="25"/>
    <x v="1"/>
    <s v="spaces"/>
    <x v="311"/>
    <d v="2015-09-2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x v="1"/>
    <s v="theater/spaces"/>
    <n v="3.351206434316354E-3"/>
    <n v="50"/>
    <x v="1"/>
    <s v="spaces"/>
    <x v="681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x v="1"/>
    <s v="theater/spaces"/>
    <n v="3.9750000000000001E-2"/>
    <n v="56.785714285714285"/>
    <x v="1"/>
    <s v="spaces"/>
    <x v="117"/>
    <d v="2015-05-2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x v="1"/>
    <s v="theater/spaces"/>
    <n v="0.17150000000000001"/>
    <n v="40.833333333333336"/>
    <x v="1"/>
    <s v="spaces"/>
    <x v="1442"/>
    <d v="2016-10-08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x v="1"/>
    <s v="theater/spaces"/>
    <n v="3.608004104669061E-2"/>
    <n v="65.111111111111114"/>
    <x v="1"/>
    <s v="spaces"/>
    <x v="69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x v="1"/>
    <s v="theater/spaces"/>
    <n v="0.13900000000000001"/>
    <n v="55.6"/>
    <x v="1"/>
    <s v="spaces"/>
    <x v="799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x v="1"/>
    <s v="theater/spaces"/>
    <n v="0.15225"/>
    <n v="140.53846153846155"/>
    <x v="1"/>
    <s v="spaces"/>
    <x v="1424"/>
    <d v="2014-10-2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x v="1"/>
    <s v="theater/spaces"/>
    <n v="0.12"/>
    <n v="25"/>
    <x v="1"/>
    <s v="spaces"/>
    <x v="866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x v="1"/>
    <s v="theater/spaces"/>
    <n v="0.391125"/>
    <n v="69.533333333333331"/>
    <x v="1"/>
    <s v="spaces"/>
    <x v="790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x v="1"/>
    <s v="theater/spaces"/>
    <n v="2.6829268292682929E-3"/>
    <n v="5.5"/>
    <x v="1"/>
    <s v="spaces"/>
    <x v="204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x v="1"/>
    <s v="theater/spaces"/>
    <n v="0.29625000000000001"/>
    <n v="237"/>
    <x v="1"/>
    <s v="spaces"/>
    <x v="1509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x v="1"/>
    <s v="theater/spaces"/>
    <n v="0.4236099230111206"/>
    <n v="79.870967741935488"/>
    <x v="1"/>
    <s v="spaces"/>
    <x v="861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x v="1"/>
    <s v="theater/spaces"/>
    <n v="4.1000000000000002E-2"/>
    <n v="10.25"/>
    <x v="1"/>
    <s v="spaces"/>
    <x v="1061"/>
    <d v="2015-09-17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x v="1"/>
    <s v="theater/spaces"/>
    <n v="0.197625"/>
    <n v="272.58620689655174"/>
    <x v="1"/>
    <s v="spaces"/>
    <x v="686"/>
    <d v="2015-05-12T00:00:0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x v="1"/>
    <s v="theater/spaces"/>
    <n v="5.1999999999999995E-4"/>
    <n v="13"/>
    <x v="1"/>
    <s v="spaces"/>
    <x v="1510"/>
    <d v="2015-04-29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x v="1"/>
    <s v="theater/spaces"/>
    <n v="0.25030188679245285"/>
    <n v="58.184210526315788"/>
    <x v="1"/>
    <s v="spaces"/>
    <x v="90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x v="1"/>
    <s v="theater/spaces"/>
    <n v="4.0000000000000002E-4"/>
    <n v="10"/>
    <x v="1"/>
    <s v="spaces"/>
    <x v="1289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x v="1"/>
    <s v="theater/spaces"/>
    <n v="0.26640000000000003"/>
    <n v="70.10526315789474"/>
    <x v="1"/>
    <s v="spaces"/>
    <x v="828"/>
    <d v="2014-10-05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x v="1"/>
    <s v="theater/spaces"/>
    <n v="4.7363636363636365E-2"/>
    <n v="57.888888888888886"/>
    <x v="1"/>
    <s v="spaces"/>
    <x v="1126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x v="1"/>
    <s v="theater/spaces"/>
    <n v="4.2435339894712751E-2"/>
    <n v="125.27027027027027"/>
    <x v="1"/>
    <s v="spaces"/>
    <x v="1163"/>
    <d v="2015-04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x v="1"/>
    <s v="theater/spaces"/>
    <n v="0"/>
    <e v="#DIV/0!"/>
    <x v="1"/>
    <s v="spaces"/>
    <x v="908"/>
    <d v="2014-09-22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x v="1"/>
    <s v="theater/spaces"/>
    <n v="0.03"/>
    <n v="300"/>
    <x v="1"/>
    <s v="spaces"/>
    <x v="845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x v="1"/>
    <s v="theater/spaces"/>
    <n v="0.57333333333333336"/>
    <n v="43"/>
    <x v="1"/>
    <s v="spaces"/>
    <x v="1163"/>
    <d v="2015-04-02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x v="1"/>
    <s v="theater/spaces"/>
    <n v="1E-3"/>
    <n v="1"/>
    <x v="1"/>
    <s v="spaces"/>
    <x v="13"/>
    <d v="2016-05-28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x v="1"/>
    <s v="theater/spaces"/>
    <n v="3.0999999999999999E-3"/>
    <n v="775"/>
    <x v="1"/>
    <s v="spaces"/>
    <x v="469"/>
    <d v="2016-07-0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x v="1"/>
    <s v="theater/spaces"/>
    <n v="5.0000000000000001E-4"/>
    <n v="5"/>
    <x v="1"/>
    <s v="spaces"/>
    <x v="134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x v="1"/>
    <s v="theater/spaces"/>
    <n v="9.8461538461538464E-5"/>
    <n v="12.8"/>
    <x v="1"/>
    <s v="spaces"/>
    <x v="1128"/>
    <d v="2016-05-06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x v="1"/>
    <s v="theater/spaces"/>
    <n v="6.6666666666666671E-3"/>
    <n v="10"/>
    <x v="1"/>
    <s v="spaces"/>
    <x v="513"/>
    <d v="2014-09-27T00:00:00"/>
  </r>
  <r>
    <n v="3122"/>
    <s v="be back soon (Canceled)"/>
    <s v="cancelled until further notice"/>
    <n v="199"/>
    <n v="116"/>
    <x v="1"/>
    <s v="US"/>
    <s v="USD"/>
    <n v="1478733732"/>
    <x v="3122"/>
    <b v="0"/>
    <n v="2"/>
    <x v="1"/>
    <s v="theater/spaces"/>
    <n v="0.58291457286432158"/>
    <n v="58"/>
    <x v="1"/>
    <s v="spaces"/>
    <x v="804"/>
    <d v="2016-11-10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x v="1"/>
    <s v="theater/spaces"/>
    <n v="0.68153600000000003"/>
    <n v="244.80459770114942"/>
    <x v="1"/>
    <s v="spaces"/>
    <x v="1476"/>
    <d v="2016-07-10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x v="1"/>
    <s v="theater/spaces"/>
    <n v="3.2499999999999997E-5"/>
    <n v="6.5"/>
    <x v="1"/>
    <s v="spaces"/>
    <x v="187"/>
    <d v="2015-02-03T00:00:00"/>
  </r>
  <r>
    <n v="3125"/>
    <s v="N/A (Canceled)"/>
    <s v="N/A"/>
    <n v="1500000"/>
    <n v="0"/>
    <x v="1"/>
    <s v="US"/>
    <s v="USD"/>
    <n v="1452142672"/>
    <x v="3125"/>
    <b v="0"/>
    <n v="0"/>
    <x v="1"/>
    <s v="theater/spaces"/>
    <n v="0"/>
    <e v="#DIV/0!"/>
    <x v="1"/>
    <s v="spaces"/>
    <x v="482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x v="1"/>
    <s v="theater/spaces"/>
    <n v="4.1599999999999998E-2"/>
    <n v="61.176470588235297"/>
    <x v="1"/>
    <s v="spaces"/>
    <x v="1021"/>
    <d v="2016-03-28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x v="1"/>
    <s v="theater/spaces"/>
    <n v="0"/>
    <e v="#DIV/0!"/>
    <x v="1"/>
    <s v="spaces"/>
    <x v="1171"/>
    <d v="2015-03-02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x v="1"/>
    <s v="theater/plays"/>
    <n v="1.0860666666666667"/>
    <n v="139.23931623931625"/>
    <x v="1"/>
    <s v="plays"/>
    <x v="777"/>
    <d v="2017-03-17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x v="1"/>
    <s v="theater/plays"/>
    <n v="8.0000000000000002E-3"/>
    <n v="10"/>
    <x v="1"/>
    <s v="plays"/>
    <x v="1116"/>
    <d v="2017-04-19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x v="1"/>
    <s v="theater/plays"/>
    <n v="3.7499999999999999E-2"/>
    <n v="93.75"/>
    <x v="1"/>
    <s v="plays"/>
    <x v="1109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x v="1"/>
    <s v="theater/plays"/>
    <n v="0.15731707317073171"/>
    <n v="53.75"/>
    <x v="1"/>
    <s v="plays"/>
    <x v="1116"/>
    <d v="2017-04-09T00:00:0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x v="1"/>
    <s v="theater/plays"/>
    <n v="3.3333333333333332E-4"/>
    <n v="10"/>
    <x v="1"/>
    <s v="plays"/>
    <x v="1052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x v="1"/>
    <s v="theater/plays"/>
    <n v="1.08"/>
    <n v="33.75"/>
    <x v="1"/>
    <s v="plays"/>
    <x v="1511"/>
    <d v="2017-03-25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x v="1"/>
    <s v="theater/plays"/>
    <n v="0.22500000000000001"/>
    <n v="18.75"/>
    <x v="1"/>
    <s v="plays"/>
    <x v="1115"/>
    <d v="2017-03-28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x v="1"/>
    <s v="theater/plays"/>
    <n v="0.20849420849420849"/>
    <n v="23.142857142857142"/>
    <x v="1"/>
    <s v="plays"/>
    <x v="1118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x v="1"/>
    <s v="theater/plays"/>
    <n v="1.278"/>
    <n v="29.045454545454547"/>
    <x v="1"/>
    <s v="plays"/>
    <x v="1511"/>
    <d v="2017-04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x v="1"/>
    <s v="theater/plays"/>
    <n v="3.3333333333333333E-2"/>
    <n v="50"/>
    <x v="1"/>
    <s v="plays"/>
    <x v="1342"/>
    <d v="2017-05-04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x v="1"/>
    <s v="theater/plays"/>
    <n v="0"/>
    <e v="#DIV/0!"/>
    <x v="1"/>
    <s v="plays"/>
    <x v="1512"/>
    <d v="2017-04-04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x v="1"/>
    <s v="theater/plays"/>
    <n v="5.3999999999999999E-2"/>
    <n v="450"/>
    <x v="1"/>
    <s v="plays"/>
    <x v="1513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x v="1"/>
    <s v="theater/plays"/>
    <n v="9.5999999999999992E-3"/>
    <n v="24"/>
    <x v="1"/>
    <s v="plays"/>
    <x v="1514"/>
    <d v="2017-04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x v="1"/>
    <s v="theater/plays"/>
    <n v="0.51600000000000001"/>
    <n v="32.25"/>
    <x v="1"/>
    <s v="plays"/>
    <x v="1115"/>
    <d v="2017-04-17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x v="1"/>
    <s v="theater/plays"/>
    <n v="1.6363636363636365E-2"/>
    <n v="15"/>
    <x v="1"/>
    <s v="plays"/>
    <x v="1110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x v="1"/>
    <s v="theater/plays"/>
    <n v="0"/>
    <e v="#DIV/0!"/>
    <x v="1"/>
    <s v="plays"/>
    <x v="1342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x v="1"/>
    <s v="theater/plays"/>
    <n v="0.754"/>
    <n v="251.33333333333334"/>
    <x v="1"/>
    <s v="plays"/>
    <x v="1515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x v="1"/>
    <s v="theater/plays"/>
    <n v="0"/>
    <e v="#DIV/0!"/>
    <x v="1"/>
    <s v="plays"/>
    <x v="881"/>
    <d v="2017-03-28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x v="1"/>
    <s v="theater/plays"/>
    <n v="0.105"/>
    <n v="437.5"/>
    <x v="1"/>
    <s v="plays"/>
    <x v="1515"/>
    <d v="2017-04-17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x v="0"/>
    <s v="theater/plays"/>
    <n v="1.1752499999999999"/>
    <n v="110.35211267605634"/>
    <x v="1"/>
    <s v="plays"/>
    <x v="1359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x v="0"/>
    <s v="theater/plays"/>
    <n v="1.3116666666666668"/>
    <n v="41.421052631578945"/>
    <x v="1"/>
    <s v="plays"/>
    <x v="5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x v="0"/>
    <s v="theater/plays"/>
    <n v="1.04"/>
    <n v="52"/>
    <x v="1"/>
    <s v="plays"/>
    <x v="1516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x v="0"/>
    <s v="theater/plays"/>
    <n v="1.01"/>
    <n v="33.990384615384613"/>
    <x v="1"/>
    <s v="plays"/>
    <x v="1517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x v="0"/>
    <s v="theater/plays"/>
    <n v="1.004"/>
    <n v="103.35294117647059"/>
    <x v="1"/>
    <s v="plays"/>
    <x v="371"/>
    <d v="2014-09-1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x v="0"/>
    <s v="theater/plays"/>
    <n v="1.0595454545454546"/>
    <n v="34.791044776119406"/>
    <x v="1"/>
    <s v="plays"/>
    <x v="387"/>
    <d v="2013-11-0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x v="0"/>
    <s v="theater/plays"/>
    <n v="3.3558333333333334"/>
    <n v="41.773858921161825"/>
    <x v="1"/>
    <s v="plays"/>
    <x v="1176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x v="0"/>
    <s v="theater/plays"/>
    <n v="1.1292857142857142"/>
    <n v="64.268292682926827"/>
    <x v="1"/>
    <s v="plays"/>
    <x v="398"/>
    <d v="2012-04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x v="0"/>
    <s v="theater/plays"/>
    <n v="1.885046"/>
    <n v="31.209370860927152"/>
    <x v="1"/>
    <s v="plays"/>
    <x v="1518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x v="0"/>
    <s v="theater/plays"/>
    <n v="1.0181818181818181"/>
    <n v="62.921348314606739"/>
    <x v="1"/>
    <s v="plays"/>
    <x v="707"/>
    <d v="2012-06-02T00:00:0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x v="0"/>
    <s v="theater/plays"/>
    <n v="1.01"/>
    <n v="98.536585365853654"/>
    <x v="1"/>
    <s v="plays"/>
    <x v="599"/>
    <d v="2014-07-19T00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x v="0"/>
    <s v="theater/plays"/>
    <n v="1.1399999999999999"/>
    <n v="82.608695652173907"/>
    <x v="1"/>
    <s v="plays"/>
    <x v="1519"/>
    <d v="2013-07-23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x v="0"/>
    <s v="theater/plays"/>
    <n v="1.3348133333333334"/>
    <n v="38.504230769230773"/>
    <x v="1"/>
    <s v="plays"/>
    <x v="899"/>
    <d v="2012-01-19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x v="0"/>
    <s v="theater/plays"/>
    <n v="1.0153333333333334"/>
    <n v="80.15789473684211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x v="0"/>
    <s v="theater/plays"/>
    <n v="1.0509999999999999"/>
    <n v="28.405405405405407"/>
    <x v="1"/>
    <s v="plays"/>
    <x v="867"/>
    <d v="2014-10-16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x v="0"/>
    <s v="theater/plays"/>
    <n v="1.2715000000000001"/>
    <n v="80.730158730158735"/>
    <x v="1"/>
    <s v="plays"/>
    <x v="431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x v="0"/>
    <s v="theater/plays"/>
    <n v="1.1115384615384616"/>
    <n v="200.69444444444446"/>
    <x v="1"/>
    <s v="plays"/>
    <x v="822"/>
    <d v="2014-06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x v="0"/>
    <s v="theater/plays"/>
    <n v="1.0676000000000001"/>
    <n v="37.591549295774648"/>
    <x v="1"/>
    <s v="plays"/>
    <x v="912"/>
    <d v="2014-06-10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x v="0"/>
    <s v="theater/plays"/>
    <n v="1.6266666666666667"/>
    <n v="58.095238095238095"/>
    <x v="1"/>
    <s v="plays"/>
    <x v="152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x v="0"/>
    <s v="theater/plays"/>
    <n v="1.6022808571428573"/>
    <n v="60.300892473118282"/>
    <x v="1"/>
    <s v="plays"/>
    <x v="582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x v="0"/>
    <s v="theater/plays"/>
    <n v="1.1616666666666666"/>
    <n v="63.363636363636367"/>
    <x v="1"/>
    <s v="plays"/>
    <x v="557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x v="0"/>
    <s v="theater/plays"/>
    <n v="1.242"/>
    <n v="50.901639344262293"/>
    <x v="1"/>
    <s v="plays"/>
    <x v="1344"/>
    <d v="2014-06-14T00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x v="0"/>
    <s v="theater/plays"/>
    <n v="1.030125"/>
    <n v="100.5"/>
    <x v="1"/>
    <s v="plays"/>
    <x v="1261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x v="0"/>
    <s v="theater/plays"/>
    <n v="1.1225000000000001"/>
    <n v="31.619718309859156"/>
    <x v="1"/>
    <s v="plays"/>
    <x v="38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x v="0"/>
    <s v="theater/plays"/>
    <n v="1.0881428571428571"/>
    <n v="65.102564102564102"/>
    <x v="1"/>
    <s v="plays"/>
    <x v="1245"/>
    <d v="2016-05-07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x v="0"/>
    <s v="theater/plays"/>
    <n v="1.1499999999999999"/>
    <n v="79.310344827586206"/>
    <x v="1"/>
    <s v="plays"/>
    <x v="1521"/>
    <d v="2012-02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x v="0"/>
    <s v="theater/plays"/>
    <n v="1.03"/>
    <n v="139.18918918918919"/>
    <x v="1"/>
    <s v="plays"/>
    <x v="21"/>
    <d v="2014-09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x v="0"/>
    <s v="theater/plays"/>
    <n v="1.0113333333333334"/>
    <n v="131.91304347826087"/>
    <x v="1"/>
    <s v="plays"/>
    <x v="371"/>
    <d v="2014-08-26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x v="0"/>
    <s v="theater/plays"/>
    <n v="1.0955999999999999"/>
    <n v="91.3"/>
    <x v="1"/>
    <s v="plays"/>
    <x v="1522"/>
    <d v="2011-02-18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x v="0"/>
    <s v="theater/plays"/>
    <n v="1.148421052631579"/>
    <n v="39.672727272727272"/>
    <x v="1"/>
    <s v="plays"/>
    <x v="1523"/>
    <d v="2013-08-19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x v="0"/>
    <s v="theater/plays"/>
    <n v="1.1739999999999999"/>
    <n v="57.549019607843135"/>
    <x v="1"/>
    <s v="plays"/>
    <x v="868"/>
    <d v="2014-06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x v="0"/>
    <s v="theater/plays"/>
    <n v="1.7173333333333334"/>
    <n v="33.025641025641029"/>
    <x v="1"/>
    <s v="plays"/>
    <x v="1024"/>
    <d v="2014-07-17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x v="0"/>
    <s v="theater/plays"/>
    <n v="1.1416238095238094"/>
    <n v="77.335806451612896"/>
    <x v="1"/>
    <s v="plays"/>
    <x v="1524"/>
    <d v="2013-05-07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x v="0"/>
    <s v="theater/plays"/>
    <n v="1.1975"/>
    <n v="31.933333333333334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x v="0"/>
    <s v="theater/plays"/>
    <n v="1.0900000000000001"/>
    <n v="36.333333333333336"/>
    <x v="1"/>
    <s v="plays"/>
    <x v="122"/>
    <d v="2014-06-16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x v="0"/>
    <s v="theater/plays"/>
    <n v="1.0088571428571429"/>
    <n v="46.768211920529801"/>
    <x v="1"/>
    <s v="plays"/>
    <x v="899"/>
    <d v="2012-02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x v="0"/>
    <s v="theater/plays"/>
    <n v="1.0900000000000001"/>
    <n v="40.073529411764703"/>
    <x v="1"/>
    <s v="plays"/>
    <x v="1525"/>
    <d v="2013-08-24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x v="0"/>
    <s v="theater/plays"/>
    <n v="1.0720930232558139"/>
    <n v="100.21739130434783"/>
    <x v="1"/>
    <s v="plays"/>
    <x v="12"/>
    <d v="2014-07-02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x v="0"/>
    <s v="theater/plays"/>
    <n v="1"/>
    <n v="41.666666666666664"/>
    <x v="1"/>
    <s v="plays"/>
    <x v="599"/>
    <d v="2014-07-17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x v="0"/>
    <s v="theater/plays"/>
    <n v="1.0218750000000001"/>
    <n v="46.714285714285715"/>
    <x v="1"/>
    <s v="plays"/>
    <x v="1526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x v="0"/>
    <s v="theater/plays"/>
    <n v="1.1629333333333334"/>
    <n v="71.491803278688522"/>
    <x v="1"/>
    <s v="plays"/>
    <x v="60"/>
    <d v="2014-08-0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x v="1"/>
    <s v="theater/musical"/>
    <n v="0.65"/>
    <n v="14.444444444444445"/>
    <x v="1"/>
    <s v="musical"/>
    <x v="51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x v="1"/>
    <s v="theater/musical"/>
    <n v="0.12327272727272727"/>
    <n v="356.84210526315792"/>
    <x v="1"/>
    <s v="musical"/>
    <x v="249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x v="1"/>
    <s v="theater/musical"/>
    <n v="0"/>
    <e v="#DIV/0!"/>
    <x v="1"/>
    <s v="musical"/>
    <x v="543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x v="1"/>
    <s v="theater/musical"/>
    <n v="4.0266666666666666E-2"/>
    <n v="37.75"/>
    <x v="1"/>
    <s v="musical"/>
    <x v="769"/>
    <d v="2016-08-17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x v="1"/>
    <s v="theater/musical"/>
    <n v="1.0200000000000001E-2"/>
    <n v="12.75"/>
    <x v="1"/>
    <s v="musical"/>
    <x v="975"/>
    <d v="2015-03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x v="1"/>
    <s v="theater/musical"/>
    <n v="0.1174"/>
    <n v="24.458333333333332"/>
    <x v="1"/>
    <s v="musical"/>
    <x v="1144"/>
    <d v="2015-02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x v="1"/>
    <s v="theater/musical"/>
    <n v="0"/>
    <e v="#DIV/0!"/>
    <x v="1"/>
    <s v="musical"/>
    <x v="170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x v="1"/>
    <s v="theater/musical"/>
    <n v="0.59142857142857141"/>
    <n v="53.07692307692308"/>
    <x v="1"/>
    <s v="musical"/>
    <x v="1053"/>
    <d v="2015-02-13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x v="1"/>
    <s v="theater/musical"/>
    <n v="5.9999999999999995E-4"/>
    <n v="300"/>
    <x v="1"/>
    <s v="musical"/>
    <x v="464"/>
    <d v="2015-08-02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x v="1"/>
    <s v="theater/musical"/>
    <n v="0.1145"/>
    <n v="286.25"/>
    <x v="1"/>
    <s v="musical"/>
    <x v="1527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x v="1"/>
    <s v="theater/musical"/>
    <n v="3.6666666666666666E-3"/>
    <n v="36.666666666666664"/>
    <x v="1"/>
    <s v="musical"/>
    <x v="560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x v="1"/>
    <s v="theater/musical"/>
    <n v="0.52159999999999995"/>
    <n v="49.20754716981132"/>
    <x v="1"/>
    <s v="musical"/>
    <x v="1393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x v="1"/>
    <s v="theater/musical"/>
    <n v="2.0000000000000002E-5"/>
    <n v="1"/>
    <x v="1"/>
    <s v="musical"/>
    <x v="307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x v="1"/>
    <s v="theater/musical"/>
    <n v="1.2500000000000001E-2"/>
    <n v="12.5"/>
    <x v="1"/>
    <s v="musical"/>
    <x v="1528"/>
    <d v="2014-09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x v="1"/>
    <s v="theater/musical"/>
    <n v="0.54520000000000002"/>
    <n v="109.04"/>
    <x v="1"/>
    <s v="musical"/>
    <x v="1507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x v="1"/>
    <s v="theater/musical"/>
    <n v="0.25"/>
    <n v="41.666666666666664"/>
    <x v="1"/>
    <s v="musical"/>
    <x v="1362"/>
    <d v="2015-09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x v="1"/>
    <s v="theater/musical"/>
    <n v="0"/>
    <e v="#DIV/0!"/>
    <x v="1"/>
    <s v="musical"/>
    <x v="478"/>
    <d v="2015-07-18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x v="1"/>
    <s v="theater/musical"/>
    <n v="3.4125000000000003E-2"/>
    <n v="22.75"/>
    <x v="1"/>
    <s v="musical"/>
    <x v="571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x v="1"/>
    <s v="theater/musical"/>
    <n v="0"/>
    <e v="#DIV/0!"/>
    <x v="1"/>
    <s v="musical"/>
    <x v="190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x v="1"/>
    <s v="theater/musical"/>
    <n v="0.46363636363636362"/>
    <n v="70.833333333333329"/>
    <x v="1"/>
    <s v="musical"/>
    <x v="1529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x v="0"/>
    <s v="theater/plays"/>
    <n v="1.0349999999999999"/>
    <n v="63.109756097560975"/>
    <x v="1"/>
    <s v="plays"/>
    <x v="412"/>
    <d v="2014-07-29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x v="0"/>
    <s v="theater/plays"/>
    <n v="1.1932315789473684"/>
    <n v="50.157964601769912"/>
    <x v="1"/>
    <s v="plays"/>
    <x v="122"/>
    <d v="2014-06-2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x v="0"/>
    <s v="theater/plays"/>
    <n v="1.2576666666666667"/>
    <n v="62.883333333333333"/>
    <x v="1"/>
    <s v="plays"/>
    <x v="225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x v="0"/>
    <s v="theater/plays"/>
    <n v="1.1974347826086957"/>
    <n v="85.531055900621112"/>
    <x v="1"/>
    <s v="plays"/>
    <x v="150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x v="0"/>
    <s v="theater/plays"/>
    <n v="1.2625"/>
    <n v="53.723404255319146"/>
    <x v="1"/>
    <s v="plays"/>
    <x v="599"/>
    <d v="2014-08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x v="0"/>
    <s v="theater/plays"/>
    <n v="1.0011666666666668"/>
    <n v="127.80851063829788"/>
    <x v="1"/>
    <s v="plays"/>
    <x v="148"/>
    <d v="2015-07-27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x v="0"/>
    <s v="theater/plays"/>
    <n v="1.0213333333333334"/>
    <n v="106.57391304347826"/>
    <x v="1"/>
    <s v="plays"/>
    <x v="1530"/>
    <d v="2016-01-06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x v="0"/>
    <s v="theater/plays"/>
    <n v="1.0035142857142858"/>
    <n v="262.11194029850748"/>
    <x v="1"/>
    <s v="plays"/>
    <x v="1133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x v="0"/>
    <s v="theater/plays"/>
    <n v="1.0004999999999999"/>
    <n v="57.171428571428571"/>
    <x v="1"/>
    <s v="plays"/>
    <x v="205"/>
    <d v="2015-07-12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x v="0"/>
    <s v="theater/plays"/>
    <n v="1.1602222222222223"/>
    <n v="50.20192307692308"/>
    <x v="1"/>
    <s v="plays"/>
    <x v="1531"/>
    <d v="2016-11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x v="0"/>
    <s v="theater/plays"/>
    <n v="1.0209999999999999"/>
    <n v="66.586956521739125"/>
    <x v="1"/>
    <s v="plays"/>
    <x v="19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x v="0"/>
    <s v="theater/plays"/>
    <n v="1.0011000000000001"/>
    <n v="168.25210084033614"/>
    <x v="1"/>
    <s v="plays"/>
    <x v="679"/>
    <d v="2015-03-23T00:00:0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x v="0"/>
    <s v="theater/plays"/>
    <n v="1.0084"/>
    <n v="256.37288135593218"/>
    <x v="1"/>
    <s v="plays"/>
    <x v="305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x v="0"/>
    <s v="theater/plays"/>
    <n v="1.0342499999999999"/>
    <n v="36.610619469026545"/>
    <x v="1"/>
    <s v="plays"/>
    <x v="462"/>
    <d v="2015-07-06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x v="0"/>
    <s v="theater/plays"/>
    <n v="1.248"/>
    <n v="37.142857142857146"/>
    <x v="1"/>
    <s v="plays"/>
    <x v="47"/>
    <d v="2015-10-25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x v="0"/>
    <s v="theater/plays"/>
    <n v="1.0951612903225807"/>
    <n v="45.878378378378379"/>
    <x v="1"/>
    <s v="plays"/>
    <x v="1215"/>
    <d v="2015-08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x v="0"/>
    <s v="theater/plays"/>
    <n v="1.0203333333333333"/>
    <n v="141.71296296296296"/>
    <x v="1"/>
    <s v="plays"/>
    <x v="942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x v="0"/>
    <s v="theater/plays"/>
    <n v="1.0235000000000001"/>
    <n v="52.487179487179489"/>
    <x v="1"/>
    <s v="plays"/>
    <x v="561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x v="0"/>
    <s v="theater/plays"/>
    <n v="1.0416666666666667"/>
    <n v="59.523809523809526"/>
    <x v="1"/>
    <s v="plays"/>
    <x v="931"/>
    <d v="2015-10-3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x v="0"/>
    <s v="theater/plays"/>
    <n v="1.25"/>
    <n v="50"/>
    <x v="1"/>
    <s v="plays"/>
    <x v="1478"/>
    <d v="2017-01-18T00:00:0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x v="0"/>
    <s v="theater/plays"/>
    <n v="1.0234285714285714"/>
    <n v="193.62162162162161"/>
    <x v="1"/>
    <s v="plays"/>
    <x v="44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x v="0"/>
    <s v="theater/plays"/>
    <n v="1.0786500000000001"/>
    <n v="106.79702970297029"/>
    <x v="1"/>
    <s v="plays"/>
    <x v="45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x v="0"/>
    <s v="theater/plays"/>
    <n v="1.0988461538461538"/>
    <n v="77.21621621621621"/>
    <x v="1"/>
    <s v="plays"/>
    <x v="867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x v="0"/>
    <s v="theater/plays"/>
    <n v="1.61"/>
    <n v="57.5"/>
    <x v="1"/>
    <s v="plays"/>
    <x v="9"/>
    <d v="2016-04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x v="0"/>
    <s v="theater/plays"/>
    <n v="1.3120000000000001"/>
    <n v="50.46153846153846"/>
    <x v="1"/>
    <s v="plays"/>
    <x v="999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x v="0"/>
    <s v="theater/plays"/>
    <n v="1.1879999999999999"/>
    <n v="97.377049180327873"/>
    <x v="1"/>
    <s v="plays"/>
    <x v="1"/>
    <d v="2017-03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x v="0"/>
    <s v="theater/plays"/>
    <n v="1.0039275000000001"/>
    <n v="34.91921739130435"/>
    <x v="1"/>
    <s v="plays"/>
    <x v="581"/>
    <d v="2017-02-02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x v="0"/>
    <s v="theater/plays"/>
    <n v="1.0320666666666667"/>
    <n v="85.530386740331494"/>
    <x v="1"/>
    <s v="plays"/>
    <x v="946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x v="0"/>
    <s v="theater/plays"/>
    <n v="1.006"/>
    <n v="182.90909090909091"/>
    <x v="1"/>
    <s v="plays"/>
    <x v="779"/>
    <d v="2016-12-29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x v="0"/>
    <s v="theater/plays"/>
    <n v="1.0078754285714286"/>
    <n v="131.13620817843866"/>
    <x v="1"/>
    <s v="plays"/>
    <x v="1360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x v="0"/>
    <s v="theater/plays"/>
    <n v="1.1232142857142857"/>
    <n v="39.810126582278478"/>
    <x v="1"/>
    <s v="plays"/>
    <x v="1200"/>
    <d v="2015-07-0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x v="0"/>
    <s v="theater/plays"/>
    <n v="1.0591914022517912"/>
    <n v="59.701730769230764"/>
    <x v="1"/>
    <s v="plays"/>
    <x v="931"/>
    <d v="2015-10-2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x v="0"/>
    <s v="theater/plays"/>
    <n v="1.0056666666666667"/>
    <n v="88.735294117647058"/>
    <x v="1"/>
    <s v="plays"/>
    <x v="1169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x v="0"/>
    <s v="theater/plays"/>
    <n v="1.1530588235294117"/>
    <n v="58.688622754491021"/>
    <x v="1"/>
    <s v="plays"/>
    <x v="1041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x v="0"/>
    <s v="theater/plays"/>
    <n v="1.273042"/>
    <n v="69.56513661202186"/>
    <x v="1"/>
    <s v="plays"/>
    <x v="855"/>
    <d v="2014-09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x v="0"/>
    <s v="theater/plays"/>
    <n v="1.028375"/>
    <n v="115.87323943661971"/>
    <x v="1"/>
    <s v="plays"/>
    <x v="31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x v="0"/>
    <s v="theater/plays"/>
    <n v="1.0293749999999999"/>
    <n v="23.869565217391305"/>
    <x v="1"/>
    <s v="plays"/>
    <x v="465"/>
    <d v="2016-12-02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x v="0"/>
    <s v="theater/plays"/>
    <n v="1.043047619047619"/>
    <n v="81.125925925925927"/>
    <x v="1"/>
    <s v="plays"/>
    <x v="119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x v="0"/>
    <s v="theater/plays"/>
    <n v="1.1122000000000001"/>
    <n v="57.626943005181346"/>
    <x v="1"/>
    <s v="plays"/>
    <x v="24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x v="0"/>
    <s v="theater/plays"/>
    <n v="1.0586"/>
    <n v="46.429824561403507"/>
    <x v="1"/>
    <s v="plays"/>
    <x v="1266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x v="0"/>
    <s v="theater/plays"/>
    <n v="1.0079166666666666"/>
    <n v="60.475000000000001"/>
    <x v="1"/>
    <s v="plays"/>
    <x v="1058"/>
    <d v="2015-04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x v="0"/>
    <s v="theater/plays"/>
    <n v="1.0492727272727274"/>
    <n v="65.579545454545453"/>
    <x v="1"/>
    <s v="plays"/>
    <x v="786"/>
    <d v="2015-06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x v="0"/>
    <s v="theater/plays"/>
    <n v="1.01552"/>
    <n v="119.1924882629108"/>
    <x v="1"/>
    <s v="plays"/>
    <x v="797"/>
    <d v="2014-11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x v="0"/>
    <s v="theater/plays"/>
    <n v="1.1073333333333333"/>
    <n v="83.05"/>
    <x v="1"/>
    <s v="plays"/>
    <x v="1497"/>
    <d v="2015-06-22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x v="0"/>
    <s v="theater/plays"/>
    <n v="1.2782222222222221"/>
    <n v="57.52"/>
    <x v="1"/>
    <s v="plays"/>
    <x v="1532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x v="0"/>
    <s v="theater/plays"/>
    <n v="1.0182500000000001"/>
    <n v="177.08695652173913"/>
    <x v="1"/>
    <s v="plays"/>
    <x v="1062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x v="0"/>
    <s v="theater/plays"/>
    <n v="1.012576923076923"/>
    <n v="70.771505376344081"/>
    <x v="1"/>
    <s v="plays"/>
    <x v="803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x v="0"/>
    <s v="theater/plays"/>
    <n v="1.75"/>
    <n v="29.166666666666668"/>
    <x v="1"/>
    <s v="plays"/>
    <x v="315"/>
    <d v="2014-10-08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x v="0"/>
    <s v="theater/plays"/>
    <n v="1.2806"/>
    <n v="72.76136363636364"/>
    <x v="1"/>
    <s v="plays"/>
    <x v="1050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x v="0"/>
    <s v="theater/plays"/>
    <n v="1.0629949999999999"/>
    <n v="51.853414634146333"/>
    <x v="1"/>
    <s v="plays"/>
    <x v="251"/>
    <d v="2017-02-23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x v="0"/>
    <s v="theater/plays"/>
    <n v="1.052142857142857"/>
    <n v="98.2"/>
    <x v="1"/>
    <s v="plays"/>
    <x v="1354"/>
    <d v="2015-01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x v="0"/>
    <s v="theater/plays"/>
    <n v="1.0616782608695652"/>
    <n v="251.7381443298969"/>
    <x v="1"/>
    <s v="plays"/>
    <x v="1126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x v="0"/>
    <s v="theater/plays"/>
    <n v="1.0924"/>
    <n v="74.821917808219183"/>
    <x v="1"/>
    <s v="plays"/>
    <x v="537"/>
    <d v="2015-12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x v="0"/>
    <s v="theater/plays"/>
    <n v="1.0045454545454546"/>
    <n v="67.65306122448979"/>
    <x v="1"/>
    <s v="plays"/>
    <x v="148"/>
    <d v="2015-07-17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x v="0"/>
    <s v="theater/plays"/>
    <n v="1.0304098360655738"/>
    <n v="93.81343283582089"/>
    <x v="1"/>
    <s v="plays"/>
    <x v="837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x v="0"/>
    <s v="theater/plays"/>
    <n v="1.121664"/>
    <n v="41.237647058823526"/>
    <x v="1"/>
    <s v="plays"/>
    <x v="1533"/>
    <d v="2015-10-31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x v="0"/>
    <s v="theater/plays"/>
    <n v="1.03"/>
    <n v="52.551020408163268"/>
    <x v="1"/>
    <s v="plays"/>
    <x v="791"/>
    <d v="2015-01-29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x v="0"/>
    <s v="theater/plays"/>
    <n v="1.64"/>
    <n v="70.285714285714292"/>
    <x v="1"/>
    <s v="plays"/>
    <x v="1000"/>
    <d v="2015-12-04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x v="0"/>
    <s v="theater/plays"/>
    <n v="1.3128333333333333"/>
    <n v="48.325153374233132"/>
    <x v="1"/>
    <s v="plays"/>
    <x v="1311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x v="0"/>
    <s v="theater/plays"/>
    <n v="1.0209999999999999"/>
    <n v="53.177083333333336"/>
    <x v="1"/>
    <s v="plays"/>
    <x v="478"/>
    <d v="2015-07-18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x v="0"/>
    <s v="theater/plays"/>
    <n v="1.28"/>
    <n v="60.952380952380949"/>
    <x v="1"/>
    <s v="plays"/>
    <x v="383"/>
    <d v="2016-08-25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x v="0"/>
    <s v="theater/plays"/>
    <n v="1.0149999999999999"/>
    <n v="116"/>
    <x v="1"/>
    <s v="plays"/>
    <x v="131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x v="0"/>
    <s v="theater/plays"/>
    <n v="1.0166666666666666"/>
    <n v="61"/>
    <x v="1"/>
    <s v="plays"/>
    <x v="1218"/>
    <d v="2015-07-13T00:00:0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x v="0"/>
    <s v="theater/plays"/>
    <n v="1.3"/>
    <n v="38.235294117647058"/>
    <x v="1"/>
    <s v="plays"/>
    <x v="653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x v="0"/>
    <s v="theater/plays"/>
    <n v="1.5443"/>
    <n v="106.50344827586207"/>
    <x v="1"/>
    <s v="plays"/>
    <x v="1533"/>
    <d v="2015-11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x v="0"/>
    <s v="theater/plays"/>
    <n v="1.0740000000000001"/>
    <n v="204.57142857142858"/>
    <x v="1"/>
    <s v="plays"/>
    <x v="768"/>
    <d v="2016-09-15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x v="0"/>
    <s v="theater/plays"/>
    <n v="1.0132258064516129"/>
    <n v="54.912587412587413"/>
    <x v="1"/>
    <s v="plays"/>
    <x v="374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x v="0"/>
    <s v="theater/plays"/>
    <n v="1.0027777777777778"/>
    <n v="150.41666666666666"/>
    <x v="1"/>
    <s v="plays"/>
    <x v="1053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x v="0"/>
    <s v="theater/plays"/>
    <n v="1.1684444444444444"/>
    <n v="52.58"/>
    <x v="1"/>
    <s v="plays"/>
    <x v="102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x v="0"/>
    <s v="theater/plays"/>
    <n v="1.0860000000000001"/>
    <n v="54.3"/>
    <x v="1"/>
    <s v="plays"/>
    <x v="550"/>
    <d v="2014-11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x v="0"/>
    <s v="theater/plays"/>
    <n v="1.034"/>
    <n v="76.029411764705884"/>
    <x v="1"/>
    <s v="plays"/>
    <x v="104"/>
    <d v="2015-05-3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x v="0"/>
    <s v="theater/plays"/>
    <n v="1.1427586206896552"/>
    <n v="105.2063492063492"/>
    <x v="1"/>
    <s v="plays"/>
    <x v="888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x v="0"/>
    <s v="theater/plays"/>
    <n v="1.03"/>
    <n v="68.666666666666671"/>
    <x v="1"/>
    <s v="plays"/>
    <x v="53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x v="0"/>
    <s v="theater/plays"/>
    <n v="1.216"/>
    <n v="129.36170212765958"/>
    <x v="1"/>
    <s v="plays"/>
    <x v="71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x v="0"/>
    <s v="theater/plays"/>
    <n v="1.026467741935484"/>
    <n v="134.26371308016877"/>
    <x v="1"/>
    <s v="plays"/>
    <x v="743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x v="0"/>
    <s v="theater/plays"/>
    <n v="1.0475000000000001"/>
    <n v="17.829787234042552"/>
    <x v="1"/>
    <s v="plays"/>
    <x v="1534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x v="0"/>
    <s v="theater/plays"/>
    <n v="1.016"/>
    <n v="203.2"/>
    <x v="1"/>
    <s v="plays"/>
    <x v="475"/>
    <d v="2016-01-29T00:00:00"/>
  </r>
  <r>
    <n v="3285"/>
    <s v="By Morning"/>
    <s v="A new play by Matthew Gasda"/>
    <n v="4999"/>
    <n v="5604"/>
    <x v="0"/>
    <s v="US"/>
    <s v="USD"/>
    <n v="1488258000"/>
    <x v="3285"/>
    <b v="0"/>
    <n v="81"/>
    <x v="0"/>
    <s v="theater/plays"/>
    <n v="1.1210242048409682"/>
    <n v="69.18518518518519"/>
    <x v="1"/>
    <s v="plays"/>
    <x v="541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x v="0"/>
    <s v="theater/plays"/>
    <n v="1.0176666666666667"/>
    <n v="125.12295081967213"/>
    <x v="1"/>
    <s v="plays"/>
    <x v="1486"/>
    <d v="2016-08-16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x v="0"/>
    <s v="theater/plays"/>
    <n v="1"/>
    <n v="73.529411764705884"/>
    <x v="1"/>
    <s v="plays"/>
    <x v="1000"/>
    <d v="2015-11-29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x v="0"/>
    <s v="theater/plays"/>
    <n v="1.0026489999999999"/>
    <n v="48.437149758454105"/>
    <x v="1"/>
    <s v="plays"/>
    <x v="763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x v="0"/>
    <s v="theater/plays"/>
    <n v="1.3304200000000002"/>
    <n v="26.608400000000003"/>
    <x v="1"/>
    <s v="plays"/>
    <x v="241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x v="0"/>
    <s v="theater/plays"/>
    <n v="1.212"/>
    <n v="33.666666666666664"/>
    <x v="1"/>
    <s v="plays"/>
    <x v="1315"/>
    <d v="2017-03-12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x v="0"/>
    <s v="theater/plays"/>
    <n v="1.1399999999999999"/>
    <n v="40.714285714285715"/>
    <x v="1"/>
    <s v="plays"/>
    <x v="1475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x v="0"/>
    <s v="theater/plays"/>
    <n v="2.8613861386138613"/>
    <n v="19.266666666666666"/>
    <x v="1"/>
    <s v="plays"/>
    <x v="468"/>
    <d v="2015-12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x v="0"/>
    <s v="theater/plays"/>
    <n v="1.7044444444444444"/>
    <n v="84.285714285714292"/>
    <x v="1"/>
    <s v="plays"/>
    <x v="169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x v="0"/>
    <s v="theater/plays"/>
    <n v="1.1833333333333333"/>
    <n v="29.583333333333332"/>
    <x v="1"/>
    <s v="plays"/>
    <x v="968"/>
    <d v="2015-06-17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x v="0"/>
    <s v="theater/plays"/>
    <n v="1.0285857142857142"/>
    <n v="26.667037037037037"/>
    <x v="1"/>
    <s v="plays"/>
    <x v="685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x v="0"/>
    <s v="theater/plays"/>
    <n v="1.4406666666666668"/>
    <n v="45.978723404255319"/>
    <x v="1"/>
    <s v="plays"/>
    <x v="1535"/>
    <d v="2015-11-23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x v="0"/>
    <s v="theater/plays"/>
    <n v="1.0007272727272727"/>
    <n v="125.09090909090909"/>
    <x v="1"/>
    <s v="plays"/>
    <x v="514"/>
    <d v="2015-07-2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x v="0"/>
    <s v="theater/plays"/>
    <n v="1.0173000000000001"/>
    <n v="141.29166666666666"/>
    <x v="1"/>
    <s v="plays"/>
    <x v="12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x v="0"/>
    <s v="theater/plays"/>
    <n v="1.1619999999999999"/>
    <n v="55.333333333333336"/>
    <x v="1"/>
    <s v="plays"/>
    <x v="310"/>
    <d v="2015-10-15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x v="0"/>
    <s v="theater/plays"/>
    <n v="1.3616666666666666"/>
    <n v="46.420454545454547"/>
    <x v="1"/>
    <s v="plays"/>
    <x v="515"/>
    <d v="2015-04-30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x v="0"/>
    <s v="theater/plays"/>
    <n v="1.3346666666666667"/>
    <n v="57.2"/>
    <x v="1"/>
    <s v="plays"/>
    <x v="769"/>
    <d v="2016-08-01T00:00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x v="0"/>
    <s v="theater/plays"/>
    <n v="1.0339285714285715"/>
    <n v="173.7"/>
    <x v="1"/>
    <s v="plays"/>
    <x v="153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x v="0"/>
    <s v="theater/plays"/>
    <n v="1.1588888888888889"/>
    <n v="59.6"/>
    <x v="1"/>
    <s v="plays"/>
    <x v="1529"/>
    <d v="2015-03-29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x v="0"/>
    <s v="theater/plays"/>
    <n v="1.0451666666666666"/>
    <n v="89.585714285714289"/>
    <x v="1"/>
    <s v="plays"/>
    <x v="292"/>
    <d v="2016-12-2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x v="0"/>
    <s v="theater/plays"/>
    <n v="1.0202500000000001"/>
    <n v="204.05"/>
    <x v="1"/>
    <s v="plays"/>
    <x v="1120"/>
    <d v="2015-08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x v="0"/>
    <s v="theater/plays"/>
    <n v="1.7533333333333334"/>
    <n v="48.703703703703702"/>
    <x v="1"/>
    <s v="plays"/>
    <x v="459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x v="0"/>
    <s v="theater/plays"/>
    <n v="1.0668"/>
    <n v="53.339999999999996"/>
    <x v="1"/>
    <s v="plays"/>
    <x v="53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x v="0"/>
    <s v="theater/plays"/>
    <n v="1.2228571428571429"/>
    <n v="75.087719298245617"/>
    <x v="1"/>
    <s v="plays"/>
    <x v="680"/>
    <d v="2016-04-14T00:00: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x v="0"/>
    <s v="theater/plays"/>
    <n v="1.5942857142857143"/>
    <n v="18"/>
    <x v="1"/>
    <s v="plays"/>
    <x v="1487"/>
    <d v="2016-10-17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x v="0"/>
    <s v="theater/plays"/>
    <n v="1.0007692307692309"/>
    <n v="209.83870967741936"/>
    <x v="1"/>
    <s v="plays"/>
    <x v="1471"/>
    <d v="2015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x v="0"/>
    <s v="theater/plays"/>
    <n v="1.0984"/>
    <n v="61.022222222222226"/>
    <x v="1"/>
    <s v="plays"/>
    <x v="228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x v="0"/>
    <s v="theater/plays"/>
    <n v="1.0004"/>
    <n v="61"/>
    <x v="1"/>
    <s v="plays"/>
    <x v="1508"/>
    <d v="2016-11-12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x v="0"/>
    <s v="theater/plays"/>
    <n v="1.1605000000000001"/>
    <n v="80.034482758620683"/>
    <x v="1"/>
    <s v="plays"/>
    <x v="799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x v="0"/>
    <s v="theater/plays"/>
    <n v="2.1074999999999999"/>
    <n v="29.068965517241381"/>
    <x v="1"/>
    <s v="plays"/>
    <x v="884"/>
    <d v="2015-05-09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x v="0"/>
    <s v="theater/plays"/>
    <n v="1.1000000000000001"/>
    <n v="49.438202247191015"/>
    <x v="1"/>
    <s v="plays"/>
    <x v="1284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x v="0"/>
    <s v="theater/plays"/>
    <n v="1.0008673425918038"/>
    <n v="93.977440000000001"/>
    <x v="1"/>
    <s v="plays"/>
    <x v="1484"/>
    <d v="2014-08-09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x v="0"/>
    <s v="theater/plays"/>
    <n v="1.0619047619047619"/>
    <n v="61.944444444444443"/>
    <x v="1"/>
    <s v="plays"/>
    <x v="139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x v="0"/>
    <s v="theater/plays"/>
    <n v="1.256"/>
    <n v="78.5"/>
    <x v="1"/>
    <s v="plays"/>
    <x v="888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x v="0"/>
    <s v="theater/plays"/>
    <n v="1.08"/>
    <n v="33.75"/>
    <x v="1"/>
    <s v="plays"/>
    <x v="1537"/>
    <d v="2015-02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x v="0"/>
    <s v="theater/plays"/>
    <n v="1.01"/>
    <n v="66.44736842105263"/>
    <x v="1"/>
    <s v="plays"/>
    <x v="1440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x v="0"/>
    <s v="theater/plays"/>
    <n v="1.0740000000000001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x v="0"/>
    <s v="theater/plays"/>
    <n v="1.0151515151515151"/>
    <n v="145.65217391304347"/>
    <x v="1"/>
    <s v="plays"/>
    <x v="1275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x v="0"/>
    <s v="theater/plays"/>
    <n v="1.2589999999999999"/>
    <n v="25.693877551020407"/>
    <x v="1"/>
    <s v="plays"/>
    <x v="153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x v="0"/>
    <s v="theater/plays"/>
    <n v="1.0166666666666666"/>
    <n v="152.5"/>
    <x v="1"/>
    <s v="plays"/>
    <x v="1440"/>
    <d v="2016-06-06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x v="0"/>
    <s v="theater/plays"/>
    <n v="1.125"/>
    <n v="30"/>
    <x v="1"/>
    <s v="plays"/>
    <x v="930"/>
    <d v="2015-04-06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x v="0"/>
    <s v="theater/plays"/>
    <n v="1.0137499999999999"/>
    <n v="142.28070175438597"/>
    <x v="1"/>
    <s v="plays"/>
    <x v="1490"/>
    <d v="2015-03-09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x v="0"/>
    <s v="theater/plays"/>
    <n v="1.0125"/>
    <n v="24.545454545454547"/>
    <x v="1"/>
    <s v="plays"/>
    <x v="1244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x v="0"/>
    <s v="theater/plays"/>
    <n v="1.4638888888888888"/>
    <n v="292.77777777777777"/>
    <x v="1"/>
    <s v="plays"/>
    <x v="1539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x v="0"/>
    <s v="theater/plays"/>
    <n v="1.1679999999999999"/>
    <n v="44.92307692307692"/>
    <x v="1"/>
    <s v="plays"/>
    <x v="323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x v="0"/>
    <s v="theater/plays"/>
    <n v="1.0626666666666666"/>
    <n v="23.10144927536232"/>
    <x v="1"/>
    <s v="plays"/>
    <x v="419"/>
    <d v="2015-04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x v="0"/>
    <s v="theater/plays"/>
    <n v="1.0451999999999999"/>
    <n v="80.400000000000006"/>
    <x v="1"/>
    <s v="plays"/>
    <x v="185"/>
    <d v="2015-10-07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x v="0"/>
    <s v="theater/plays"/>
    <n v="1"/>
    <n v="72.289156626506028"/>
    <x v="1"/>
    <s v="plays"/>
    <x v="1418"/>
    <d v="2014-07-20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x v="0"/>
    <s v="theater/plays"/>
    <n v="1.0457142857142858"/>
    <n v="32.972972972972975"/>
    <x v="1"/>
    <s v="plays"/>
    <x v="1540"/>
    <d v="2015-06-16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x v="0"/>
    <s v="theater/plays"/>
    <n v="1.3862051149573753"/>
    <n v="116.65217391304348"/>
    <x v="1"/>
    <s v="plays"/>
    <x v="130"/>
    <d v="2015-07-3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x v="0"/>
    <s v="theater/plays"/>
    <n v="1.0032000000000001"/>
    <n v="79.61904761904762"/>
    <x v="1"/>
    <s v="plays"/>
    <x v="412"/>
    <d v="2014-08-04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x v="0"/>
    <s v="theater/plays"/>
    <n v="1"/>
    <n v="27.777777777777779"/>
    <x v="1"/>
    <s v="plays"/>
    <x v="1541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x v="0"/>
    <s v="theater/plays"/>
    <n v="1.1020000000000001"/>
    <n v="81.029411764705884"/>
    <x v="1"/>
    <s v="plays"/>
    <x v="154"/>
    <d v="2014-10-1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x v="0"/>
    <s v="theater/plays"/>
    <n v="1.0218"/>
    <n v="136.84821428571428"/>
    <x v="1"/>
    <s v="plays"/>
    <x v="1364"/>
    <d v="2017-02-25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x v="0"/>
    <s v="theater/plays"/>
    <n v="1.0435000000000001"/>
    <n v="177.61702127659575"/>
    <x v="1"/>
    <s v="plays"/>
    <x v="1047"/>
    <d v="2016-07-29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x v="0"/>
    <s v="theater/plays"/>
    <n v="1.3816666666666666"/>
    <n v="109.07894736842105"/>
    <x v="1"/>
    <s v="plays"/>
    <x v="1216"/>
    <d v="2016-12-07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x v="0"/>
    <s v="theater/plays"/>
    <n v="1"/>
    <n v="119.64285714285714"/>
    <x v="1"/>
    <s v="plays"/>
    <x v="780"/>
    <d v="2016-06-13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x v="0"/>
    <s v="theater/plays"/>
    <n v="1.0166666666666666"/>
    <n v="78.205128205128204"/>
    <x v="1"/>
    <s v="plays"/>
    <x v="1307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x v="0"/>
    <s v="theater/plays"/>
    <n v="1.7142857142857142"/>
    <n v="52.173913043478258"/>
    <x v="1"/>
    <s v="plays"/>
    <x v="680"/>
    <d v="2016-04-14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x v="0"/>
    <s v="theater/plays"/>
    <n v="1.0144444444444445"/>
    <n v="114.125"/>
    <x v="1"/>
    <s v="plays"/>
    <x v="1450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x v="0"/>
    <s v="theater/plays"/>
    <n v="1.3"/>
    <n v="50"/>
    <x v="1"/>
    <s v="plays"/>
    <x v="132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x v="0"/>
    <s v="theater/plays"/>
    <n v="1.1000000000000001"/>
    <n v="91.666666666666671"/>
    <x v="1"/>
    <s v="plays"/>
    <x v="1501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x v="0"/>
    <s v="theater/plays"/>
    <n v="1.1944999999999999"/>
    <n v="108.59090909090909"/>
    <x v="1"/>
    <s v="plays"/>
    <x v="1034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x v="0"/>
    <s v="theater/plays"/>
    <n v="1.002909090909091"/>
    <n v="69.822784810126578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x v="0"/>
    <s v="theater/plays"/>
    <n v="1.534"/>
    <n v="109.57142857142857"/>
    <x v="1"/>
    <s v="plays"/>
    <x v="1440"/>
    <d v="2016-06-14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x v="0"/>
    <s v="theater/plays"/>
    <n v="1.0442857142857143"/>
    <n v="71.666666666666671"/>
    <x v="1"/>
    <s v="plays"/>
    <x v="1542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x v="0"/>
    <s v="theater/plays"/>
    <n v="1.0109999999999999"/>
    <n v="93.611111111111114"/>
    <x v="1"/>
    <s v="plays"/>
    <x v="948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x v="0"/>
    <s v="theater/plays"/>
    <n v="1.0751999999999999"/>
    <n v="76.8"/>
    <x v="1"/>
    <s v="plays"/>
    <x v="845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x v="0"/>
    <s v="theater/plays"/>
    <n v="3.15"/>
    <n v="35.795454545454547"/>
    <x v="1"/>
    <s v="plays"/>
    <x v="830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x v="0"/>
    <s v="theater/plays"/>
    <n v="1.0193333333333334"/>
    <n v="55.6"/>
    <x v="1"/>
    <s v="plays"/>
    <x v="47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x v="0"/>
    <s v="theater/plays"/>
    <n v="1.2628571428571429"/>
    <n v="147.33333333333334"/>
    <x v="1"/>
    <s v="plays"/>
    <x v="536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x v="0"/>
    <s v="theater/plays"/>
    <n v="1.014"/>
    <n v="56.333333333333336"/>
    <x v="1"/>
    <s v="plays"/>
    <x v="878"/>
    <d v="2016-07-16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x v="0"/>
    <s v="theater/plays"/>
    <n v="1.01"/>
    <n v="96.19047619047619"/>
    <x v="1"/>
    <s v="plays"/>
    <x v="1409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x v="0"/>
    <s v="theater/plays"/>
    <n v="1.0299"/>
    <n v="63.574074074074076"/>
    <x v="1"/>
    <s v="plays"/>
    <x v="550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x v="0"/>
    <s v="theater/plays"/>
    <n v="1.0625"/>
    <n v="184.78260869565219"/>
    <x v="1"/>
    <s v="plays"/>
    <x v="740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x v="0"/>
    <s v="theater/plays"/>
    <n v="1.0137777777777779"/>
    <n v="126.72222222222223"/>
    <x v="1"/>
    <s v="plays"/>
    <x v="292"/>
    <d v="2016-12-15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x v="0"/>
    <s v="theater/plays"/>
    <n v="1.1346000000000001"/>
    <n v="83.42647058823529"/>
    <x v="1"/>
    <s v="plays"/>
    <x v="542"/>
    <d v="2014-09-02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x v="0"/>
    <s v="theater/plays"/>
    <n v="2.1800000000000002"/>
    <n v="54.5"/>
    <x v="1"/>
    <s v="plays"/>
    <x v="502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x v="0"/>
    <s v="theater/plays"/>
    <n v="1.0141935483870967"/>
    <n v="302.30769230769232"/>
    <x v="1"/>
    <s v="plays"/>
    <x v="794"/>
    <d v="2014-08-20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x v="0"/>
    <s v="theater/plays"/>
    <n v="1.0593333333333332"/>
    <n v="44.138888888888886"/>
    <x v="1"/>
    <s v="plays"/>
    <x v="932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x v="0"/>
    <s v="theater/plays"/>
    <n v="1.04"/>
    <n v="866.66666666666663"/>
    <x v="1"/>
    <s v="plays"/>
    <x v="210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x v="0"/>
    <s v="theater/plays"/>
    <n v="2.21"/>
    <n v="61.388888888888886"/>
    <x v="1"/>
    <s v="plays"/>
    <x v="204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x v="0"/>
    <s v="theater/plays"/>
    <n v="1.1866666666666668"/>
    <n v="29.666666666666668"/>
    <x v="1"/>
    <s v="plays"/>
    <x v="461"/>
    <d v="2015-08-02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x v="0"/>
    <s v="theater/plays"/>
    <n v="1.046"/>
    <n v="45.478260869565219"/>
    <x v="1"/>
    <s v="plays"/>
    <x v="5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x v="0"/>
    <s v="theater/plays"/>
    <n v="1.0389999999999999"/>
    <n v="96.203703703703709"/>
    <x v="1"/>
    <s v="plays"/>
    <x v="1131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x v="0"/>
    <s v="theater/plays"/>
    <n v="1.1773333333333333"/>
    <n v="67.92307692307692"/>
    <x v="1"/>
    <s v="plays"/>
    <x v="1131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x v="0"/>
    <s v="theater/plays"/>
    <n v="1.385"/>
    <n v="30.777777777777779"/>
    <x v="1"/>
    <s v="plays"/>
    <x v="1433"/>
    <d v="2015-12-03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x v="0"/>
    <s v="theater/plays"/>
    <n v="1.0349999999999999"/>
    <n v="38.333333333333336"/>
    <x v="1"/>
    <s v="plays"/>
    <x v="159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x v="0"/>
    <s v="theater/plays"/>
    <n v="1.0024999999999999"/>
    <n v="66.833333333333329"/>
    <x v="1"/>
    <s v="plays"/>
    <x v="987"/>
    <d v="2015-07-19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x v="0"/>
    <s v="theater/plays"/>
    <n v="1.0657142857142856"/>
    <n v="71.730769230769226"/>
    <x v="1"/>
    <s v="plays"/>
    <x v="373"/>
    <d v="2015-10-29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x v="0"/>
    <s v="theater/plays"/>
    <n v="1"/>
    <n v="176.47058823529412"/>
    <x v="1"/>
    <s v="plays"/>
    <x v="1543"/>
    <d v="2014-05-19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x v="0"/>
    <s v="theater/plays"/>
    <n v="1.0001249999999999"/>
    <n v="421.10526315789474"/>
    <x v="1"/>
    <s v="plays"/>
    <x v="1347"/>
    <d v="2015-04-26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x v="0"/>
    <s v="theater/plays"/>
    <n v="1.0105"/>
    <n v="104.98701298701299"/>
    <x v="1"/>
    <s v="plays"/>
    <x v="1501"/>
    <d v="2015-03-2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x v="0"/>
    <s v="theater/plays"/>
    <n v="1.0763636363636364"/>
    <n v="28.19047619047619"/>
    <x v="1"/>
    <s v="plays"/>
    <x v="583"/>
    <d v="2014-09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x v="0"/>
    <s v="theater/plays"/>
    <n v="1.0365"/>
    <n v="54.55263157894737"/>
    <x v="1"/>
    <s v="plays"/>
    <x v="1431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x v="0"/>
    <s v="theater/plays"/>
    <n v="1.0443333333333333"/>
    <n v="111.89285714285714"/>
    <x v="1"/>
    <s v="plays"/>
    <x v="1544"/>
    <d v="2014-11-30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x v="0"/>
    <s v="theater/plays"/>
    <n v="1.0225"/>
    <n v="85.208333333333329"/>
    <x v="1"/>
    <s v="plays"/>
    <x v="329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x v="0"/>
    <s v="theater/plays"/>
    <n v="1.0074285714285713"/>
    <n v="76.652173913043484"/>
    <x v="1"/>
    <s v="plays"/>
    <x v="135"/>
    <d v="2016-08-02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x v="0"/>
    <s v="theater/plays"/>
    <n v="1.1171428571428572"/>
    <n v="65.166666666666671"/>
    <x v="1"/>
    <s v="plays"/>
    <x v="985"/>
    <d v="2016-06-24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x v="0"/>
    <s v="theater/plays"/>
    <n v="1.0001100000000001"/>
    <n v="93.760312499999998"/>
    <x v="1"/>
    <s v="plays"/>
    <x v="8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x v="0"/>
    <s v="theater/plays"/>
    <n v="1"/>
    <n v="133.33333333333334"/>
    <x v="1"/>
    <s v="plays"/>
    <x v="1427"/>
    <d v="2014-12-1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x v="0"/>
    <s v="theater/plays"/>
    <n v="1.05"/>
    <n v="51.219512195121951"/>
    <x v="1"/>
    <s v="plays"/>
    <x v="782"/>
    <d v="2014-12-04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x v="0"/>
    <s v="theater/plays"/>
    <n v="1.1686666666666667"/>
    <n v="100.17142857142858"/>
    <x v="1"/>
    <s v="plays"/>
    <x v="510"/>
    <d v="2014-12-15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x v="0"/>
    <s v="theater/plays"/>
    <n v="1.038"/>
    <n v="34.6"/>
    <x v="1"/>
    <s v="plays"/>
    <x v="989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x v="0"/>
    <s v="theater/plays"/>
    <n v="1.145"/>
    <n v="184.67741935483872"/>
    <x v="1"/>
    <s v="plays"/>
    <x v="1470"/>
    <d v="2016-06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x v="0"/>
    <s v="theater/plays"/>
    <n v="1.024"/>
    <n v="69.818181818181813"/>
    <x v="1"/>
    <s v="plays"/>
    <x v="573"/>
    <d v="2014-07-1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x v="0"/>
    <s v="theater/plays"/>
    <n v="2.23"/>
    <n v="61.944444444444443"/>
    <x v="1"/>
    <s v="plays"/>
    <x v="449"/>
    <d v="2014-08-09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x v="0"/>
    <s v="theater/plays"/>
    <n v="1"/>
    <n v="41.666666666666664"/>
    <x v="1"/>
    <s v="plays"/>
    <x v="9"/>
    <d v="2016-05-07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x v="0"/>
    <s v="theater/plays"/>
    <n v="1.0580000000000001"/>
    <n v="36.06818181818182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x v="0"/>
    <s v="theater/plays"/>
    <n v="1.4236363636363636"/>
    <n v="29"/>
    <x v="1"/>
    <s v="plays"/>
    <x v="772"/>
    <d v="2014-07-28T00:00:0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x v="0"/>
    <s v="theater/plays"/>
    <n v="1.84"/>
    <n v="24.210526315789473"/>
    <x v="1"/>
    <s v="plays"/>
    <x v="517"/>
    <d v="2015-05-3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x v="0"/>
    <s v="theater/plays"/>
    <n v="1.0433333333333332"/>
    <n v="55.892857142857146"/>
    <x v="1"/>
    <s v="plays"/>
    <x v="1545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x v="0"/>
    <s v="theater/plays"/>
    <n v="1.1200000000000001"/>
    <n v="11.666666666666666"/>
    <x v="1"/>
    <s v="plays"/>
    <x v="211"/>
    <d v="2016-02-1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x v="0"/>
    <s v="theater/plays"/>
    <n v="1.1107499999999999"/>
    <n v="68.353846153846149"/>
    <x v="1"/>
    <s v="plays"/>
    <x v="981"/>
    <d v="2014-11-22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x v="0"/>
    <s v="theater/plays"/>
    <n v="1.0375000000000001"/>
    <n v="27.065217391304348"/>
    <x v="1"/>
    <s v="plays"/>
    <x v="864"/>
    <d v="2015-02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x v="0"/>
    <s v="theater/plays"/>
    <n v="1.0041"/>
    <n v="118.12941176470588"/>
    <x v="1"/>
    <s v="plays"/>
    <x v="150"/>
    <d v="2014-08-29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x v="0"/>
    <s v="theater/plays"/>
    <n v="1.0186206896551724"/>
    <n v="44.757575757575758"/>
    <x v="1"/>
    <s v="plays"/>
    <x v="514"/>
    <d v="2015-08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x v="0"/>
    <s v="theater/plays"/>
    <n v="1.0976666666666666"/>
    <n v="99.787878787878782"/>
    <x v="1"/>
    <s v="plays"/>
    <x v="298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x v="0"/>
    <s v="theater/plays"/>
    <n v="1"/>
    <n v="117.64705882352941"/>
    <x v="1"/>
    <s v="plays"/>
    <x v="53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x v="0"/>
    <s v="theater/plays"/>
    <n v="1.22"/>
    <n v="203.33333333333334"/>
    <x v="1"/>
    <s v="plays"/>
    <x v="1125"/>
    <d v="2015-06-1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x v="0"/>
    <s v="theater/plays"/>
    <n v="1.3757142857142857"/>
    <n v="28.323529411764707"/>
    <x v="1"/>
    <s v="plays"/>
    <x v="875"/>
    <d v="2016-03-02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x v="0"/>
    <s v="theater/plays"/>
    <n v="1.0031000000000001"/>
    <n v="110.23076923076923"/>
    <x v="1"/>
    <s v="plays"/>
    <x v="1063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x v="0"/>
    <s v="theater/plays"/>
    <n v="1.071"/>
    <n v="31.970149253731343"/>
    <x v="1"/>
    <s v="plays"/>
    <x v="1417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x v="0"/>
    <s v="theater/plays"/>
    <n v="2.11"/>
    <n v="58.611111111111114"/>
    <x v="1"/>
    <s v="plays"/>
    <x v="567"/>
    <d v="2014-07-19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x v="0"/>
    <s v="theater/plays"/>
    <n v="1.236"/>
    <n v="29.428571428571427"/>
    <x v="1"/>
    <s v="plays"/>
    <x v="684"/>
    <d v="2016-08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x v="0"/>
    <s v="theater/plays"/>
    <n v="1.085"/>
    <n v="81.375"/>
    <x v="1"/>
    <s v="plays"/>
    <x v="1225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x v="0"/>
    <s v="theater/plays"/>
    <n v="1.0356666666666667"/>
    <n v="199.16666666666666"/>
    <x v="1"/>
    <s v="plays"/>
    <x v="118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x v="0"/>
    <s v="theater/plays"/>
    <n v="1"/>
    <n v="115.38461538461539"/>
    <x v="1"/>
    <s v="plays"/>
    <x v="1147"/>
    <d v="2014-09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x v="0"/>
    <s v="theater/plays"/>
    <n v="1.3"/>
    <n v="46.428571428571431"/>
    <x v="1"/>
    <s v="plays"/>
    <x v="1501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x v="0"/>
    <s v="theater/plays"/>
    <n v="1.0349999999999999"/>
    <n v="70.568181818181813"/>
    <x v="1"/>
    <s v="plays"/>
    <x v="465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x v="0"/>
    <s v="theater/plays"/>
    <n v="1"/>
    <n v="22.222222222222221"/>
    <x v="1"/>
    <s v="plays"/>
    <x v="1245"/>
    <d v="2016-04-1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x v="0"/>
    <s v="theater/plays"/>
    <n v="1.196"/>
    <n v="159.46666666666667"/>
    <x v="1"/>
    <s v="plays"/>
    <x v="877"/>
    <d v="2015-04-2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x v="0"/>
    <s v="theater/plays"/>
    <n v="1.0000058823529412"/>
    <n v="37.777999999999999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x v="0"/>
    <s v="theater/plays"/>
    <n v="1.00875"/>
    <n v="72.053571428571431"/>
    <x v="1"/>
    <s v="plays"/>
    <x v="1546"/>
    <d v="2014-05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x v="0"/>
    <s v="theater/plays"/>
    <n v="1.0654545454545454"/>
    <n v="63.695652173913047"/>
    <x v="1"/>
    <s v="plays"/>
    <x v="1411"/>
    <d v="2016-04-07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x v="0"/>
    <s v="theater/plays"/>
    <n v="1.38"/>
    <n v="28.411764705882351"/>
    <x v="1"/>
    <s v="plays"/>
    <x v="1547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x v="0"/>
    <s v="theater/plays"/>
    <n v="1.0115000000000001"/>
    <n v="103.21428571428571"/>
    <x v="1"/>
    <s v="plays"/>
    <x v="1181"/>
    <d v="2015-03-05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x v="0"/>
    <s v="theater/plays"/>
    <n v="1.091"/>
    <n v="71.152173913043484"/>
    <x v="1"/>
    <s v="plays"/>
    <x v="4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x v="0"/>
    <s v="theater/plays"/>
    <n v="1.4"/>
    <n v="35"/>
    <x v="1"/>
    <s v="plays"/>
    <x v="877"/>
    <d v="2015-04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x v="0"/>
    <s v="theater/plays"/>
    <n v="1.0358333333333334"/>
    <n v="81.776315789473685"/>
    <x v="1"/>
    <s v="plays"/>
    <x v="975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x v="0"/>
    <s v="theater/plays"/>
    <n v="1.0297033333333332"/>
    <n v="297.02980769230766"/>
    <x v="1"/>
    <s v="plays"/>
    <x v="1127"/>
    <d v="2014-10-05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x v="0"/>
    <s v="theater/plays"/>
    <n v="1.0813333333333333"/>
    <n v="46.609195402298852"/>
    <x v="1"/>
    <s v="plays"/>
    <x v="1548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x v="0"/>
    <s v="theater/plays"/>
    <n v="1"/>
    <n v="51.724137931034484"/>
    <x v="1"/>
    <s v="plays"/>
    <x v="149"/>
    <d v="2014-07-03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x v="0"/>
    <s v="theater/plays"/>
    <n v="1.0275000000000001"/>
    <n v="40.294117647058826"/>
    <x v="1"/>
    <s v="plays"/>
    <x v="397"/>
    <d v="2015-03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x v="0"/>
    <s v="theater/plays"/>
    <n v="1.3"/>
    <n v="16.25"/>
    <x v="1"/>
    <s v="plays"/>
    <x v="1549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x v="0"/>
    <s v="theater/plays"/>
    <n v="1.0854949999999999"/>
    <n v="30.152638888888887"/>
    <x v="1"/>
    <s v="plays"/>
    <x v="848"/>
    <d v="2014-07-3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x v="0"/>
    <s v="theater/plays"/>
    <n v="1"/>
    <n v="95.238095238095241"/>
    <x v="1"/>
    <s v="plays"/>
    <x v="1550"/>
    <d v="2014-08-19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x v="0"/>
    <s v="theater/plays"/>
    <n v="1.0965"/>
    <n v="52.214285714285715"/>
    <x v="1"/>
    <s v="plays"/>
    <x v="475"/>
    <d v="2016-02-06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x v="0"/>
    <s v="theater/plays"/>
    <n v="1.0026315789473683"/>
    <n v="134.1549295774648"/>
    <x v="1"/>
    <s v="plays"/>
    <x v="822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x v="0"/>
    <s v="theater/plays"/>
    <n v="1.0555000000000001"/>
    <n v="62.827380952380949"/>
    <x v="1"/>
    <s v="plays"/>
    <x v="431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x v="0"/>
    <s v="theater/plays"/>
    <n v="1.1200000000000001"/>
    <n v="58.94736842105263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x v="0"/>
    <s v="theater/plays"/>
    <n v="1.0589999999999999"/>
    <n v="143.1081081081081"/>
    <x v="1"/>
    <s v="plays"/>
    <x v="794"/>
    <d v="2014-08-22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x v="0"/>
    <s v="theater/plays"/>
    <n v="1.01"/>
    <n v="84.166666666666671"/>
    <x v="1"/>
    <s v="plays"/>
    <x v="1301"/>
    <d v="2015-08-20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x v="0"/>
    <s v="theater/plays"/>
    <n v="1.042"/>
    <n v="186.07142857142858"/>
    <x v="1"/>
    <s v="plays"/>
    <x v="545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x v="0"/>
    <s v="theater/plays"/>
    <n v="1.3467833333333334"/>
    <n v="89.785555555555561"/>
    <x v="1"/>
    <s v="plays"/>
    <x v="19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x v="0"/>
    <s v="theater/plays"/>
    <n v="1.052184"/>
    <n v="64.157560975609755"/>
    <x v="1"/>
    <s v="plays"/>
    <x v="567"/>
    <d v="2014-07-12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x v="0"/>
    <s v="theater/plays"/>
    <n v="1.026"/>
    <n v="59.651162790697676"/>
    <x v="1"/>
    <s v="plays"/>
    <x v="1507"/>
    <d v="2015-11-14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x v="0"/>
    <s v="theater/plays"/>
    <n v="1"/>
    <n v="31.25"/>
    <x v="1"/>
    <s v="plays"/>
    <x v="104"/>
    <d v="2015-05-3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x v="0"/>
    <s v="theater/plays"/>
    <n v="1.855"/>
    <n v="41.222222222222221"/>
    <x v="1"/>
    <s v="plays"/>
    <x v="1528"/>
    <d v="2014-09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x v="0"/>
    <s v="theater/plays"/>
    <n v="2.89"/>
    <n v="43.35"/>
    <x v="1"/>
    <s v="plays"/>
    <x v="1275"/>
    <d v="2016-06-09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x v="0"/>
    <s v="theater/plays"/>
    <n v="1"/>
    <n v="64.516129032258064"/>
    <x v="1"/>
    <s v="plays"/>
    <x v="424"/>
    <d v="2015-10-24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x v="0"/>
    <s v="theater/plays"/>
    <n v="1.0820000000000001"/>
    <n v="43.28"/>
    <x v="1"/>
    <s v="plays"/>
    <x v="791"/>
    <d v="2015-02-06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x v="0"/>
    <s v="theater/plays"/>
    <n v="1.0780000000000001"/>
    <n v="77"/>
    <x v="1"/>
    <s v="plays"/>
    <x v="163"/>
    <d v="2016-03-19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x v="0"/>
    <s v="theater/plays"/>
    <n v="1.0976190476190477"/>
    <n v="51.222222222222221"/>
    <x v="1"/>
    <s v="plays"/>
    <x v="155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x v="0"/>
    <s v="theater/plays"/>
    <n v="1.70625"/>
    <n v="68.25"/>
    <x v="1"/>
    <s v="plays"/>
    <x v="1552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x v="0"/>
    <s v="theater/plays"/>
    <n v="1.52"/>
    <n v="19.487179487179485"/>
    <x v="1"/>
    <s v="plays"/>
    <x v="391"/>
    <d v="2015-04-03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x v="0"/>
    <s v="theater/plays"/>
    <n v="1.0123076923076924"/>
    <n v="41.125"/>
    <x v="1"/>
    <s v="plays"/>
    <x v="877"/>
    <d v="2015-04-22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x v="0"/>
    <s v="theater/plays"/>
    <n v="1.532"/>
    <n v="41.405405405405403"/>
    <x v="1"/>
    <s v="plays"/>
    <x v="848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x v="0"/>
    <s v="theater/plays"/>
    <n v="1.2833333333333334"/>
    <n v="27.5"/>
    <x v="1"/>
    <s v="plays"/>
    <x v="489"/>
    <d v="2016-08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x v="0"/>
    <s v="theater/plays"/>
    <n v="1.0071428571428571"/>
    <n v="33.571428571428569"/>
    <x v="1"/>
    <s v="plays"/>
    <x v="1409"/>
    <d v="2014-08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x v="0"/>
    <s v="theater/plays"/>
    <n v="1.0065"/>
    <n v="145.86956521739131"/>
    <x v="1"/>
    <s v="plays"/>
    <x v="944"/>
    <d v="2016-10-14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x v="0"/>
    <s v="theater/plays"/>
    <n v="1.913"/>
    <n v="358.6875"/>
    <x v="1"/>
    <s v="plays"/>
    <x v="848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x v="0"/>
    <s v="theater/plays"/>
    <n v="1.4019999999999999"/>
    <n v="50.981818181818184"/>
    <x v="1"/>
    <s v="plays"/>
    <x v="791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x v="0"/>
    <s v="theater/plays"/>
    <n v="1.2433537832310839"/>
    <n v="45.037037037037038"/>
    <x v="1"/>
    <s v="plays"/>
    <x v="1144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x v="0"/>
    <s v="theater/plays"/>
    <n v="1.262"/>
    <n v="17.527777777777779"/>
    <x v="1"/>
    <s v="plays"/>
    <x v="231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x v="0"/>
    <s v="theater/plays"/>
    <n v="1.9"/>
    <n v="50"/>
    <x v="1"/>
    <s v="plays"/>
    <x v="872"/>
    <d v="2014-08-16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x v="0"/>
    <s v="theater/plays"/>
    <n v="1.39"/>
    <n v="57.916666666666664"/>
    <x v="1"/>
    <s v="plays"/>
    <x v="1346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x v="0"/>
    <s v="theater/plays"/>
    <n v="2.02"/>
    <n v="29.705882352941178"/>
    <x v="1"/>
    <s v="plays"/>
    <x v="987"/>
    <d v="2015-07-1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x v="0"/>
    <s v="theater/plays"/>
    <n v="1.0338000000000001"/>
    <n v="90.684210526315795"/>
    <x v="1"/>
    <s v="plays"/>
    <x v="209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x v="0"/>
    <s v="theater/plays"/>
    <n v="1.023236"/>
    <n v="55.012688172043013"/>
    <x v="1"/>
    <s v="plays"/>
    <x v="764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x v="0"/>
    <s v="theater/plays"/>
    <n v="1.03"/>
    <n v="57.222222222222221"/>
    <x v="1"/>
    <s v="plays"/>
    <x v="20"/>
    <d v="2015-08-10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x v="0"/>
    <s v="theater/plays"/>
    <n v="1.2714285714285714"/>
    <n v="72.950819672131146"/>
    <x v="1"/>
    <s v="plays"/>
    <x v="873"/>
    <d v="2016-04-20T00:00:0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x v="0"/>
    <s v="theater/plays"/>
    <n v="1.01"/>
    <n v="64.468085106382972"/>
    <x v="1"/>
    <s v="plays"/>
    <x v="1501"/>
    <d v="2015-03-2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x v="0"/>
    <s v="theater/plays"/>
    <n v="1.2178"/>
    <n v="716.35294117647061"/>
    <x v="1"/>
    <s v="plays"/>
    <x v="501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x v="0"/>
    <s v="theater/plays"/>
    <n v="1.1339285714285714"/>
    <n v="50.396825396825399"/>
    <x v="1"/>
    <s v="plays"/>
    <x v="933"/>
    <d v="2016-04-29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x v="0"/>
    <s v="theater/plays"/>
    <n v="1.5"/>
    <n v="41.666666666666664"/>
    <x v="1"/>
    <s v="plays"/>
    <x v="528"/>
    <d v="2016-07-16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x v="0"/>
    <s v="theater/plays"/>
    <n v="2.1459999999999999"/>
    <n v="35.766666666666666"/>
    <x v="1"/>
    <s v="plays"/>
    <x v="29"/>
    <d v="2014-09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x v="0"/>
    <s v="theater/plays"/>
    <n v="1.0205"/>
    <n v="88.739130434782609"/>
    <x v="1"/>
    <s v="plays"/>
    <x v="479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x v="0"/>
    <s v="theater/plays"/>
    <n v="1"/>
    <n v="148.4848484848485"/>
    <x v="1"/>
    <s v="plays"/>
    <x v="1510"/>
    <d v="2015-03-2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x v="0"/>
    <s v="theater/plays"/>
    <n v="1.01"/>
    <n v="51.794871794871796"/>
    <x v="1"/>
    <s v="plays"/>
    <x v="123"/>
    <d v="2016-07-2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x v="0"/>
    <s v="theater/plays"/>
    <n v="1.1333333333333333"/>
    <n v="20"/>
    <x v="1"/>
    <s v="plays"/>
    <x v="79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x v="0"/>
    <s v="theater/plays"/>
    <n v="1.04"/>
    <n v="52"/>
    <x v="1"/>
    <s v="plays"/>
    <x v="771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x v="0"/>
    <s v="theater/plays"/>
    <n v="1.1533333333333333"/>
    <n v="53.230769230769234"/>
    <x v="1"/>
    <s v="plays"/>
    <x v="686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x v="0"/>
    <s v="theater/plays"/>
    <n v="1.1285000000000001"/>
    <n v="39.596491228070178"/>
    <x v="1"/>
    <s v="plays"/>
    <x v="1501"/>
    <d v="2015-03-1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x v="0"/>
    <s v="theater/plays"/>
    <n v="1.2786666666666666"/>
    <n v="34.25"/>
    <x v="1"/>
    <s v="plays"/>
    <x v="868"/>
    <d v="2014-06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x v="0"/>
    <s v="theater/plays"/>
    <n v="1.4266666666666667"/>
    <n v="164.61538461538461"/>
    <x v="1"/>
    <s v="plays"/>
    <x v="866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x v="0"/>
    <s v="theater/plays"/>
    <n v="1.1879999999999999"/>
    <n v="125.05263157894737"/>
    <x v="1"/>
    <s v="plays"/>
    <x v="604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x v="0"/>
    <s v="theater/plays"/>
    <n v="1.3833333333333333"/>
    <n v="51.875"/>
    <x v="1"/>
    <s v="plays"/>
    <x v="992"/>
    <d v="2014-07-07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x v="0"/>
    <s v="theater/plays"/>
    <n v="1.599402985074627"/>
    <n v="40.285714285714285"/>
    <x v="1"/>
    <s v="plays"/>
    <x v="6"/>
    <d v="2014-07-04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x v="0"/>
    <s v="theater/plays"/>
    <n v="1.1424000000000001"/>
    <n v="64.909090909090907"/>
    <x v="1"/>
    <s v="plays"/>
    <x v="538"/>
    <d v="2016-06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x v="0"/>
    <s v="theater/plays"/>
    <n v="1.0060606060606061"/>
    <n v="55.333333333333336"/>
    <x v="1"/>
    <s v="plays"/>
    <x v="1502"/>
    <d v="2016-02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x v="0"/>
    <s v="theater/plays"/>
    <n v="1.552"/>
    <n v="83.142857142857139"/>
    <x v="1"/>
    <s v="plays"/>
    <x v="785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x v="0"/>
    <s v="theater/plays"/>
    <n v="1.2775000000000001"/>
    <n v="38.712121212121211"/>
    <x v="1"/>
    <s v="plays"/>
    <x v="53"/>
    <d v="2015-06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x v="0"/>
    <s v="theater/plays"/>
    <n v="1.212"/>
    <n v="125.37931034482759"/>
    <x v="1"/>
    <s v="plays"/>
    <x v="972"/>
    <d v="2015-04-18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x v="0"/>
    <s v="theater/plays"/>
    <n v="1.127"/>
    <n v="78.263888888888886"/>
    <x v="1"/>
    <s v="plays"/>
    <x v="37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x v="0"/>
    <s v="theater/plays"/>
    <n v="1.2749999999999999"/>
    <n v="47.222222222222221"/>
    <x v="1"/>
    <s v="plays"/>
    <x v="1353"/>
    <d v="2016-04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x v="0"/>
    <s v="theater/plays"/>
    <n v="1.5820000000000001"/>
    <n v="79.099999999999994"/>
    <x v="1"/>
    <s v="plays"/>
    <x v="1045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x v="0"/>
    <s v="theater/plays"/>
    <n v="1.0526894736842105"/>
    <n v="114.29199999999999"/>
    <x v="1"/>
    <s v="plays"/>
    <x v="1177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x v="0"/>
    <s v="theater/plays"/>
    <n v="1"/>
    <n v="51.724137931034484"/>
    <x v="1"/>
    <s v="plays"/>
    <x v="513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x v="0"/>
    <s v="theater/plays"/>
    <n v="1"/>
    <n v="30.76923076923077"/>
    <x v="1"/>
    <s v="plays"/>
    <x v="2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x v="0"/>
    <s v="theater/plays"/>
    <n v="1.0686"/>
    <n v="74.208333333333329"/>
    <x v="1"/>
    <s v="plays"/>
    <x v="1001"/>
    <d v="2014-11-02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x v="0"/>
    <s v="theater/plays"/>
    <n v="1.244"/>
    <n v="47.846153846153847"/>
    <x v="1"/>
    <s v="plays"/>
    <x v="521"/>
    <d v="2016-09-1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x v="0"/>
    <s v="theater/plays"/>
    <n v="1.0870406189555126"/>
    <n v="34.408163265306122"/>
    <x v="1"/>
    <s v="plays"/>
    <x v="1553"/>
    <d v="2016-06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x v="0"/>
    <s v="theater/plays"/>
    <n v="1.0242424242424242"/>
    <n v="40.238095238095241"/>
    <x v="1"/>
    <s v="plays"/>
    <x v="933"/>
    <d v="2016-05-29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x v="0"/>
    <s v="theater/plays"/>
    <n v="1.0549999999999999"/>
    <n v="60.285714285714285"/>
    <x v="1"/>
    <s v="plays"/>
    <x v="1554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x v="0"/>
    <s v="theater/plays"/>
    <n v="1.0629999999999999"/>
    <n v="25.30952380952381"/>
    <x v="1"/>
    <s v="plays"/>
    <x v="873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x v="0"/>
    <s v="theater/plays"/>
    <n v="1.0066666666666666"/>
    <n v="35.952380952380949"/>
    <x v="1"/>
    <s v="plays"/>
    <x v="1410"/>
    <d v="2015-09-12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x v="0"/>
    <s v="theater/plays"/>
    <n v="1.054"/>
    <n v="136"/>
    <x v="1"/>
    <s v="plays"/>
    <x v="888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x v="0"/>
    <s v="theater/plays"/>
    <n v="1.0755999999999999"/>
    <n v="70.763157894736835"/>
    <x v="1"/>
    <s v="plays"/>
    <x v="68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x v="0"/>
    <s v="theater/plays"/>
    <n v="1"/>
    <n v="125"/>
    <x v="1"/>
    <s v="plays"/>
    <x v="316"/>
    <d v="2015-11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x v="0"/>
    <s v="theater/plays"/>
    <n v="1.0376000000000001"/>
    <n v="66.512820512820511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x v="0"/>
    <s v="theater/plays"/>
    <n v="1.0149999999999999"/>
    <n v="105"/>
    <x v="1"/>
    <s v="plays"/>
    <x v="599"/>
    <d v="2014-08-24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x v="0"/>
    <s v="theater/plays"/>
    <n v="1.044"/>
    <n v="145"/>
    <x v="1"/>
    <s v="plays"/>
    <x v="125"/>
    <d v="2016-06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x v="0"/>
    <s v="theater/plays"/>
    <n v="1.8"/>
    <n v="12"/>
    <x v="1"/>
    <s v="plays"/>
    <x v="1555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x v="0"/>
    <s v="theater/plays"/>
    <n v="1.0633333333333332"/>
    <n v="96.666666666666671"/>
    <x v="1"/>
    <s v="plays"/>
    <x v="285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x v="0"/>
    <s v="theater/plays"/>
    <n v="1.0055555555555555"/>
    <n v="60.333333333333336"/>
    <x v="1"/>
    <s v="plays"/>
    <x v="41"/>
    <d v="2014-07-03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x v="0"/>
    <s v="theater/plays"/>
    <n v="1.012"/>
    <n v="79.89473684210526"/>
    <x v="1"/>
    <s v="plays"/>
    <x v="479"/>
    <d v="2014-11-08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x v="0"/>
    <s v="theater/plays"/>
    <n v="1"/>
    <n v="58.823529411764703"/>
    <x v="1"/>
    <s v="plays"/>
    <x v="296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x v="0"/>
    <s v="theater/plays"/>
    <n v="1.1839285714285714"/>
    <n v="75.340909090909093"/>
    <x v="1"/>
    <s v="plays"/>
    <x v="325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x v="0"/>
    <s v="theater/plays"/>
    <n v="1.1000000000000001"/>
    <n v="55"/>
    <x v="1"/>
    <s v="plays"/>
    <x v="504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x v="0"/>
    <s v="theater/plays"/>
    <n v="1.0266666666666666"/>
    <n v="66.956521739130437"/>
    <x v="1"/>
    <s v="plays"/>
    <x v="880"/>
    <d v="2015-06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x v="0"/>
    <s v="theater/plays"/>
    <n v="1"/>
    <n v="227.27272727272728"/>
    <x v="1"/>
    <s v="plays"/>
    <x v="159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x v="0"/>
    <s v="theater/plays"/>
    <n v="1"/>
    <n v="307.69230769230768"/>
    <x v="1"/>
    <s v="plays"/>
    <x v="1072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x v="0"/>
    <s v="theater/plays"/>
    <n v="1.10046"/>
    <n v="50.020909090909093"/>
    <x v="1"/>
    <s v="plays"/>
    <x v="1556"/>
    <d v="2014-10-03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x v="0"/>
    <s v="theater/plays"/>
    <n v="1.0135000000000001"/>
    <n v="72.392857142857139"/>
    <x v="1"/>
    <s v="plays"/>
    <x v="1181"/>
    <d v="2015-03-05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x v="0"/>
    <s v="theater/plays"/>
    <n v="1.0075000000000001"/>
    <n v="95.952380952380949"/>
    <x v="1"/>
    <s v="plays"/>
    <x v="1380"/>
    <d v="2015-09-07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x v="0"/>
    <s v="theater/plays"/>
    <n v="1.6942857142857144"/>
    <n v="45.615384615384613"/>
    <x v="1"/>
    <s v="plays"/>
    <x v="1429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x v="0"/>
    <s v="theater/plays"/>
    <n v="1"/>
    <n v="41.029411764705884"/>
    <x v="1"/>
    <s v="plays"/>
    <x v="102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x v="0"/>
    <s v="theater/plays"/>
    <n v="1.1365000000000001"/>
    <n v="56.825000000000003"/>
    <x v="1"/>
    <s v="plays"/>
    <x v="1557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x v="0"/>
    <s v="theater/plays"/>
    <n v="1.0156000000000001"/>
    <n v="137.24324324324326"/>
    <x v="1"/>
    <s v="plays"/>
    <x v="1429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x v="0"/>
    <s v="theater/plays"/>
    <n v="1.06"/>
    <n v="75.714285714285708"/>
    <x v="1"/>
    <s v="plays"/>
    <x v="1558"/>
    <d v="2015-08-10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x v="0"/>
    <s v="theater/plays"/>
    <n v="1.02"/>
    <n v="99"/>
    <x v="1"/>
    <s v="plays"/>
    <x v="307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x v="0"/>
    <s v="theater/plays"/>
    <n v="1.1691666666666667"/>
    <n v="81.569767441860463"/>
    <x v="1"/>
    <s v="plays"/>
    <x v="1266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x v="0"/>
    <s v="theater/plays"/>
    <n v="1.0115151515151515"/>
    <n v="45.108108108108105"/>
    <x v="1"/>
    <s v="plays"/>
    <x v="605"/>
    <d v="2017-01-1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x v="0"/>
    <s v="theater/plays"/>
    <n v="1.32"/>
    <n v="36.666666666666664"/>
    <x v="1"/>
    <s v="plays"/>
    <x v="368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x v="0"/>
    <s v="theater/plays"/>
    <n v="1"/>
    <n v="125"/>
    <x v="1"/>
    <s v="plays"/>
    <x v="1033"/>
    <d v="2016-04-11T0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x v="0"/>
    <s v="theater/plays"/>
    <n v="1.28"/>
    <n v="49.230769230769234"/>
    <x v="1"/>
    <s v="plays"/>
    <x v="946"/>
    <d v="2016-07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x v="0"/>
    <s v="theater/plays"/>
    <n v="1.1895833333333334"/>
    <n v="42.296296296296298"/>
    <x v="1"/>
    <s v="plays"/>
    <x v="1127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x v="0"/>
    <s v="theater/plays"/>
    <n v="1.262"/>
    <n v="78.875"/>
    <x v="1"/>
    <s v="plays"/>
    <x v="784"/>
    <d v="2015-11-12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x v="0"/>
    <s v="theater/plays"/>
    <n v="1.5620000000000001"/>
    <n v="38.284313725490193"/>
    <x v="1"/>
    <s v="plays"/>
    <x v="151"/>
    <d v="2015-10-02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x v="0"/>
    <s v="theater/plays"/>
    <n v="1.0315000000000001"/>
    <n v="44.847826086956523"/>
    <x v="1"/>
    <s v="plays"/>
    <x v="185"/>
    <d v="2015-10-03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x v="0"/>
    <s v="theater/plays"/>
    <n v="1.5333333333333334"/>
    <n v="13.529411764705882"/>
    <x v="1"/>
    <s v="plays"/>
    <x v="52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x v="0"/>
    <s v="theater/plays"/>
    <n v="1.8044444444444445"/>
    <n v="43.5"/>
    <x v="1"/>
    <s v="plays"/>
    <x v="554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x v="0"/>
    <s v="theater/plays"/>
    <n v="1.2845"/>
    <n v="30.951807228915662"/>
    <x v="1"/>
    <s v="plays"/>
    <x v="16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x v="0"/>
    <s v="theater/plays"/>
    <n v="1.1966666666666668"/>
    <n v="55.230769230769234"/>
    <x v="1"/>
    <s v="plays"/>
    <x v="1559"/>
    <d v="2016-09-09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x v="0"/>
    <s v="theater/plays"/>
    <n v="1.23"/>
    <n v="46.125"/>
    <x v="1"/>
    <s v="plays"/>
    <x v="1560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x v="0"/>
    <s v="theater/plays"/>
    <n v="1.05"/>
    <n v="39.375"/>
    <x v="1"/>
    <s v="plays"/>
    <x v="857"/>
    <d v="2015-09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x v="0"/>
    <s v="theater/plays"/>
    <n v="1.0223636363636364"/>
    <n v="66.152941176470591"/>
    <x v="1"/>
    <s v="plays"/>
    <x v="599"/>
    <d v="2014-09-08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x v="0"/>
    <s v="theater/plays"/>
    <n v="1.0466666666666666"/>
    <n v="54.137931034482762"/>
    <x v="1"/>
    <s v="plays"/>
    <x v="824"/>
    <d v="2015-06-26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x v="0"/>
    <s v="theater/plays"/>
    <n v="1"/>
    <n v="104.16666666666667"/>
    <x v="1"/>
    <s v="plays"/>
    <x v="955"/>
    <d v="2015-03-08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x v="0"/>
    <s v="theater/plays"/>
    <n v="1.004"/>
    <n v="31.375"/>
    <x v="1"/>
    <s v="plays"/>
    <x v="539"/>
    <d v="2015-04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x v="0"/>
    <s v="theater/plays"/>
    <n v="1.0227272727272727"/>
    <n v="59.210526315789473"/>
    <x v="1"/>
    <s v="plays"/>
    <x v="511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x v="0"/>
    <s v="theater/plays"/>
    <n v="1.1440928571428572"/>
    <n v="119.17633928571429"/>
    <x v="1"/>
    <s v="plays"/>
    <x v="231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x v="0"/>
    <s v="theater/plays"/>
    <n v="1.019047619047619"/>
    <n v="164.61538461538461"/>
    <x v="1"/>
    <s v="plays"/>
    <x v="488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x v="0"/>
    <s v="theater/plays"/>
    <n v="1.02"/>
    <n v="24.285714285714285"/>
    <x v="1"/>
    <s v="plays"/>
    <x v="857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x v="0"/>
    <s v="theater/plays"/>
    <n v="1.048"/>
    <n v="40.9375"/>
    <x v="1"/>
    <s v="plays"/>
    <x v="1561"/>
    <d v="2016-05-03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x v="0"/>
    <s v="theater/plays"/>
    <n v="1.0183333333333333"/>
    <n v="61.1"/>
    <x v="1"/>
    <s v="plays"/>
    <x v="37"/>
    <d v="2014-05-23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x v="0"/>
    <s v="theater/plays"/>
    <n v="1"/>
    <n v="38.65"/>
    <x v="1"/>
    <s v="plays"/>
    <x v="38"/>
    <d v="2014-06-29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x v="0"/>
    <s v="theater/plays"/>
    <n v="1.0627272727272727"/>
    <n v="56.20192307692308"/>
    <x v="1"/>
    <s v="plays"/>
    <x v="19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x v="0"/>
    <s v="theater/plays"/>
    <n v="1.1342219999999998"/>
    <n v="107.00207547169811"/>
    <x v="1"/>
    <s v="plays"/>
    <x v="1562"/>
    <d v="2015-02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x v="0"/>
    <s v="theater/plays"/>
    <n v="1"/>
    <n v="171.42857142857142"/>
    <x v="1"/>
    <s v="plays"/>
    <x v="751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x v="0"/>
    <s v="theater/plays"/>
    <n v="1.0045454545454546"/>
    <n v="110.5"/>
    <x v="1"/>
    <s v="plays"/>
    <x v="567"/>
    <d v="2014-08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x v="0"/>
    <s v="theater/plays"/>
    <n v="1.0003599999999999"/>
    <n v="179.27598566308242"/>
    <x v="1"/>
    <s v="plays"/>
    <x v="627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x v="0"/>
    <s v="theater/plays"/>
    <n v="1.44"/>
    <n v="22.90909090909091"/>
    <x v="1"/>
    <s v="plays"/>
    <x v="994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x v="0"/>
    <s v="theater/plays"/>
    <n v="1.0349999999999999"/>
    <n v="43.125"/>
    <x v="1"/>
    <s v="plays"/>
    <x v="514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x v="0"/>
    <s v="theater/plays"/>
    <n v="1.0843750000000001"/>
    <n v="46.891891891891895"/>
    <x v="1"/>
    <s v="plays"/>
    <x v="144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x v="0"/>
    <s v="theater/plays"/>
    <n v="1.024"/>
    <n v="47.407407407407405"/>
    <x v="1"/>
    <s v="plays"/>
    <x v="1563"/>
    <d v="2015-08-06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x v="0"/>
    <s v="theater/plays"/>
    <n v="1.4888888888888889"/>
    <n v="15.129032258064516"/>
    <x v="1"/>
    <s v="plays"/>
    <x v="470"/>
    <d v="2016-03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x v="0"/>
    <s v="theater/plays"/>
    <n v="1.0549000000000002"/>
    <n v="21.098000000000003"/>
    <x v="1"/>
    <s v="plays"/>
    <x v="1214"/>
    <d v="2016-08-02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x v="0"/>
    <s v="theater/plays"/>
    <n v="1.0049999999999999"/>
    <n v="59.117647058823529"/>
    <x v="1"/>
    <s v="plays"/>
    <x v="1351"/>
    <d v="2015-10-06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x v="0"/>
    <s v="theater/plays"/>
    <n v="1.3055555555555556"/>
    <n v="97.916666666666671"/>
    <x v="1"/>
    <s v="plays"/>
    <x v="852"/>
    <d v="2015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x v="0"/>
    <s v="theater/plays"/>
    <n v="1.0475000000000001"/>
    <n v="55.131578947368418"/>
    <x v="1"/>
    <s v="plays"/>
    <x v="1564"/>
    <d v="2015-01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x v="0"/>
    <s v="theater/plays"/>
    <n v="1.0880000000000001"/>
    <n v="26.536585365853657"/>
    <x v="1"/>
    <s v="plays"/>
    <x v="119"/>
    <d v="2015-06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x v="0"/>
    <s v="theater/plays"/>
    <n v="1.1100000000000001"/>
    <n v="58.421052631578945"/>
    <x v="1"/>
    <s v="plays"/>
    <x v="18"/>
    <d v="2014-09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x v="0"/>
    <s v="theater/plays"/>
    <n v="1.0047999999999999"/>
    <n v="122.53658536585365"/>
    <x v="1"/>
    <s v="plays"/>
    <x v="1354"/>
    <d v="2015-01-09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x v="0"/>
    <s v="theater/plays"/>
    <n v="1.1435"/>
    <n v="87.961538461538467"/>
    <x v="1"/>
    <s v="plays"/>
    <x v="49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x v="0"/>
    <s v="theater/plays"/>
    <n v="1.2206666666666666"/>
    <n v="73.239999999999995"/>
    <x v="1"/>
    <s v="plays"/>
    <x v="1122"/>
    <d v="2014-10-31T00:00:0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x v="0"/>
    <s v="theater/plays"/>
    <n v="1"/>
    <n v="55.555555555555557"/>
    <x v="1"/>
    <s v="plays"/>
    <x v="1497"/>
    <d v="2015-06-22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x v="0"/>
    <s v="theater/plays"/>
    <n v="1.028"/>
    <n v="39.53846153846154"/>
    <x v="1"/>
    <s v="plays"/>
    <x v="771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x v="0"/>
    <s v="theater/plays"/>
    <n v="1.0612068965517241"/>
    <n v="136.77777777777777"/>
    <x v="1"/>
    <s v="plays"/>
    <x v="308"/>
    <d v="2014-11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x v="0"/>
    <s v="theater/plays"/>
    <n v="1.0133000000000001"/>
    <n v="99.343137254901961"/>
    <x v="1"/>
    <s v="plays"/>
    <x v="781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x v="0"/>
    <s v="theater/plays"/>
    <n v="1"/>
    <n v="20"/>
    <x v="1"/>
    <s v="plays"/>
    <x v="447"/>
    <d v="2016-12-06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x v="0"/>
    <s v="theater/plays"/>
    <n v="1.3"/>
    <n v="28.8888888888888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x v="0"/>
    <s v="theater/plays"/>
    <n v="1.0001333333333333"/>
    <n v="40.545945945945945"/>
    <x v="1"/>
    <s v="plays"/>
    <x v="995"/>
    <d v="2016-05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x v="0"/>
    <s v="theater/plays"/>
    <n v="1"/>
    <n v="35.714285714285715"/>
    <x v="1"/>
    <s v="plays"/>
    <x v="888"/>
    <d v="2016-04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x v="0"/>
    <s v="theater/plays"/>
    <n v="1.1388888888888888"/>
    <n v="37.962962962962962"/>
    <x v="1"/>
    <s v="plays"/>
    <x v="69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x v="0"/>
    <s v="theater/plays"/>
    <n v="1"/>
    <n v="33.333333333333336"/>
    <x v="1"/>
    <s v="plays"/>
    <x v="60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x v="0"/>
    <s v="theater/plays"/>
    <n v="2.87"/>
    <n v="58.571428571428569"/>
    <x v="1"/>
    <s v="plays"/>
    <x v="498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x v="0"/>
    <s v="theater/plays"/>
    <n v="1.085"/>
    <n v="135.625"/>
    <x v="1"/>
    <s v="plays"/>
    <x v="349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x v="0"/>
    <s v="theater/plays"/>
    <n v="1.155"/>
    <n v="30.9375"/>
    <x v="1"/>
    <s v="plays"/>
    <x v="1218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x v="0"/>
    <s v="theater/plays"/>
    <n v="1.1911764705882353"/>
    <n v="176.08695652173913"/>
    <x v="1"/>
    <s v="plays"/>
    <x v="1030"/>
    <d v="2014-12-22T00:00:0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x v="0"/>
    <s v="theater/plays"/>
    <n v="1.0942666666666667"/>
    <n v="151.9814814814815"/>
    <x v="1"/>
    <s v="plays"/>
    <x v="1565"/>
    <d v="2016-09-24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x v="0"/>
    <s v="theater/plays"/>
    <n v="1.266"/>
    <n v="22.607142857142858"/>
    <x v="1"/>
    <s v="plays"/>
    <x v="561"/>
    <d v="2016-06-28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x v="0"/>
    <s v="theater/plays"/>
    <n v="1.0049999999999999"/>
    <n v="18.272727272727273"/>
    <x v="1"/>
    <s v="plays"/>
    <x v="302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x v="0"/>
    <s v="theater/plays"/>
    <n v="1.2749999999999999"/>
    <n v="82.258064516129039"/>
    <x v="1"/>
    <s v="plays"/>
    <x v="880"/>
    <d v="2015-05-27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x v="0"/>
    <s v="theater/plays"/>
    <n v="1.0005999999999999"/>
    <n v="68.534246575342465"/>
    <x v="1"/>
    <s v="plays"/>
    <x v="480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x v="0"/>
    <s v="theater/plays"/>
    <n v="1.75"/>
    <n v="68.055555555555557"/>
    <x v="1"/>
    <s v="plays"/>
    <x v="1142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x v="0"/>
    <s v="theater/plays"/>
    <n v="1.2725"/>
    <n v="72.714285714285708"/>
    <x v="1"/>
    <s v="plays"/>
    <x v="604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x v="0"/>
    <s v="theater/plays"/>
    <n v="1.1063333333333334"/>
    <n v="77.186046511627907"/>
    <x v="1"/>
    <s v="plays"/>
    <x v="852"/>
    <d v="2015-01-06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x v="0"/>
    <s v="theater/plays"/>
    <n v="1.2593749999999999"/>
    <n v="55.972222222222221"/>
    <x v="1"/>
    <s v="plays"/>
    <x v="1463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x v="0"/>
    <s v="theater/plays"/>
    <n v="1.1850000000000001"/>
    <n v="49.693548387096776"/>
    <x v="1"/>
    <s v="plays"/>
    <x v="50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x v="0"/>
    <s v="theater/plays"/>
    <n v="1.0772727272727274"/>
    <n v="79"/>
    <x v="1"/>
    <s v="plays"/>
    <x v="171"/>
    <d v="2014-08-27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x v="0"/>
    <s v="theater/plays"/>
    <n v="1.026"/>
    <n v="77.727272727272734"/>
    <x v="1"/>
    <s v="plays"/>
    <x v="349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x v="0"/>
    <s v="theater/plays"/>
    <n v="1.101"/>
    <n v="40.777777777777779"/>
    <x v="1"/>
    <s v="plays"/>
    <x v="182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x v="0"/>
    <s v="theater/plays"/>
    <n v="2.02"/>
    <n v="59.411764705882355"/>
    <x v="1"/>
    <s v="plays"/>
    <x v="1566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x v="0"/>
    <s v="theater/plays"/>
    <n v="1.3"/>
    <n v="3.25"/>
    <x v="1"/>
    <s v="plays"/>
    <x v="1487"/>
    <d v="2016-10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x v="0"/>
    <s v="theater/plays"/>
    <n v="1.0435000000000001"/>
    <n v="39.377358490566039"/>
    <x v="1"/>
    <s v="plays"/>
    <x v="1537"/>
    <d v="2015-01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x v="0"/>
    <s v="theater/plays"/>
    <n v="1.0004999999999999"/>
    <n v="81.673469387755105"/>
    <x v="1"/>
    <s v="plays"/>
    <x v="422"/>
    <d v="2016-05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x v="0"/>
    <s v="theater/plays"/>
    <n v="1.7066666666666668"/>
    <n v="44.912280701754383"/>
    <x v="1"/>
    <s v="plays"/>
    <x v="473"/>
    <d v="2015-11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x v="0"/>
    <s v="theater/plays"/>
    <n v="1.1283333333333334"/>
    <n v="49.05797101449275"/>
    <x v="1"/>
    <s v="plays"/>
    <x v="1436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x v="0"/>
    <s v="theater/plays"/>
    <n v="1.84"/>
    <n v="30.666666666666668"/>
    <x v="1"/>
    <s v="plays"/>
    <x v="206"/>
    <d v="2016-02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x v="0"/>
    <s v="theater/plays"/>
    <n v="1.3026666666666666"/>
    <n v="61.0625"/>
    <x v="1"/>
    <s v="plays"/>
    <x v="186"/>
    <d v="2016-08-15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x v="0"/>
    <s v="theater/plays"/>
    <n v="1.0545454545454545"/>
    <n v="29"/>
    <x v="1"/>
    <s v="plays"/>
    <x v="103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x v="0"/>
    <s v="theater/plays"/>
    <n v="1"/>
    <n v="29.62962962962963"/>
    <x v="1"/>
    <s v="plays"/>
    <x v="538"/>
    <d v="2016-06-18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x v="0"/>
    <s v="theater/plays"/>
    <n v="1.5331632653061225"/>
    <n v="143.0952380952381"/>
    <x v="1"/>
    <s v="plays"/>
    <x v="457"/>
    <d v="2016-03-3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x v="0"/>
    <s v="theater/plays"/>
    <n v="1.623"/>
    <n v="52.354838709677416"/>
    <x v="1"/>
    <s v="plays"/>
    <x v="192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x v="0"/>
    <s v="theater/plays"/>
    <n v="1.36"/>
    <n v="66.666666666666671"/>
    <x v="1"/>
    <s v="plays"/>
    <x v="876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x v="0"/>
    <s v="theater/plays"/>
    <n v="1.444"/>
    <n v="126.66666666666667"/>
    <x v="1"/>
    <s v="plays"/>
    <x v="1345"/>
    <d v="2014-06-1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x v="0"/>
    <s v="theater/plays"/>
    <n v="1"/>
    <n v="62.5"/>
    <x v="1"/>
    <s v="plays"/>
    <x v="38"/>
    <d v="2014-06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x v="0"/>
    <s v="theater/plays"/>
    <n v="1.008"/>
    <n v="35.492957746478872"/>
    <x v="1"/>
    <s v="plays"/>
    <x v="512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x v="0"/>
    <s v="theater/plays"/>
    <n v="1.0680000000000001"/>
    <n v="37.083333333333336"/>
    <x v="1"/>
    <s v="plays"/>
    <x v="455"/>
    <d v="2015-12-1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x v="0"/>
    <s v="theater/plays"/>
    <n v="1.248"/>
    <n v="69.333333333333329"/>
    <x v="1"/>
    <s v="plays"/>
    <x v="132"/>
    <d v="2015-03-20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x v="0"/>
    <s v="theater/plays"/>
    <n v="1.1891891891891893"/>
    <n v="17.254901960784313"/>
    <x v="1"/>
    <s v="plays"/>
    <x v="136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x v="0"/>
    <s v="theater/plays"/>
    <n v="1.01"/>
    <n v="36.071428571428569"/>
    <x v="1"/>
    <s v="plays"/>
    <x v="686"/>
    <d v="2015-06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x v="0"/>
    <s v="theater/plays"/>
    <n v="1.1299999999999999"/>
    <n v="66.470588235294116"/>
    <x v="1"/>
    <s v="plays"/>
    <x v="751"/>
    <d v="2016-11-2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x v="0"/>
    <s v="theater/plays"/>
    <n v="1.0519047619047619"/>
    <n v="56.065989847715734"/>
    <x v="1"/>
    <s v="plays"/>
    <x v="1181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x v="0"/>
    <s v="theater/plays"/>
    <n v="1.0973333333333333"/>
    <n v="47.028571428571432"/>
    <x v="1"/>
    <s v="plays"/>
    <x v="757"/>
    <d v="2016-10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x v="0"/>
    <s v="theater/plays"/>
    <n v="1.00099"/>
    <n v="47.666190476190479"/>
    <x v="1"/>
    <s v="plays"/>
    <x v="861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x v="0"/>
    <s v="theater/plays"/>
    <n v="1.2"/>
    <n v="88.235294117647058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x v="0"/>
    <s v="theater/plays"/>
    <n v="1.0493333333333332"/>
    <n v="80.717948717948715"/>
    <x v="1"/>
    <s v="plays"/>
    <x v="509"/>
    <d v="2016-08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x v="0"/>
    <s v="theater/plays"/>
    <n v="1.0266666666666666"/>
    <n v="39.487179487179489"/>
    <x v="1"/>
    <s v="plays"/>
    <x v="464"/>
    <d v="2015-07-03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x v="0"/>
    <s v="theater/plays"/>
    <n v="1.0182500000000001"/>
    <n v="84.854166666666671"/>
    <x v="1"/>
    <s v="plays"/>
    <x v="1461"/>
    <d v="2014-08-17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x v="0"/>
    <s v="theater/plays"/>
    <n v="1"/>
    <n v="68.965517241379317"/>
    <x v="1"/>
    <s v="plays"/>
    <x v="995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x v="1"/>
    <s v="theater/musical"/>
    <n v="0"/>
    <e v="#DIV/0!"/>
    <x v="1"/>
    <s v="musical"/>
    <x v="80"/>
    <d v="2015-12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x v="1"/>
    <s v="theater/musical"/>
    <n v="1.9999999999999999E-6"/>
    <n v="1"/>
    <x v="1"/>
    <s v="musical"/>
    <x v="1541"/>
    <d v="2016-05-0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x v="1"/>
    <s v="theater/musical"/>
    <n v="3.3333333333333332E-4"/>
    <n v="1"/>
    <x v="1"/>
    <s v="musical"/>
    <x v="317"/>
    <d v="2014-11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x v="1"/>
    <s v="theater/musical"/>
    <n v="0.51023391812865493"/>
    <n v="147.88135593220338"/>
    <x v="1"/>
    <s v="musical"/>
    <x v="1429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x v="1"/>
    <s v="theater/musical"/>
    <n v="0.2"/>
    <n v="100"/>
    <x v="1"/>
    <s v="musical"/>
    <x v="782"/>
    <d v="2014-11-24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x v="1"/>
    <s v="theater/musical"/>
    <n v="0.35239999999999999"/>
    <n v="56.838709677419352"/>
    <x v="1"/>
    <s v="musical"/>
    <x v="447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x v="1"/>
    <s v="theater/musical"/>
    <n v="4.2466666666666666E-2"/>
    <n v="176.94444444444446"/>
    <x v="1"/>
    <s v="musical"/>
    <x v="1567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x v="1"/>
    <s v="theater/musical"/>
    <n v="0.36457142857142855"/>
    <n v="127.6"/>
    <x v="1"/>
    <s v="musical"/>
    <x v="498"/>
    <d v="2016-04-2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x v="1"/>
    <s v="theater/musical"/>
    <n v="0"/>
    <e v="#DIV/0!"/>
    <x v="1"/>
    <s v="musical"/>
    <x v="619"/>
    <d v="2015-09-15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x v="1"/>
    <s v="theater/musical"/>
    <n v="0.30866666666666664"/>
    <n v="66.142857142857139"/>
    <x v="1"/>
    <s v="musical"/>
    <x v="490"/>
    <d v="2015-01-02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x v="1"/>
    <s v="theater/musical"/>
    <n v="6.545454545454546E-2"/>
    <n v="108"/>
    <x v="1"/>
    <s v="musical"/>
    <x v="1501"/>
    <d v="2015-04-20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x v="1"/>
    <s v="theater/musical"/>
    <n v="4.0000000000000003E-5"/>
    <n v="1"/>
    <x v="1"/>
    <s v="musical"/>
    <x v="383"/>
    <d v="2016-10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x v="1"/>
    <s v="theater/musical"/>
    <n v="5.5E-2"/>
    <n v="18.333333333333332"/>
    <x v="1"/>
    <s v="musical"/>
    <x v="884"/>
    <d v="2015-05-1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x v="1"/>
    <s v="theater/musical"/>
    <n v="0"/>
    <e v="#DIV/0!"/>
    <x v="1"/>
    <s v="musical"/>
    <x v="17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x v="1"/>
    <s v="theater/musical"/>
    <n v="2.1428571428571429E-2"/>
    <n v="7.5"/>
    <x v="1"/>
    <s v="musical"/>
    <x v="316"/>
    <d v="2015-12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x v="1"/>
    <s v="theater/musical"/>
    <n v="0"/>
    <e v="#DIV/0!"/>
    <x v="1"/>
    <s v="musical"/>
    <x v="1533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x v="1"/>
    <s v="theater/musical"/>
    <n v="0.16420000000000001"/>
    <n v="68.416666666666671"/>
    <x v="1"/>
    <s v="musical"/>
    <x v="584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x v="1"/>
    <s v="theater/musical"/>
    <n v="1E-3"/>
    <n v="1"/>
    <x v="1"/>
    <s v="musical"/>
    <x v="1568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x v="1"/>
    <s v="theater/musical"/>
    <n v="4.8099999999999997E-2"/>
    <n v="60.125"/>
    <x v="1"/>
    <s v="musical"/>
    <x v="994"/>
    <d v="2015-06-17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x v="1"/>
    <s v="theater/musical"/>
    <n v="0.06"/>
    <n v="15"/>
    <x v="1"/>
    <s v="musical"/>
    <x v="1569"/>
    <d v="2016-10-01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x v="0"/>
    <s v="theater/plays"/>
    <n v="1.003825"/>
    <n v="550.04109589041093"/>
    <x v="1"/>
    <s v="plays"/>
    <x v="18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x v="0"/>
    <s v="theater/plays"/>
    <n v="1.04"/>
    <n v="97.5"/>
    <x v="1"/>
    <s v="plays"/>
    <x v="325"/>
    <d v="2014-06-17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x v="0"/>
    <s v="theater/plays"/>
    <n v="1"/>
    <n v="29.411764705882351"/>
    <x v="1"/>
    <s v="plays"/>
    <x v="475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x v="0"/>
    <s v="theater/plays"/>
    <n v="1.04"/>
    <n v="57.777777777777779"/>
    <x v="1"/>
    <s v="plays"/>
    <x v="3"/>
    <d v="2014-08-1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x v="0"/>
    <s v="theater/plays"/>
    <n v="2.5066666666666668"/>
    <n v="44.235294117647058"/>
    <x v="1"/>
    <s v="plays"/>
    <x v="157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x v="0"/>
    <s v="theater/plays"/>
    <n v="1.0049999999999999"/>
    <n v="60.909090909090907"/>
    <x v="1"/>
    <s v="plays"/>
    <x v="1265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x v="0"/>
    <s v="theater/plays"/>
    <n v="1.744"/>
    <n v="68.84210526315789"/>
    <x v="1"/>
    <s v="plays"/>
    <x v="810"/>
    <d v="2016-04-04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x v="0"/>
    <s v="theater/plays"/>
    <n v="1.1626000000000001"/>
    <n v="73.582278481012665"/>
    <x v="1"/>
    <s v="plays"/>
    <x v="556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x v="0"/>
    <s v="theater/plays"/>
    <n v="1.0582"/>
    <n v="115.02173913043478"/>
    <x v="1"/>
    <s v="plays"/>
    <x v="572"/>
    <d v="2017-02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x v="0"/>
    <s v="theater/plays"/>
    <n v="1.1074999999999999"/>
    <n v="110.75"/>
    <x v="1"/>
    <s v="plays"/>
    <x v="1225"/>
    <d v="2016-06-02T00:00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x v="0"/>
    <s v="theater/plays"/>
    <n v="1.0066666666666666"/>
    <n v="75.5"/>
    <x v="1"/>
    <s v="plays"/>
    <x v="822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x v="0"/>
    <s v="theater/plays"/>
    <n v="1.0203333333333333"/>
    <n v="235.46153846153845"/>
    <x v="1"/>
    <s v="plays"/>
    <x v="1467"/>
    <d v="2015-03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x v="0"/>
    <s v="theater/plays"/>
    <n v="1"/>
    <n v="11.363636363636363"/>
    <x v="1"/>
    <s v="plays"/>
    <x v="40"/>
    <d v="2014-12-24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x v="0"/>
    <s v="theater/plays"/>
    <n v="1.1100000000000001"/>
    <n v="92.5"/>
    <x v="1"/>
    <s v="plays"/>
    <x v="422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x v="0"/>
    <s v="theater/plays"/>
    <n v="1.0142500000000001"/>
    <n v="202.85"/>
    <x v="1"/>
    <s v="plays"/>
    <x v="1119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x v="0"/>
    <s v="theater/plays"/>
    <n v="1.04"/>
    <n v="26"/>
    <x v="1"/>
    <s v="plays"/>
    <x v="1508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x v="0"/>
    <s v="theater/plays"/>
    <n v="1.09375"/>
    <n v="46.05263157894737"/>
    <x v="1"/>
    <s v="plays"/>
    <x v="681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x v="0"/>
    <s v="theater/plays"/>
    <n v="1.1516129032258065"/>
    <n v="51"/>
    <x v="1"/>
    <s v="plays"/>
    <x v="1415"/>
    <d v="2015-10-29T00:00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x v="0"/>
    <s v="theater/plays"/>
    <n v="1"/>
    <n v="31.578947368421051"/>
    <x v="1"/>
    <s v="plays"/>
    <x v="1539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x v="0"/>
    <s v="theater/plays"/>
    <n v="1.0317033333333334"/>
    <n v="53.363965517241382"/>
    <x v="1"/>
    <s v="plays"/>
    <x v="556"/>
    <d v="2015-07-19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x v="0"/>
    <s v="theater/plays"/>
    <n v="1.0349999999999999"/>
    <n v="36.964285714285715"/>
    <x v="1"/>
    <s v="plays"/>
    <x v="130"/>
    <d v="2015-07-24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x v="0"/>
    <s v="theater/plays"/>
    <n v="1.3819999999999999"/>
    <n v="81.294117647058826"/>
    <x v="1"/>
    <s v="plays"/>
    <x v="1311"/>
    <d v="2015-06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x v="0"/>
    <s v="theater/plays"/>
    <n v="1.0954545454545455"/>
    <n v="20.083333333333332"/>
    <x v="1"/>
    <s v="plays"/>
    <x v="989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x v="0"/>
    <s v="theater/plays"/>
    <n v="1.0085714285714287"/>
    <n v="88.25"/>
    <x v="1"/>
    <s v="plays"/>
    <x v="848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x v="0"/>
    <s v="theater/plays"/>
    <n v="1.0153333333333334"/>
    <n v="53.438596491228068"/>
    <x v="1"/>
    <s v="plays"/>
    <x v="21"/>
    <d v="2014-09-27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x v="0"/>
    <s v="theater/plays"/>
    <n v="1.13625"/>
    <n v="39.868421052631582"/>
    <x v="1"/>
    <s v="plays"/>
    <x v="471"/>
    <d v="2014-11-06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x v="0"/>
    <s v="theater/plays"/>
    <n v="1"/>
    <n v="145.16129032258064"/>
    <x v="1"/>
    <s v="plays"/>
    <x v="172"/>
    <d v="2016-09-04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x v="0"/>
    <s v="theater/plays"/>
    <n v="1.4"/>
    <n v="23.333333333333332"/>
    <x v="1"/>
    <s v="plays"/>
    <x v="1141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x v="0"/>
    <s v="theater/plays"/>
    <n v="1.2875000000000001"/>
    <n v="64.375"/>
    <x v="1"/>
    <s v="plays"/>
    <x v="861"/>
    <d v="2014-09-13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x v="0"/>
    <s v="theater/plays"/>
    <n v="1.0290416666666666"/>
    <n v="62.052763819095475"/>
    <x v="1"/>
    <s v="plays"/>
    <x v="41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x v="0"/>
    <s v="theater/plays"/>
    <n v="1.0249999999999999"/>
    <n v="66.129032258064512"/>
    <x v="1"/>
    <s v="plays"/>
    <x v="1045"/>
    <d v="2015-06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x v="0"/>
    <s v="theater/plays"/>
    <n v="1.101"/>
    <n v="73.400000000000006"/>
    <x v="1"/>
    <s v="plays"/>
    <x v="82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x v="0"/>
    <s v="theater/plays"/>
    <n v="1.1276666666666666"/>
    <n v="99.5"/>
    <x v="1"/>
    <s v="plays"/>
    <x v="944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x v="0"/>
    <s v="theater/plays"/>
    <n v="1.119"/>
    <n v="62.166666666666664"/>
    <x v="1"/>
    <s v="plays"/>
    <x v="194"/>
    <d v="2016-01-16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x v="0"/>
    <s v="theater/plays"/>
    <n v="1.3919999999999999"/>
    <n v="62.328358208955223"/>
    <x v="1"/>
    <s v="plays"/>
    <x v="766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x v="0"/>
    <s v="theater/plays"/>
    <n v="1.1085714285714285"/>
    <n v="58.787878787878789"/>
    <x v="1"/>
    <s v="plays"/>
    <x v="88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x v="0"/>
    <s v="theater/plays"/>
    <n v="1.3906666666666667"/>
    <n v="45.347826086956523"/>
    <x v="1"/>
    <s v="plays"/>
    <x v="71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x v="0"/>
    <s v="theater/plays"/>
    <n v="1.0569999999999999"/>
    <n v="41.944444444444443"/>
    <x v="1"/>
    <s v="plays"/>
    <x v="37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x v="0"/>
    <s v="theater/plays"/>
    <n v="1.0142857142857142"/>
    <n v="59.166666666666664"/>
    <x v="1"/>
    <s v="plays"/>
    <x v="499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x v="0"/>
    <s v="theater/plays"/>
    <n v="1.0024500000000001"/>
    <n v="200.49"/>
    <x v="1"/>
    <s v="plays"/>
    <x v="82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x v="0"/>
    <s v="theater/plays"/>
    <n v="1.0916666666666666"/>
    <n v="83.974358974358978"/>
    <x v="1"/>
    <s v="plays"/>
    <x v="599"/>
    <d v="2014-08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x v="0"/>
    <s v="theater/plays"/>
    <n v="1.1833333333333333"/>
    <n v="57.258064516129032"/>
    <x v="1"/>
    <s v="plays"/>
    <x v="164"/>
    <d v="2015-06-22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x v="0"/>
    <s v="theater/plays"/>
    <n v="1.2"/>
    <n v="58.064516129032256"/>
    <x v="1"/>
    <s v="plays"/>
    <x v="582"/>
    <d v="2014-11-28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x v="0"/>
    <s v="theater/plays"/>
    <n v="1.2796000000000001"/>
    <n v="186.80291970802921"/>
    <x v="1"/>
    <s v="plays"/>
    <x v="504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x v="0"/>
    <s v="theater/plays"/>
    <n v="1.26"/>
    <n v="74.117647058823536"/>
    <x v="1"/>
    <s v="plays"/>
    <x v="54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x v="0"/>
    <s v="theater/plays"/>
    <n v="1.2912912912912913"/>
    <n v="30.714285714285715"/>
    <x v="1"/>
    <s v="plays"/>
    <x v="1571"/>
    <d v="2015-12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x v="0"/>
    <s v="theater/plays"/>
    <n v="1.0742857142857143"/>
    <n v="62.666666666666664"/>
    <x v="1"/>
    <s v="plays"/>
    <x v="536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x v="0"/>
    <s v="theater/plays"/>
    <n v="1.00125"/>
    <n v="121.36363636363636"/>
    <x v="1"/>
    <s v="plays"/>
    <x v="48"/>
    <d v="2015-01-1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x v="0"/>
    <s v="theater/plays"/>
    <n v="1.55"/>
    <n v="39.743589743589745"/>
    <x v="1"/>
    <s v="plays"/>
    <x v="604"/>
    <d v="2015-02-14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x v="0"/>
    <s v="theater/plays"/>
    <n v="1.08"/>
    <n v="72"/>
    <x v="1"/>
    <s v="plays"/>
    <x v="830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x v="0"/>
    <s v="theater/plays"/>
    <n v="1.1052"/>
    <n v="40.632352941176471"/>
    <x v="1"/>
    <s v="plays"/>
    <x v="1469"/>
    <d v="2016-03-03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x v="0"/>
    <s v="theater/plays"/>
    <n v="1.008"/>
    <n v="63"/>
    <x v="1"/>
    <s v="plays"/>
    <x v="867"/>
    <d v="2014-10-16T00:00:0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x v="0"/>
    <s v="theater/plays"/>
    <n v="1.212"/>
    <n v="33.666666666666664"/>
    <x v="1"/>
    <s v="plays"/>
    <x v="121"/>
    <d v="2014-10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x v="0"/>
    <s v="theater/plays"/>
    <n v="1.0033333333333334"/>
    <n v="38.589743589743591"/>
    <x v="1"/>
    <s v="plays"/>
    <x v="207"/>
    <d v="2015-06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x v="0"/>
    <s v="theater/plays"/>
    <n v="1.0916666666666666"/>
    <n v="155.95238095238096"/>
    <x v="1"/>
    <s v="plays"/>
    <x v="985"/>
    <d v="2016-07-1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x v="0"/>
    <s v="theater/plays"/>
    <n v="1.2342857142857142"/>
    <n v="43.2"/>
    <x v="1"/>
    <s v="plays"/>
    <x v="172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x v="0"/>
    <s v="theater/plays"/>
    <n v="1.3633666666666666"/>
    <n v="15.148518518518518"/>
    <x v="1"/>
    <s v="plays"/>
    <x v="31"/>
    <d v="2016-06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x v="0"/>
    <s v="theater/plays"/>
    <n v="1.0346657233816767"/>
    <n v="83.571428571428569"/>
    <x v="1"/>
    <s v="plays"/>
    <x v="149"/>
    <d v="2014-06-2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x v="0"/>
    <s v="theater/plays"/>
    <n v="1.2133333333333334"/>
    <n v="140"/>
    <x v="1"/>
    <s v="plays"/>
    <x v="1147"/>
    <d v="2014-09-13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x v="0"/>
    <s v="theater/plays"/>
    <n v="1.86"/>
    <n v="80.869565217391298"/>
    <x v="1"/>
    <s v="plays"/>
    <x v="1036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x v="0"/>
    <s v="theater/plays"/>
    <n v="3"/>
    <n v="53.846153846153847"/>
    <x v="1"/>
    <s v="plays"/>
    <x v="1418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x v="0"/>
    <s v="theater/plays"/>
    <n v="1.0825"/>
    <n v="30.928571428571427"/>
    <x v="1"/>
    <s v="plays"/>
    <x v="1498"/>
    <d v="2014-06-26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x v="0"/>
    <s v="theater/plays"/>
    <n v="1.4115384615384616"/>
    <n v="67.962962962962962"/>
    <x v="1"/>
    <s v="plays"/>
    <x v="158"/>
    <d v="2015-04-04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x v="0"/>
    <s v="theater/plays"/>
    <n v="1.1399999999999999"/>
    <n v="27.142857142857142"/>
    <x v="1"/>
    <s v="plays"/>
    <x v="10"/>
    <d v="2014-06-16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x v="0"/>
    <s v="theater/plays"/>
    <n v="1.5373333333333334"/>
    <n v="110.86538461538461"/>
    <x v="1"/>
    <s v="plays"/>
    <x v="157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x v="0"/>
    <s v="theater/plays"/>
    <n v="1.0149999999999999"/>
    <n v="106.84210526315789"/>
    <x v="1"/>
    <s v="plays"/>
    <x v="763"/>
    <d v="2016-06-0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x v="0"/>
    <s v="theater/plays"/>
    <n v="1.0235000000000001"/>
    <n v="105.51546391752578"/>
    <x v="1"/>
    <s v="plays"/>
    <x v="1573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x v="0"/>
    <s v="theater/plays"/>
    <n v="1.0257142857142858"/>
    <n v="132.96296296296296"/>
    <x v="1"/>
    <s v="plays"/>
    <x v="391"/>
    <d v="2015-04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x v="0"/>
    <s v="theater/plays"/>
    <n v="1.5575000000000001"/>
    <n v="51.916666666666664"/>
    <x v="1"/>
    <s v="plays"/>
    <x v="745"/>
    <d v="2016-01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x v="0"/>
    <s v="theater/plays"/>
    <n v="1.0075000000000001"/>
    <n v="310"/>
    <x v="1"/>
    <s v="plays"/>
    <x v="515"/>
    <d v="2015-05-10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x v="0"/>
    <s v="theater/plays"/>
    <n v="2.3940000000000001"/>
    <n v="26.021739130434781"/>
    <x v="1"/>
    <s v="plays"/>
    <x v="35"/>
    <d v="2015-02-28T00:00:0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x v="0"/>
    <s v="theater/plays"/>
    <n v="2.1"/>
    <n v="105"/>
    <x v="1"/>
    <s v="plays"/>
    <x v="164"/>
    <d v="2015-06-23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x v="0"/>
    <s v="theater/plays"/>
    <n v="1.0451515151515152"/>
    <n v="86.224999999999994"/>
    <x v="1"/>
    <s v="plays"/>
    <x v="189"/>
    <d v="2015-07-03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x v="0"/>
    <s v="theater/plays"/>
    <n v="1.008"/>
    <n v="114.54545454545455"/>
    <x v="1"/>
    <s v="plays"/>
    <x v="479"/>
    <d v="2014-11-06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x v="0"/>
    <s v="theater/plays"/>
    <n v="1.1120000000000001"/>
    <n v="47.657142857142858"/>
    <x v="1"/>
    <s v="plays"/>
    <x v="799"/>
    <d v="2016-02-12T00:00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x v="0"/>
    <s v="theater/plays"/>
    <n v="1.0204444444444445"/>
    <n v="72.888888888888886"/>
    <x v="1"/>
    <s v="plays"/>
    <x v="598"/>
    <d v="2014-12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x v="0"/>
    <s v="theater/plays"/>
    <n v="1.0254767441860466"/>
    <n v="49.545505617977533"/>
    <x v="1"/>
    <s v="plays"/>
    <x v="1479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x v="0"/>
    <s v="theater/plays"/>
    <n v="1.27"/>
    <n v="25.4"/>
    <x v="1"/>
    <s v="plays"/>
    <x v="1469"/>
    <d v="2016-02-19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x v="0"/>
    <s v="theater/plays"/>
    <n v="3.3870588235294119"/>
    <n v="62.586956521739133"/>
    <x v="1"/>
    <s v="plays"/>
    <x v="31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x v="0"/>
    <s v="theater/plays"/>
    <n v="1.0075000000000001"/>
    <n v="61.060606060606062"/>
    <x v="1"/>
    <s v="plays"/>
    <x v="495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x v="1"/>
    <s v="theater/plays"/>
    <n v="9.3100000000000002E-2"/>
    <n v="60.064516129032256"/>
    <x v="1"/>
    <s v="plays"/>
    <x v="1355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x v="1"/>
    <s v="theater/plays"/>
    <n v="7.2400000000000006E-2"/>
    <n v="72.400000000000006"/>
    <x v="1"/>
    <s v="plays"/>
    <x v="955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x v="1"/>
    <s v="theater/plays"/>
    <n v="0.1"/>
    <n v="100"/>
    <x v="1"/>
    <s v="plays"/>
    <x v="1563"/>
    <d v="2015-08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x v="1"/>
    <s v="theater/plays"/>
    <n v="0.11272727272727273"/>
    <n v="51.666666666666664"/>
    <x v="1"/>
    <s v="plays"/>
    <x v="1574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x v="1"/>
    <s v="theater/plays"/>
    <n v="0.15411764705882353"/>
    <n v="32.75"/>
    <x v="1"/>
    <s v="plays"/>
    <x v="500"/>
    <d v="2015-01-25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x v="1"/>
    <s v="theater/plays"/>
    <n v="0"/>
    <e v="#DIV/0!"/>
    <x v="1"/>
    <s v="plays"/>
    <x v="515"/>
    <d v="2015-04-1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x v="1"/>
    <s v="theater/plays"/>
    <n v="0.28466666666666668"/>
    <n v="61"/>
    <x v="1"/>
    <s v="plays"/>
    <x v="54"/>
    <d v="2015-05-26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x v="1"/>
    <s v="theater/plays"/>
    <n v="0.13333333333333333"/>
    <n v="10"/>
    <x v="1"/>
    <s v="plays"/>
    <x v="825"/>
    <d v="2015-05-29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x v="1"/>
    <s v="theater/plays"/>
    <n v="6.6666666666666671E-3"/>
    <n v="10"/>
    <x v="1"/>
    <s v="plays"/>
    <x v="1227"/>
    <d v="2015-03-24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x v="1"/>
    <s v="theater/plays"/>
    <n v="0.21428571428571427"/>
    <n v="37.5"/>
    <x v="1"/>
    <s v="plays"/>
    <x v="316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x v="1"/>
    <s v="theater/plays"/>
    <n v="0.18"/>
    <n v="45"/>
    <x v="1"/>
    <s v="plays"/>
    <x v="576"/>
    <d v="2014-07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x v="1"/>
    <s v="theater/plays"/>
    <n v="0.20125000000000001"/>
    <n v="100.625"/>
    <x v="1"/>
    <s v="plays"/>
    <x v="1012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x v="1"/>
    <s v="theater/plays"/>
    <n v="0.17899999999999999"/>
    <n v="25.571428571428573"/>
    <x v="1"/>
    <s v="plays"/>
    <x v="547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x v="1"/>
    <s v="theater/plays"/>
    <n v="0"/>
    <e v="#DIV/0!"/>
    <x v="1"/>
    <s v="plays"/>
    <x v="776"/>
    <d v="2015-12-18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x v="1"/>
    <s v="theater/plays"/>
    <n v="0.02"/>
    <n v="25"/>
    <x v="1"/>
    <s v="plays"/>
    <x v="583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x v="1"/>
    <s v="theater/plays"/>
    <n v="0"/>
    <e v="#DIV/0!"/>
    <x v="1"/>
    <s v="plays"/>
    <x v="6"/>
    <d v="2014-07-04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x v="1"/>
    <s v="theater/plays"/>
    <n v="0"/>
    <e v="#DIV/0!"/>
    <x v="1"/>
    <s v="plays"/>
    <x v="6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x v="1"/>
    <s v="theater/plays"/>
    <n v="0.1"/>
    <n v="10"/>
    <x v="1"/>
    <s v="plays"/>
    <x v="527"/>
    <d v="2014-08-11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x v="1"/>
    <s v="theater/plays"/>
    <n v="2.3764705882352941E-2"/>
    <n v="202"/>
    <x v="1"/>
    <s v="plays"/>
    <x v="1575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x v="1"/>
    <s v="theater/plays"/>
    <n v="0.01"/>
    <n v="25"/>
    <x v="1"/>
    <s v="plays"/>
    <x v="321"/>
    <d v="2015-07-06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x v="0"/>
    <s v="theater/musical"/>
    <n v="1.0351999999999999"/>
    <n v="99.538461538461533"/>
    <x v="1"/>
    <s v="musical"/>
    <x v="1238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x v="0"/>
    <s v="theater/musical"/>
    <n v="1.05"/>
    <n v="75"/>
    <x v="1"/>
    <s v="musical"/>
    <x v="43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x v="0"/>
    <s v="theater/musical"/>
    <n v="1.0044999999999999"/>
    <n v="215.25"/>
    <x v="1"/>
    <s v="musical"/>
    <x v="791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x v="0"/>
    <s v="theater/musical"/>
    <n v="1.3260000000000001"/>
    <n v="120.54545454545455"/>
    <x v="1"/>
    <s v="musical"/>
    <x v="163"/>
    <d v="2016-04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x v="0"/>
    <s v="theater/musical"/>
    <n v="1.1299999999999999"/>
    <n v="37.666666666666664"/>
    <x v="1"/>
    <s v="musical"/>
    <x v="757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x v="0"/>
    <s v="theater/musical"/>
    <n v="1.0334000000000001"/>
    <n v="172.23333333333332"/>
    <x v="1"/>
    <s v="musical"/>
    <x v="6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x v="0"/>
    <s v="theater/musical"/>
    <n v="1.2"/>
    <n v="111.11111111111111"/>
    <x v="1"/>
    <s v="musical"/>
    <x v="567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x v="0"/>
    <s v="theater/musical"/>
    <n v="1.2963636363636364"/>
    <n v="25.464285714285715"/>
    <x v="1"/>
    <s v="musical"/>
    <x v="918"/>
    <d v="2016-04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x v="0"/>
    <s v="theater/musical"/>
    <n v="1.0111111111111111"/>
    <n v="267.64705882352939"/>
    <x v="1"/>
    <s v="musical"/>
    <x v="1344"/>
    <d v="2014-06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x v="0"/>
    <s v="theater/musical"/>
    <n v="1.0851428571428572"/>
    <n v="75.959999999999994"/>
    <x v="1"/>
    <s v="musical"/>
    <x v="783"/>
    <d v="2014-12-02T00:00:0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x v="0"/>
    <s v="theater/musical"/>
    <n v="1.0233333333333334"/>
    <n v="59.03846153846154"/>
    <x v="1"/>
    <s v="musical"/>
    <x v="1576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x v="0"/>
    <s v="theater/musical"/>
    <n v="1.1024425000000002"/>
    <n v="50.111022727272733"/>
    <x v="1"/>
    <s v="musical"/>
    <x v="170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x v="0"/>
    <s v="theater/musical"/>
    <n v="1.010154"/>
    <n v="55.502967032967035"/>
    <x v="1"/>
    <s v="musical"/>
    <x v="817"/>
    <d v="2014-05-06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x v="0"/>
    <s v="theater/musical"/>
    <n v="1"/>
    <n v="166.66666666666666"/>
    <x v="1"/>
    <s v="musical"/>
    <x v="478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x v="0"/>
    <s v="theater/musical"/>
    <n v="1.0624"/>
    <n v="47.428571428571431"/>
    <x v="1"/>
    <s v="musical"/>
    <x v="514"/>
    <d v="2015-08-03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x v="0"/>
    <s v="theater/musical"/>
    <n v="1"/>
    <n v="64.935064935064929"/>
    <x v="1"/>
    <s v="musical"/>
    <x v="419"/>
    <d v="2015-04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x v="0"/>
    <s v="theater/musical"/>
    <n v="1"/>
    <n v="55.555555555555557"/>
    <x v="1"/>
    <s v="musical"/>
    <x v="1225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x v="0"/>
    <s v="theater/musical"/>
    <n v="1.1345714285714286"/>
    <n v="74.224299065420567"/>
    <x v="1"/>
    <s v="musical"/>
    <x v="848"/>
    <d v="2014-07-3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x v="0"/>
    <s v="theater/musical"/>
    <n v="1.0265010000000001"/>
    <n v="106.9271875"/>
    <x v="1"/>
    <s v="musical"/>
    <x v="127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x v="0"/>
    <s v="theater/musical"/>
    <n v="1.1675"/>
    <n v="41.696428571428569"/>
    <x v="1"/>
    <s v="musical"/>
    <x v="50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x v="0"/>
    <s v="theater/musical"/>
    <n v="1.0765274999999999"/>
    <n v="74.243275862068955"/>
    <x v="1"/>
    <s v="musical"/>
    <x v="766"/>
    <d v="2014-06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x v="0"/>
    <s v="theater/musical"/>
    <n v="1"/>
    <n v="73.333333333333329"/>
    <x v="1"/>
    <s v="musical"/>
    <x v="918"/>
    <d v="2016-04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x v="0"/>
    <s v="theater/musical"/>
    <n v="1"/>
    <n v="100"/>
    <x v="1"/>
    <s v="musical"/>
    <x v="496"/>
    <d v="2015-06-14T00:00:0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x v="0"/>
    <s v="theater/musical"/>
    <n v="1.46"/>
    <n v="38.421052631578945"/>
    <x v="1"/>
    <s v="musical"/>
    <x v="114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x v="0"/>
    <s v="theater/musical"/>
    <n v="1.1020000000000001"/>
    <n v="166.96969696969697"/>
    <x v="1"/>
    <s v="musical"/>
    <x v="543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x v="0"/>
    <s v="theater/musical"/>
    <n v="1.0820000000000001"/>
    <n v="94.912280701754383"/>
    <x v="1"/>
    <s v="musical"/>
    <x v="1356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x v="0"/>
    <s v="theater/musical"/>
    <n v="1"/>
    <n v="100"/>
    <x v="1"/>
    <s v="musical"/>
    <x v="972"/>
    <d v="2015-04-10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x v="0"/>
    <s v="theater/musical"/>
    <n v="1.0024999999999999"/>
    <n v="143.21428571428572"/>
    <x v="1"/>
    <s v="musical"/>
    <x v="539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x v="0"/>
    <s v="theater/musical"/>
    <n v="1.0671250000000001"/>
    <n v="90.819148936170208"/>
    <x v="1"/>
    <s v="musical"/>
    <x v="576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x v="0"/>
    <s v="theater/musical"/>
    <n v="1.4319999999999999"/>
    <n v="48.542372881355931"/>
    <x v="1"/>
    <s v="musical"/>
    <x v="180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x v="0"/>
    <s v="theater/musical"/>
    <n v="1.0504166666666668"/>
    <n v="70.027777777777771"/>
    <x v="1"/>
    <s v="musical"/>
    <x v="22"/>
    <d v="2015-02-15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x v="0"/>
    <s v="theater/musical"/>
    <n v="1.0398000000000001"/>
    <n v="135.62608695652173"/>
    <x v="1"/>
    <s v="musical"/>
    <x v="332"/>
    <d v="2016-03-27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x v="0"/>
    <s v="theater/musical"/>
    <n v="1.2"/>
    <n v="100"/>
    <x v="1"/>
    <s v="musical"/>
    <x v="189"/>
    <d v="2015-07-14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x v="0"/>
    <s v="theater/musical"/>
    <n v="1.0966666666666667"/>
    <n v="94.90384615384616"/>
    <x v="1"/>
    <s v="musical"/>
    <x v="542"/>
    <d v="2014-09-0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x v="0"/>
    <s v="theater/musical"/>
    <n v="1.0175000000000001"/>
    <n v="75.370370370370367"/>
    <x v="1"/>
    <s v="musical"/>
    <x v="1577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x v="0"/>
    <s v="theater/musical"/>
    <n v="1.2891666666666666"/>
    <n v="64.458333333333329"/>
    <x v="1"/>
    <s v="musical"/>
    <x v="873"/>
    <d v="2016-03-16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x v="0"/>
    <s v="theater/musical"/>
    <n v="1.1499999999999999"/>
    <n v="115"/>
    <x v="1"/>
    <s v="musical"/>
    <x v="1552"/>
    <d v="2016-07-1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x v="0"/>
    <s v="theater/musical"/>
    <n v="1.5075000000000001"/>
    <n v="100.5"/>
    <x v="1"/>
    <s v="musical"/>
    <x v="344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x v="0"/>
    <s v="theater/musical"/>
    <n v="1.1096666666666666"/>
    <n v="93.774647887323937"/>
    <x v="1"/>
    <s v="musical"/>
    <x v="993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x v="0"/>
    <s v="theater/musical"/>
    <n v="1.0028571428571429"/>
    <n v="35.1"/>
    <x v="1"/>
    <s v="musical"/>
    <x v="1218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x v="1"/>
    <s v="theater/musical"/>
    <n v="6.6666666666666671E-3"/>
    <n v="500"/>
    <x v="1"/>
    <s v="musical"/>
    <x v="51"/>
    <d v="2015-12-24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x v="1"/>
    <s v="theater/musical"/>
    <n v="3.267605633802817E-2"/>
    <n v="29"/>
    <x v="1"/>
    <s v="musical"/>
    <x v="496"/>
    <d v="2015-06-16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x v="1"/>
    <s v="theater/musical"/>
    <n v="0"/>
    <e v="#DIV/0!"/>
    <x v="1"/>
    <s v="musical"/>
    <x v="1578"/>
    <d v="2016-11-23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x v="1"/>
    <s v="theater/musical"/>
    <n v="0"/>
    <e v="#DIV/0!"/>
    <x v="1"/>
    <s v="musical"/>
    <x v="912"/>
    <d v="2014-07-07T00:00:0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x v="1"/>
    <s v="theater/musical"/>
    <n v="2.8E-3"/>
    <n v="17.5"/>
    <x v="1"/>
    <s v="musical"/>
    <x v="934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x v="1"/>
    <s v="theater/musical"/>
    <n v="0.59657142857142853"/>
    <n v="174"/>
    <x v="1"/>
    <s v="musical"/>
    <x v="500"/>
    <d v="2014-12-17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x v="1"/>
    <s v="theater/musical"/>
    <n v="0.01"/>
    <n v="50"/>
    <x v="1"/>
    <s v="musical"/>
    <x v="882"/>
    <d v="2015-06-08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x v="1"/>
    <s v="theater/musical"/>
    <n v="1.6666666666666666E-2"/>
    <n v="5"/>
    <x v="1"/>
    <s v="musical"/>
    <x v="20"/>
    <d v="2015-08-29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x v="1"/>
    <s v="theater/musical"/>
    <n v="4.4444444444444447E-5"/>
    <n v="1"/>
    <x v="1"/>
    <s v="musical"/>
    <x v="294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x v="1"/>
    <s v="theater/musical"/>
    <n v="0.89666666666666661"/>
    <n v="145.40540540540542"/>
    <x v="1"/>
    <s v="musical"/>
    <x v="1579"/>
    <d v="2015-04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x v="1"/>
    <s v="theater/musical"/>
    <n v="1.4642857142857143E-2"/>
    <n v="205"/>
    <x v="1"/>
    <s v="musical"/>
    <x v="527"/>
    <d v="2014-08-1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x v="1"/>
    <s v="theater/musical"/>
    <n v="4.02E-2"/>
    <n v="100.5"/>
    <x v="1"/>
    <s v="musical"/>
    <x v="949"/>
    <d v="2016-03-12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x v="1"/>
    <s v="theater/musical"/>
    <n v="4.0045454545454544E-2"/>
    <n v="55.0625"/>
    <x v="1"/>
    <s v="musical"/>
    <x v="1354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x v="1"/>
    <s v="theater/musical"/>
    <n v="8.5199999999999998E-2"/>
    <n v="47.333333333333336"/>
    <x v="1"/>
    <s v="musical"/>
    <x v="490"/>
    <d v="2015-01-03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x v="1"/>
    <s v="theater/musical"/>
    <n v="0"/>
    <e v="#DIV/0!"/>
    <x v="1"/>
    <s v="musical"/>
    <x v="4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x v="1"/>
    <s v="theater/musical"/>
    <n v="0.19650000000000001"/>
    <n v="58.95"/>
    <x v="1"/>
    <s v="musical"/>
    <x v="1051"/>
    <d v="2016-03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x v="1"/>
    <s v="theater/musical"/>
    <n v="0"/>
    <e v="#DIV/0!"/>
    <x v="1"/>
    <s v="musical"/>
    <x v="378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x v="1"/>
    <s v="theater/musical"/>
    <n v="2.0000000000000002E-5"/>
    <n v="1.5"/>
    <x v="1"/>
    <s v="musical"/>
    <x v="460"/>
    <d v="2014-09-28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x v="1"/>
    <s v="theater/musical"/>
    <n v="6.6666666666666664E-4"/>
    <n v="5"/>
    <x v="1"/>
    <s v="musical"/>
    <x v="1465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x v="1"/>
    <s v="theater/musical"/>
    <n v="0.30333333333333334"/>
    <n v="50.555555555555557"/>
    <x v="1"/>
    <s v="musical"/>
    <x v="558"/>
    <d v="2015-04-04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x v="0"/>
    <s v="theater/plays"/>
    <n v="1"/>
    <n v="41.666666666666664"/>
    <x v="1"/>
    <s v="plays"/>
    <x v="803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x v="0"/>
    <s v="theater/plays"/>
    <n v="1.0125"/>
    <n v="53.289473684210527"/>
    <x v="1"/>
    <s v="plays"/>
    <x v="408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x v="0"/>
    <s v="theater/plays"/>
    <n v="1.2173333333333334"/>
    <n v="70.230769230769226"/>
    <x v="1"/>
    <s v="plays"/>
    <x v="1467"/>
    <d v="2015-03-22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x v="0"/>
    <s v="theater/plays"/>
    <n v="3.3"/>
    <n v="43.421052631578945"/>
    <x v="1"/>
    <s v="plays"/>
    <x v="1413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x v="0"/>
    <s v="theater/plays"/>
    <n v="1.0954999999999999"/>
    <n v="199.18181818181819"/>
    <x v="1"/>
    <s v="plays"/>
    <x v="133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x v="0"/>
    <s v="theater/plays"/>
    <n v="1.0095190476190474"/>
    <n v="78.518148148148143"/>
    <x v="1"/>
    <s v="plays"/>
    <x v="52"/>
    <d v="2016-06-1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x v="0"/>
    <s v="theater/plays"/>
    <n v="1.4013333333333333"/>
    <n v="61.823529411764703"/>
    <x v="1"/>
    <s v="plays"/>
    <x v="803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x v="0"/>
    <s v="theater/plays"/>
    <n v="1.0000100000000001"/>
    <n v="50.000500000000002"/>
    <x v="1"/>
    <s v="plays"/>
    <x v="1215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x v="0"/>
    <s v="theater/plays"/>
    <n v="1.19238"/>
    <n v="48.339729729729726"/>
    <x v="1"/>
    <s v="plays"/>
    <x v="14"/>
    <d v="2014-07-18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x v="0"/>
    <s v="theater/plays"/>
    <n v="1.0725"/>
    <n v="107.25"/>
    <x v="1"/>
    <s v="plays"/>
    <x v="1533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x v="0"/>
    <s v="theater/plays"/>
    <n v="2.2799999999999998"/>
    <n v="57"/>
    <x v="1"/>
    <s v="plays"/>
    <x v="552"/>
    <d v="2015-03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x v="0"/>
    <s v="theater/plays"/>
    <n v="1.0640000000000001"/>
    <n v="40.92307692307692"/>
    <x v="1"/>
    <s v="plays"/>
    <x v="865"/>
    <d v="2015-07-18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x v="0"/>
    <s v="theater/plays"/>
    <n v="1.4333333333333333"/>
    <n v="21.5"/>
    <x v="1"/>
    <s v="plays"/>
    <x v="153"/>
    <d v="2015-07-06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x v="0"/>
    <s v="theater/plays"/>
    <n v="1.0454285714285714"/>
    <n v="79.543478260869563"/>
    <x v="1"/>
    <s v="plays"/>
    <x v="492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x v="0"/>
    <s v="theater/plays"/>
    <n v="1.1002000000000001"/>
    <n v="72.381578947368425"/>
    <x v="1"/>
    <s v="plays"/>
    <x v="1220"/>
    <d v="2016-01-20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x v="0"/>
    <s v="theater/plays"/>
    <n v="1.06"/>
    <n v="64.634146341463421"/>
    <x v="1"/>
    <s v="plays"/>
    <x v="866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x v="0"/>
    <s v="theater/plays"/>
    <n v="1.08"/>
    <n v="38.571428571428569"/>
    <x v="1"/>
    <s v="plays"/>
    <x v="1580"/>
    <d v="2016-08-02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x v="0"/>
    <s v="theater/plays"/>
    <n v="1.0542"/>
    <n v="107.57142857142857"/>
    <x v="1"/>
    <s v="plays"/>
    <x v="824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x v="0"/>
    <s v="theater/plays"/>
    <n v="1.1916666666666667"/>
    <n v="27.5"/>
    <x v="1"/>
    <s v="plays"/>
    <x v="545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x v="0"/>
    <s v="theater/plays"/>
    <n v="1.5266666666666666"/>
    <n v="70.461538461538467"/>
    <x v="1"/>
    <s v="plays"/>
    <x v="1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x v="0"/>
    <s v="theater/plays"/>
    <n v="1"/>
    <n v="178.57142857142858"/>
    <x v="1"/>
    <s v="plays"/>
    <x v="433"/>
    <d v="2015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x v="0"/>
    <s v="theater/plays"/>
    <n v="1.002"/>
    <n v="62.625"/>
    <x v="1"/>
    <s v="plays"/>
    <x v="1581"/>
    <d v="2016-09-0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x v="0"/>
    <s v="theater/plays"/>
    <n v="2.25"/>
    <n v="75"/>
    <x v="1"/>
    <s v="plays"/>
    <x v="561"/>
    <d v="2016-05-2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x v="0"/>
    <s v="theater/plays"/>
    <n v="1.0602199999999999"/>
    <n v="58.901111111111113"/>
    <x v="1"/>
    <s v="plays"/>
    <x v="479"/>
    <d v="2014-11-06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x v="0"/>
    <s v="theater/plays"/>
    <n v="1.0466666666666666"/>
    <n v="139.55555555555554"/>
    <x v="1"/>
    <s v="plays"/>
    <x v="194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x v="0"/>
    <s v="theater/plays"/>
    <n v="1.1666666666666667"/>
    <n v="70"/>
    <x v="1"/>
    <s v="plays"/>
    <x v="837"/>
    <d v="2014-12-0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x v="0"/>
    <s v="theater/plays"/>
    <n v="1.0903333333333334"/>
    <n v="57.385964912280699"/>
    <x v="1"/>
    <s v="plays"/>
    <x v="989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x v="0"/>
    <s v="theater/plays"/>
    <n v="1.6"/>
    <n v="40"/>
    <x v="1"/>
    <s v="plays"/>
    <x v="995"/>
    <d v="2016-04-22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x v="0"/>
    <s v="theater/plays"/>
    <n v="1.125"/>
    <n v="64.285714285714292"/>
    <x v="1"/>
    <s v="plays"/>
    <x v="973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x v="0"/>
    <s v="theater/plays"/>
    <n v="1.0209999999999999"/>
    <n v="120.11764705882354"/>
    <x v="1"/>
    <s v="plays"/>
    <x v="1125"/>
    <d v="2015-07-04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x v="0"/>
    <s v="theater/plays"/>
    <n v="1.00824"/>
    <n v="1008.24"/>
    <x v="1"/>
    <s v="plays"/>
    <x v="1180"/>
    <d v="2015-05-23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x v="0"/>
    <s v="theater/plays"/>
    <n v="1.0125"/>
    <n v="63.28125"/>
    <x v="1"/>
    <s v="plays"/>
    <x v="860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x v="0"/>
    <s v="theater/plays"/>
    <n v="65"/>
    <n v="21.666666666666668"/>
    <x v="1"/>
    <s v="plays"/>
    <x v="1582"/>
    <d v="2016-03-29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x v="1"/>
    <s v="theater/plays"/>
    <n v="8.72E-2"/>
    <n v="25.647058823529413"/>
    <x v="1"/>
    <s v="plays"/>
    <x v="325"/>
    <d v="2014-07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x v="1"/>
    <s v="theater/plays"/>
    <n v="0.21940000000000001"/>
    <n v="47.695652173913047"/>
    <x v="1"/>
    <s v="plays"/>
    <x v="817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x v="1"/>
    <s v="theater/plays"/>
    <n v="0.21299999999999999"/>
    <n v="56.05263157894737"/>
    <x v="1"/>
    <s v="plays"/>
    <x v="1543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x v="1"/>
    <s v="theater/plays"/>
    <n v="0.41489795918367345"/>
    <n v="81.319999999999993"/>
    <x v="1"/>
    <s v="plays"/>
    <x v="912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x v="1"/>
    <s v="theater/plays"/>
    <n v="2.1049999999999999E-2"/>
    <n v="70.166666666666671"/>
    <x v="1"/>
    <s v="plays"/>
    <x v="185"/>
    <d v="2015-10-02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x v="1"/>
    <s v="theater/plays"/>
    <n v="2.7E-2"/>
    <n v="23.625"/>
    <x v="1"/>
    <s v="plays"/>
    <x v="1127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x v="1"/>
    <s v="theater/plays"/>
    <n v="0.16161904761904761"/>
    <n v="188.55555555555554"/>
    <x v="1"/>
    <s v="plays"/>
    <x v="1146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x v="1"/>
    <s v="theater/plays"/>
    <n v="0.16376923076923078"/>
    <n v="49.511627906976742"/>
    <x v="1"/>
    <s v="plays"/>
    <x v="1361"/>
    <d v="2015-10-19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x v="1"/>
    <s v="theater/plays"/>
    <n v="7.0433333333333334E-2"/>
    <n v="75.464285714285708"/>
    <x v="1"/>
    <s v="plays"/>
    <x v="1311"/>
    <d v="2015-06-12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x v="1"/>
    <s v="theater/plays"/>
    <n v="3.7999999999999999E-2"/>
    <n v="9.5"/>
    <x v="1"/>
    <s v="plays"/>
    <x v="852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x v="1"/>
    <s v="theater/plays"/>
    <n v="0.34079999999999999"/>
    <n v="35.5"/>
    <x v="1"/>
    <s v="plays"/>
    <x v="148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x v="1"/>
    <s v="theater/plays"/>
    <n v="2E-3"/>
    <n v="10"/>
    <x v="1"/>
    <s v="plays"/>
    <x v="930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x v="1"/>
    <s v="theater/plays"/>
    <n v="2.5999999999999998E-4"/>
    <n v="13"/>
    <x v="1"/>
    <s v="plays"/>
    <x v="513"/>
    <d v="2014-09-02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x v="1"/>
    <s v="theater/plays"/>
    <n v="0.16254545454545455"/>
    <n v="89.4"/>
    <x v="1"/>
    <s v="plays"/>
    <x v="1348"/>
    <d v="2015-05-1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x v="1"/>
    <s v="theater/plays"/>
    <n v="2.5000000000000001E-2"/>
    <n v="25"/>
    <x v="1"/>
    <s v="plays"/>
    <x v="1347"/>
    <d v="2015-03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x v="1"/>
    <s v="theater/plays"/>
    <n v="2.0000000000000001E-4"/>
    <n v="1"/>
    <x v="1"/>
    <s v="plays"/>
    <x v="1490"/>
    <d v="2015-03-09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x v="1"/>
    <s v="theater/plays"/>
    <n v="5.1999999999999998E-2"/>
    <n v="65"/>
    <x v="1"/>
    <s v="plays"/>
    <x v="599"/>
    <d v="2014-08-02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x v="1"/>
    <s v="theater/plays"/>
    <n v="0.02"/>
    <n v="10"/>
    <x v="1"/>
    <s v="plays"/>
    <x v="1583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x v="1"/>
    <s v="theater/plays"/>
    <n v="4.0000000000000002E-4"/>
    <n v="1"/>
    <x v="1"/>
    <s v="plays"/>
    <x v="1345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x v="1"/>
    <s v="theater/plays"/>
    <n v="0.17666666666666667"/>
    <n v="81.538461538461533"/>
    <x v="1"/>
    <s v="plays"/>
    <x v="1438"/>
    <d v="2014-08-13T00:00:00"/>
  </r>
  <r>
    <n v="3861"/>
    <s v="READY OR NOT HERE I COME"/>
    <s v="THE COMING OF THE LORD!"/>
    <n v="2000"/>
    <n v="100"/>
    <x v="2"/>
    <s v="US"/>
    <s v="USD"/>
    <n v="1415828820"/>
    <x v="3861"/>
    <b v="0"/>
    <n v="1"/>
    <x v="1"/>
    <s v="theater/plays"/>
    <n v="0.05"/>
    <n v="100"/>
    <x v="1"/>
    <s v="plays"/>
    <x v="653"/>
    <d v="2014-11-13T00:00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x v="1"/>
    <s v="theater/plays"/>
    <n v="1.3333333333333334E-4"/>
    <n v="1"/>
    <x v="1"/>
    <s v="plays"/>
    <x v="789"/>
    <d v="2016-09-13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x v="1"/>
    <s v="theater/plays"/>
    <n v="0"/>
    <e v="#DIV/0!"/>
    <x v="1"/>
    <s v="plays"/>
    <x v="1471"/>
    <d v="2015-11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x v="1"/>
    <s v="theater/plays"/>
    <n v="1.2E-2"/>
    <n v="20"/>
    <x v="1"/>
    <s v="plays"/>
    <x v="384"/>
    <d v="2015-11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x v="1"/>
    <s v="theater/plays"/>
    <n v="0.26937422295897223"/>
    <n v="46.428571428571431"/>
    <x v="1"/>
    <s v="plays"/>
    <x v="29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x v="1"/>
    <s v="theater/plays"/>
    <n v="5.4999999999999997E-3"/>
    <n v="5.5"/>
    <x v="1"/>
    <s v="plays"/>
    <x v="163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x v="1"/>
    <s v="theater/plays"/>
    <n v="0.1255"/>
    <n v="50.2"/>
    <x v="1"/>
    <s v="plays"/>
    <x v="862"/>
    <d v="2016-06-19T00:00:0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x v="1"/>
    <s v="theater/musical"/>
    <n v="2E-3"/>
    <n v="10"/>
    <x v="1"/>
    <s v="musical"/>
    <x v="542"/>
    <d v="2014-09-09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x v="1"/>
    <s v="theater/musical"/>
    <n v="3.44748684310884E-2"/>
    <n v="30.133333333333333"/>
    <x v="1"/>
    <s v="musical"/>
    <x v="136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x v="1"/>
    <s v="theater/musical"/>
    <n v="0.15"/>
    <n v="150"/>
    <x v="1"/>
    <s v="musical"/>
    <x v="149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x v="1"/>
    <s v="theater/musical"/>
    <n v="2.6666666666666668E-2"/>
    <n v="13.333333333333334"/>
    <x v="1"/>
    <s v="musical"/>
    <x v="1584"/>
    <d v="2017-03-30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x v="1"/>
    <s v="theater/musical"/>
    <n v="0"/>
    <e v="#DIV/0!"/>
    <x v="1"/>
    <s v="musical"/>
    <x v="987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x v="1"/>
    <s v="theater/musical"/>
    <n v="0"/>
    <e v="#DIV/0!"/>
    <x v="1"/>
    <s v="musical"/>
    <x v="15"/>
    <d v="2015-10-09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x v="1"/>
    <s v="theater/musical"/>
    <n v="0"/>
    <e v="#DIV/0!"/>
    <x v="1"/>
    <s v="musical"/>
    <x v="1509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x v="1"/>
    <s v="theater/musical"/>
    <n v="0"/>
    <e v="#DIV/0!"/>
    <x v="1"/>
    <s v="musical"/>
    <x v="1126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x v="1"/>
    <s v="theater/musical"/>
    <n v="0.52794871794871789"/>
    <n v="44.760869565217391"/>
    <x v="1"/>
    <s v="musical"/>
    <x v="1502"/>
    <d v="2016-02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x v="1"/>
    <s v="theater/musical"/>
    <n v="4.9639999999999997E-2"/>
    <n v="88.642857142857139"/>
    <x v="1"/>
    <s v="musical"/>
    <x v="543"/>
    <d v="2016-12-09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x v="1"/>
    <s v="theater/musical"/>
    <n v="5.5555555555555556E-4"/>
    <n v="10"/>
    <x v="1"/>
    <s v="musical"/>
    <x v="860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x v="1"/>
    <s v="theater/musical"/>
    <n v="0"/>
    <e v="#DIV/0!"/>
    <x v="1"/>
    <s v="musical"/>
    <x v="1168"/>
    <d v="2015-01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x v="1"/>
    <s v="theater/musical"/>
    <n v="0.13066666666666665"/>
    <n v="57.647058823529413"/>
    <x v="1"/>
    <s v="musical"/>
    <x v="573"/>
    <d v="2014-07-3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x v="1"/>
    <s v="theater/musical"/>
    <n v="0.05"/>
    <n v="25"/>
    <x v="1"/>
    <s v="musical"/>
    <x v="787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x v="1"/>
    <s v="theater/musical"/>
    <n v="0"/>
    <e v="#DIV/0!"/>
    <x v="1"/>
    <s v="musical"/>
    <x v="754"/>
    <d v="2016-02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x v="1"/>
    <s v="theater/musical"/>
    <n v="0"/>
    <e v="#DIV/0!"/>
    <x v="1"/>
    <s v="musical"/>
    <x v="854"/>
    <d v="2014-09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x v="1"/>
    <s v="theater/musical"/>
    <n v="0"/>
    <e v="#DIV/0!"/>
    <x v="1"/>
    <s v="musical"/>
    <x v="419"/>
    <d v="2015-03-28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x v="1"/>
    <s v="theater/musical"/>
    <n v="0"/>
    <e v="#DIV/0!"/>
    <x v="1"/>
    <s v="musical"/>
    <x v="1314"/>
    <d v="2016-05-10T00:00:00"/>
  </r>
  <r>
    <n v="3886"/>
    <s v="a (Canceled)"/>
    <n v="1"/>
    <n v="10000"/>
    <n v="0"/>
    <x v="1"/>
    <s v="AU"/>
    <s v="AUD"/>
    <n v="1418275702"/>
    <x v="3886"/>
    <b v="0"/>
    <n v="0"/>
    <x v="1"/>
    <s v="theater/musical"/>
    <n v="0"/>
    <e v="#DIV/0!"/>
    <x v="1"/>
    <s v="musical"/>
    <x v="1427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x v="1"/>
    <s v="theater/musical"/>
    <n v="1.7500000000000002E-2"/>
    <n v="17.5"/>
    <x v="1"/>
    <s v="musical"/>
    <x v="197"/>
    <d v="2015-05-02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x v="1"/>
    <s v="theater/plays"/>
    <n v="0.27100000000000002"/>
    <n v="38.714285714285715"/>
    <x v="1"/>
    <s v="plays"/>
    <x v="541"/>
    <d v="2017-02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x v="1"/>
    <s v="theater/plays"/>
    <n v="1.4749999999999999E-2"/>
    <n v="13.111111111111111"/>
    <x v="1"/>
    <s v="plays"/>
    <x v="778"/>
    <d v="2015-01-05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x v="1"/>
    <s v="theater/plays"/>
    <n v="0.16826666666666668"/>
    <n v="315.5"/>
    <x v="1"/>
    <s v="plays"/>
    <x v="148"/>
    <d v="2015-08-16T00:00:0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x v="1"/>
    <s v="theater/plays"/>
    <n v="0.32500000000000001"/>
    <n v="37.142857142857146"/>
    <x v="1"/>
    <s v="plays"/>
    <x v="502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x v="1"/>
    <s v="theater/plays"/>
    <n v="0"/>
    <e v="#DIV/0!"/>
    <x v="1"/>
    <s v="plays"/>
    <x v="1585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x v="1"/>
    <s v="theater/plays"/>
    <n v="0.2155"/>
    <n v="128.27380952380952"/>
    <x v="1"/>
    <s v="plays"/>
    <x v="1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x v="1"/>
    <s v="theater/plays"/>
    <n v="3.4666666666666665E-2"/>
    <n v="47.272727272727273"/>
    <x v="1"/>
    <s v="plays"/>
    <x v="887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x v="1"/>
    <s v="theater/plays"/>
    <n v="0.05"/>
    <n v="50"/>
    <x v="1"/>
    <s v="plays"/>
    <x v="200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x v="1"/>
    <s v="theater/plays"/>
    <n v="0.10625"/>
    <n v="42.5"/>
    <x v="1"/>
    <s v="plays"/>
    <x v="149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x v="1"/>
    <s v="theater/plays"/>
    <n v="0.17599999999999999"/>
    <n v="44"/>
    <x v="1"/>
    <s v="plays"/>
    <x v="1354"/>
    <d v="2015-01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x v="1"/>
    <s v="theater/plays"/>
    <n v="0.3256"/>
    <n v="50.875"/>
    <x v="1"/>
    <s v="plays"/>
    <x v="461"/>
    <d v="2015-08-1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x v="1"/>
    <s v="theater/plays"/>
    <n v="1.2500000000000001E-2"/>
    <n v="62.5"/>
    <x v="1"/>
    <s v="plays"/>
    <x v="908"/>
    <d v="2014-08-13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x v="1"/>
    <s v="theater/plays"/>
    <n v="5.3999999999999999E-2"/>
    <n v="27"/>
    <x v="1"/>
    <s v="plays"/>
    <x v="119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x v="1"/>
    <s v="theater/plays"/>
    <n v="8.3333333333333332E-3"/>
    <n v="25"/>
    <x v="1"/>
    <s v="plays"/>
    <x v="25"/>
    <d v="2015-12-20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x v="1"/>
    <s v="theater/plays"/>
    <n v="0.48833333333333334"/>
    <n v="47.258064516129032"/>
    <x v="1"/>
    <s v="plays"/>
    <x v="747"/>
    <d v="2016-11-15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x v="1"/>
    <s v="theater/plays"/>
    <n v="0"/>
    <e v="#DIV/0!"/>
    <x v="1"/>
    <s v="plays"/>
    <x v="130"/>
    <d v="2015-08-15T00:00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x v="1"/>
    <s v="theater/plays"/>
    <n v="2.9999999999999997E-4"/>
    <n v="1.5"/>
    <x v="1"/>
    <s v="plays"/>
    <x v="571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x v="1"/>
    <s v="theater/plays"/>
    <n v="0.11533333333333333"/>
    <n v="24.714285714285715"/>
    <x v="1"/>
    <s v="plays"/>
    <x v="104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x v="1"/>
    <s v="theater/plays"/>
    <n v="0.67333333333333334"/>
    <n v="63.125"/>
    <x v="1"/>
    <s v="plays"/>
    <x v="512"/>
    <d v="2015-06-27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x v="1"/>
    <s v="theater/plays"/>
    <n v="0.153"/>
    <n v="38.25"/>
    <x v="1"/>
    <s v="plays"/>
    <x v="1586"/>
    <d v="2014-10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x v="1"/>
    <s v="theater/plays"/>
    <n v="8.666666666666667E-2"/>
    <n v="16.25"/>
    <x v="1"/>
    <s v="plays"/>
    <x v="1438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x v="1"/>
    <s v="theater/plays"/>
    <n v="2.2499999999999998E-3"/>
    <n v="33.75"/>
    <x v="1"/>
    <s v="plays"/>
    <x v="371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x v="1"/>
    <s v="theater/plays"/>
    <n v="3.0833333333333334E-2"/>
    <n v="61.666666666666664"/>
    <x v="1"/>
    <s v="plays"/>
    <x v="1587"/>
    <d v="2015-09-08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x v="1"/>
    <s v="theater/plays"/>
    <n v="0.37412499999999999"/>
    <n v="83.138888888888886"/>
    <x v="1"/>
    <s v="plays"/>
    <x v="166"/>
    <d v="2014-11-27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x v="1"/>
    <s v="theater/plays"/>
    <n v="6.666666666666667E-5"/>
    <n v="1"/>
    <x v="1"/>
    <s v="plays"/>
    <x v="803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x v="1"/>
    <s v="theater/plays"/>
    <n v="0.1"/>
    <n v="142.85714285714286"/>
    <x v="1"/>
    <s v="plays"/>
    <x v="1472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x v="1"/>
    <s v="theater/plays"/>
    <n v="0.36359999999999998"/>
    <n v="33.666666666666664"/>
    <x v="1"/>
    <s v="plays"/>
    <x v="117"/>
    <d v="2015-05-1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x v="1"/>
    <s v="theater/plays"/>
    <n v="3.3333333333333335E-3"/>
    <n v="5"/>
    <x v="1"/>
    <s v="plays"/>
    <x v="459"/>
    <d v="2016-06-02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x v="1"/>
    <s v="theater/plays"/>
    <n v="0"/>
    <e v="#DIV/0!"/>
    <x v="1"/>
    <s v="plays"/>
    <x v="1141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x v="1"/>
    <s v="theater/plays"/>
    <n v="2.8571428571428571E-3"/>
    <n v="10"/>
    <x v="1"/>
    <s v="plays"/>
    <x v="863"/>
    <d v="2014-09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x v="1"/>
    <s v="theater/plays"/>
    <n v="2E-3"/>
    <n v="40"/>
    <x v="1"/>
    <s v="plays"/>
    <x v="908"/>
    <d v="2014-08-05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x v="1"/>
    <s v="theater/plays"/>
    <n v="1.7999999999999999E-2"/>
    <n v="30"/>
    <x v="1"/>
    <s v="plays"/>
    <x v="158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x v="1"/>
    <s v="theater/plays"/>
    <n v="5.3999999999999999E-2"/>
    <n v="45"/>
    <x v="1"/>
    <s v="plays"/>
    <x v="682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x v="1"/>
    <s v="theater/plays"/>
    <n v="0"/>
    <e v="#DIV/0!"/>
    <x v="1"/>
    <s v="plays"/>
    <x v="308"/>
    <d v="2014-10-27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x v="1"/>
    <s v="theater/plays"/>
    <n v="8.1333333333333327E-2"/>
    <n v="10.166666666666666"/>
    <x v="1"/>
    <s v="plays"/>
    <x v="504"/>
    <d v="2015-03-03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x v="1"/>
    <s v="theater/plays"/>
    <n v="0.12034782608695652"/>
    <n v="81.411764705882348"/>
    <x v="1"/>
    <s v="plays"/>
    <x v="539"/>
    <d v="2015-04-1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x v="1"/>
    <s v="theater/plays"/>
    <n v="0.15266666666666667"/>
    <n v="57.25"/>
    <x v="1"/>
    <s v="plays"/>
    <x v="82"/>
    <d v="2014-06-27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x v="1"/>
    <s v="theater/plays"/>
    <n v="0.1"/>
    <n v="5"/>
    <x v="1"/>
    <s v="plays"/>
    <x v="848"/>
    <d v="2014-07-3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x v="1"/>
    <s v="theater/plays"/>
    <n v="3.0000000000000001E-3"/>
    <n v="15"/>
    <x v="1"/>
    <s v="plays"/>
    <x v="13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x v="1"/>
    <s v="theater/plays"/>
    <n v="0.01"/>
    <n v="12.5"/>
    <x v="1"/>
    <s v="plays"/>
    <x v="599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x v="1"/>
    <s v="theater/plays"/>
    <n v="0.13020000000000001"/>
    <n v="93"/>
    <x v="1"/>
    <s v="plays"/>
    <x v="1361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x v="1"/>
    <s v="theater/plays"/>
    <n v="2.265E-2"/>
    <n v="32.357142857142854"/>
    <x v="1"/>
    <s v="plays"/>
    <x v="988"/>
    <d v="2016-09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x v="1"/>
    <s v="theater/plays"/>
    <n v="0"/>
    <e v="#DIV/0!"/>
    <x v="1"/>
    <s v="plays"/>
    <x v="1582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x v="1"/>
    <s v="theater/plays"/>
    <n v="0"/>
    <e v="#DIV/0!"/>
    <x v="1"/>
    <s v="plays"/>
    <x v="1380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x v="1"/>
    <s v="theater/plays"/>
    <n v="8.3333333333333331E-5"/>
    <n v="1"/>
    <x v="1"/>
    <s v="plays"/>
    <x v="1026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x v="1"/>
    <s v="theater/plays"/>
    <n v="0.15742857142857142"/>
    <n v="91.833333333333329"/>
    <x v="1"/>
    <s v="plays"/>
    <x v="769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x v="1"/>
    <s v="theater/plays"/>
    <n v="0.11"/>
    <n v="45.833333333333336"/>
    <x v="1"/>
    <s v="plays"/>
    <x v="1410"/>
    <d v="2015-10-02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x v="1"/>
    <s v="theater/plays"/>
    <n v="0.43833333333333335"/>
    <n v="57.173913043478258"/>
    <x v="1"/>
    <s v="plays"/>
    <x v="126"/>
    <d v="2015-10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x v="1"/>
    <s v="theater/plays"/>
    <n v="0"/>
    <e v="#DIV/0!"/>
    <x v="1"/>
    <s v="plays"/>
    <x v="856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x v="1"/>
    <s v="theater/plays"/>
    <n v="0.86135181975736563"/>
    <n v="248.5"/>
    <x v="1"/>
    <s v="plays"/>
    <x v="469"/>
    <d v="2016-07-12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x v="1"/>
    <s v="theater/plays"/>
    <n v="0.12196620583717357"/>
    <n v="79.400000000000006"/>
    <x v="1"/>
    <s v="plays"/>
    <x v="879"/>
    <d v="2015-06-28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x v="1"/>
    <s v="theater/plays"/>
    <n v="1E-3"/>
    <n v="5"/>
    <x v="1"/>
    <s v="plays"/>
    <x v="653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x v="1"/>
    <s v="theater/plays"/>
    <n v="2.2000000000000001E-3"/>
    <n v="5.5"/>
    <x v="1"/>
    <s v="plays"/>
    <x v="484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x v="1"/>
    <s v="theater/plays"/>
    <n v="9.0909090909090905E-3"/>
    <n v="25"/>
    <x v="1"/>
    <s v="plays"/>
    <x v="582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x v="1"/>
    <s v="theater/plays"/>
    <n v="0"/>
    <e v="#DIV/0!"/>
    <x v="1"/>
    <s v="plays"/>
    <x v="309"/>
    <d v="2015-06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x v="1"/>
    <s v="theater/plays"/>
    <n v="0.35639999999999999"/>
    <n v="137.07692307692307"/>
    <x v="1"/>
    <s v="plays"/>
    <x v="1288"/>
    <d v="2015-11-03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x v="1"/>
    <s v="theater/plays"/>
    <n v="0"/>
    <e v="#DIV/0!"/>
    <x v="1"/>
    <s v="plays"/>
    <x v="1035"/>
    <d v="2015-08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x v="1"/>
    <s v="theater/plays"/>
    <n v="2.5000000000000001E-3"/>
    <n v="5"/>
    <x v="1"/>
    <s v="plays"/>
    <x v="133"/>
    <d v="2015-05-16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x v="1"/>
    <s v="theater/plays"/>
    <n v="3.2500000000000001E-2"/>
    <n v="39"/>
    <x v="1"/>
    <s v="plays"/>
    <x v="2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x v="1"/>
    <s v="theater/plays"/>
    <n v="3.3666666666666664E-2"/>
    <n v="50.5"/>
    <x v="1"/>
    <s v="plays"/>
    <x v="1126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x v="1"/>
    <s v="theater/plays"/>
    <n v="0"/>
    <e v="#DIV/0!"/>
    <x v="1"/>
    <s v="plays"/>
    <x v="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x v="1"/>
    <s v="theater/plays"/>
    <n v="0.15770000000000001"/>
    <n v="49.28125"/>
    <x v="1"/>
    <s v="plays"/>
    <x v="1562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x v="1"/>
    <s v="theater/plays"/>
    <n v="6.2500000000000003E-3"/>
    <n v="25"/>
    <x v="1"/>
    <s v="plays"/>
    <x v="810"/>
    <d v="2016-04-09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x v="1"/>
    <s v="theater/plays"/>
    <n v="5.0000000000000004E-6"/>
    <n v="1"/>
    <x v="1"/>
    <s v="plays"/>
    <x v="470"/>
    <d v="2016-05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x v="1"/>
    <s v="theater/plays"/>
    <n v="9.6153846153846159E-4"/>
    <n v="25"/>
    <x v="1"/>
    <s v="plays"/>
    <x v="151"/>
    <d v="2015-10-27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x v="1"/>
    <s v="theater/plays"/>
    <n v="0"/>
    <e v="#DIV/0!"/>
    <x v="1"/>
    <s v="plays"/>
    <x v="1047"/>
    <d v="2016-07-30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x v="1"/>
    <s v="theater/plays"/>
    <n v="0"/>
    <e v="#DIV/0!"/>
    <x v="1"/>
    <s v="plays"/>
    <x v="903"/>
    <d v="2014-07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x v="1"/>
    <s v="theater/plays"/>
    <n v="0.24285714285714285"/>
    <n v="53.125"/>
    <x v="1"/>
    <s v="plays"/>
    <x v="518"/>
    <d v="2015-11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x v="1"/>
    <s v="theater/plays"/>
    <n v="0"/>
    <e v="#DIV/0!"/>
    <x v="1"/>
    <s v="plays"/>
    <x v="43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x v="1"/>
    <s v="theater/plays"/>
    <n v="2.5000000000000001E-4"/>
    <n v="7"/>
    <x v="1"/>
    <s v="plays"/>
    <x v="147"/>
    <d v="2016-07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x v="1"/>
    <s v="theater/plays"/>
    <n v="0.32050000000000001"/>
    <n v="40.0625"/>
    <x v="1"/>
    <s v="plays"/>
    <x v="941"/>
    <d v="2014-08-03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x v="1"/>
    <s v="theater/plays"/>
    <n v="0.24333333333333335"/>
    <n v="24.333333333333332"/>
    <x v="1"/>
    <s v="plays"/>
    <x v="1429"/>
    <d v="2014-09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x v="1"/>
    <s v="theater/plays"/>
    <n v="1.4999999999999999E-2"/>
    <n v="11.25"/>
    <x v="1"/>
    <s v="plays"/>
    <x v="1589"/>
    <d v="2016-01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x v="1"/>
    <s v="theater/plays"/>
    <n v="4.1999999999999997E-3"/>
    <n v="10.5"/>
    <x v="1"/>
    <s v="plays"/>
    <x v="355"/>
    <d v="2014-05-09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x v="1"/>
    <s v="theater/plays"/>
    <n v="3.214285714285714E-2"/>
    <n v="15"/>
    <x v="1"/>
    <s v="plays"/>
    <x v="1000"/>
    <d v="2015-11-29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x v="1"/>
    <s v="theater/plays"/>
    <n v="0"/>
    <e v="#DIV/0!"/>
    <x v="1"/>
    <s v="plays"/>
    <x v="384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x v="1"/>
    <s v="theater/plays"/>
    <n v="6.3E-2"/>
    <n v="42"/>
    <x v="1"/>
    <s v="plays"/>
    <x v="1501"/>
    <d v="2015-04-20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x v="1"/>
    <s v="theater/plays"/>
    <n v="0.14249999999999999"/>
    <n v="71.25"/>
    <x v="1"/>
    <s v="plays"/>
    <x v="820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x v="1"/>
    <s v="theater/plays"/>
    <n v="6.0000000000000001E-3"/>
    <n v="22.5"/>
    <x v="1"/>
    <s v="plays"/>
    <x v="1590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x v="1"/>
    <s v="theater/plays"/>
    <n v="0.2411764705882353"/>
    <n v="41"/>
    <x v="1"/>
    <s v="plays"/>
    <x v="1364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x v="1"/>
    <s v="theater/plays"/>
    <n v="0.10539999999999999"/>
    <n v="47.909090909090907"/>
    <x v="1"/>
    <s v="plays"/>
    <x v="680"/>
    <d v="2016-05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x v="1"/>
    <s v="theater/plays"/>
    <n v="7.4690265486725665E-2"/>
    <n v="35.166666666666664"/>
    <x v="1"/>
    <s v="plays"/>
    <x v="988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x v="1"/>
    <s v="theater/plays"/>
    <n v="7.3333333333333334E-4"/>
    <n v="5.5"/>
    <x v="1"/>
    <s v="plays"/>
    <x v="422"/>
    <d v="2016-04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x v="1"/>
    <s v="theater/plays"/>
    <n v="9.7142857142857135E-3"/>
    <n v="22.666666666666668"/>
    <x v="1"/>
    <s v="plays"/>
    <x v="1482"/>
    <d v="2014-07-22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x v="1"/>
    <s v="theater/plays"/>
    <n v="0.21099999999999999"/>
    <n v="26.375"/>
    <x v="1"/>
    <s v="plays"/>
    <x v="342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x v="1"/>
    <s v="theater/plays"/>
    <n v="0.78100000000000003"/>
    <n v="105.54054054054055"/>
    <x v="1"/>
    <s v="plays"/>
    <x v="1314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x v="1"/>
    <s v="theater/plays"/>
    <n v="0.32"/>
    <n v="29.09090909090909"/>
    <x v="1"/>
    <s v="plays"/>
    <x v="1141"/>
    <d v="2016-06-03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x v="1"/>
    <s v="theater/plays"/>
    <n v="0"/>
    <e v="#DIV/0!"/>
    <x v="1"/>
    <s v="plays"/>
    <x v="469"/>
    <d v="2016-07-14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x v="1"/>
    <s v="theater/plays"/>
    <n v="0.47692307692307695"/>
    <n v="62"/>
    <x v="1"/>
    <s v="plays"/>
    <x v="449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x v="1"/>
    <s v="theater/plays"/>
    <n v="1.4500000000000001E-2"/>
    <n v="217.5"/>
    <x v="1"/>
    <s v="plays"/>
    <x v="362"/>
    <d v="2016-07-23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x v="1"/>
    <s v="theater/plays"/>
    <n v="0.107"/>
    <n v="26.75"/>
    <x v="1"/>
    <s v="plays"/>
    <x v="490"/>
    <d v="2015-02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x v="1"/>
    <s v="theater/plays"/>
    <n v="1.8333333333333333E-2"/>
    <n v="18.333333333333332"/>
    <x v="1"/>
    <s v="plays"/>
    <x v="161"/>
    <d v="2015-03-3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x v="1"/>
    <s v="theater/plays"/>
    <n v="0.18"/>
    <n v="64.285714285714292"/>
    <x v="1"/>
    <s v="plays"/>
    <x v="1417"/>
    <d v="2014-07-06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x v="1"/>
    <s v="theater/plays"/>
    <n v="4.0833333333333333E-2"/>
    <n v="175"/>
    <x v="1"/>
    <s v="plays"/>
    <x v="300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x v="1"/>
    <s v="theater/plays"/>
    <n v="0.2"/>
    <n v="34"/>
    <x v="1"/>
    <s v="plays"/>
    <x v="882"/>
    <d v="2015-07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x v="1"/>
    <s v="theater/plays"/>
    <n v="0.34802513464991025"/>
    <n v="84.282608695652172"/>
    <x v="1"/>
    <s v="plays"/>
    <x v="1451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x v="1"/>
    <s v="theater/plays"/>
    <n v="6.3333333333333339E-2"/>
    <n v="9.5"/>
    <x v="1"/>
    <s v="plays"/>
    <x v="771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x v="1"/>
    <s v="theater/plays"/>
    <n v="0.32050000000000001"/>
    <n v="33.736842105263158"/>
    <x v="1"/>
    <s v="plays"/>
    <x v="445"/>
    <d v="2016-02-2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x v="1"/>
    <s v="theater/plays"/>
    <n v="9.7600000000000006E-2"/>
    <n v="37.53846153846154"/>
    <x v="1"/>
    <s v="plays"/>
    <x v="1244"/>
    <d v="2016-05-07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x v="1"/>
    <s v="theater/plays"/>
    <n v="0.3775"/>
    <n v="11.615384615384615"/>
    <x v="1"/>
    <s v="plays"/>
    <x v="1543"/>
    <d v="2014-05-17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x v="1"/>
    <s v="theater/plays"/>
    <n v="2.1333333333333333E-2"/>
    <n v="8"/>
    <x v="1"/>
    <s v="plays"/>
    <x v="24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x v="1"/>
    <s v="theater/plays"/>
    <n v="0"/>
    <e v="#DIV/0!"/>
    <x v="1"/>
    <s v="plays"/>
    <x v="32"/>
    <d v="2015-11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x v="1"/>
    <s v="theater/plays"/>
    <n v="4.1818181818181817E-2"/>
    <n v="23"/>
    <x v="1"/>
    <s v="plays"/>
    <x v="1469"/>
    <d v="2016-03-03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x v="1"/>
    <s v="theater/plays"/>
    <n v="0.2"/>
    <n v="100"/>
    <x v="1"/>
    <s v="plays"/>
    <x v="880"/>
    <d v="2015-06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x v="1"/>
    <s v="theater/plays"/>
    <n v="5.4100000000000002E-2"/>
    <n v="60.111111111111114"/>
    <x v="1"/>
    <s v="plays"/>
    <x v="784"/>
    <d v="2015-12-12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x v="1"/>
    <s v="theater/plays"/>
    <n v="6.0000000000000002E-5"/>
    <n v="3"/>
    <x v="1"/>
    <s v="plays"/>
    <x v="396"/>
    <d v="2015-05-14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x v="1"/>
    <s v="theater/plays"/>
    <n v="2.5000000000000001E-3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x v="1"/>
    <s v="theater/plays"/>
    <n v="0.35"/>
    <n v="17.5"/>
    <x v="1"/>
    <s v="plays"/>
    <x v="609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x v="1"/>
    <s v="theater/plays"/>
    <n v="0.16566666666666666"/>
    <n v="29.235294117647058"/>
    <x v="1"/>
    <s v="plays"/>
    <x v="215"/>
    <d v="2014-11-2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x v="1"/>
    <s v="theater/plays"/>
    <n v="0"/>
    <e v="#DIV/0!"/>
    <x v="1"/>
    <s v="plays"/>
    <x v="1058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x v="1"/>
    <s v="theater/plays"/>
    <n v="0.57199999999999995"/>
    <n v="59.583333333333336"/>
    <x v="1"/>
    <s v="plays"/>
    <x v="1307"/>
    <d v="2015-03-29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x v="1"/>
    <s v="theater/plays"/>
    <n v="0.16514285714285715"/>
    <n v="82.571428571428569"/>
    <x v="1"/>
    <s v="plays"/>
    <x v="1343"/>
    <d v="2014-09-01T00:00:0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x v="1"/>
    <s v="theater/plays"/>
    <n v="1.25E-3"/>
    <n v="10"/>
    <x v="1"/>
    <s v="plays"/>
    <x v="301"/>
    <d v="2016-05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x v="1"/>
    <s v="theater/plays"/>
    <n v="0.3775"/>
    <n v="32.357142857142854"/>
    <x v="1"/>
    <s v="plays"/>
    <x v="1315"/>
    <d v="2017-03-02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x v="1"/>
    <s v="theater/plays"/>
    <n v="1.84E-2"/>
    <n v="5.75"/>
    <x v="1"/>
    <s v="plays"/>
    <x v="2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x v="1"/>
    <s v="theater/plays"/>
    <n v="0.10050000000000001"/>
    <n v="100.5"/>
    <x v="1"/>
    <s v="plays"/>
    <x v="504"/>
    <d v="2015-02-16T00:00:0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x v="1"/>
    <s v="theater/plays"/>
    <n v="2E-3"/>
    <n v="1"/>
    <x v="1"/>
    <s v="plays"/>
    <x v="315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x v="1"/>
    <s v="theater/plays"/>
    <n v="1.3333333333333334E-2"/>
    <n v="20"/>
    <x v="1"/>
    <s v="plays"/>
    <x v="1446"/>
    <d v="2014-10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x v="1"/>
    <s v="theater/plays"/>
    <n v="6.666666666666667E-5"/>
    <n v="2"/>
    <x v="1"/>
    <s v="plays"/>
    <x v="761"/>
    <d v="2016-02-1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x v="1"/>
    <s v="theater/plays"/>
    <n v="2.5000000000000001E-3"/>
    <n v="5"/>
    <x v="1"/>
    <s v="plays"/>
    <x v="513"/>
    <d v="2014-08-27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x v="1"/>
    <s v="theater/plays"/>
    <n v="0.06"/>
    <n v="15"/>
    <x v="1"/>
    <s v="plays"/>
    <x v="368"/>
    <d v="2015-07-23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x v="1"/>
    <s v="theater/plays"/>
    <n v="3.8860103626943004E-2"/>
    <n v="25"/>
    <x v="1"/>
    <s v="plays"/>
    <x v="794"/>
    <d v="2014-09-10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x v="1"/>
    <s v="theater/plays"/>
    <n v="0.24194444444444443"/>
    <n v="45.842105263157897"/>
    <x v="1"/>
    <s v="plays"/>
    <x v="1430"/>
    <d v="2014-10-27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x v="1"/>
    <s v="theater/plays"/>
    <n v="7.5999999999999998E-2"/>
    <n v="4.75"/>
    <x v="1"/>
    <s v="plays"/>
    <x v="818"/>
    <d v="2015-01-29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x v="1"/>
    <s v="theater/plays"/>
    <n v="0"/>
    <e v="#DIV/0!"/>
    <x v="1"/>
    <s v="plays"/>
    <x v="114"/>
    <d v="2015-05-03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x v="1"/>
    <s v="theater/plays"/>
    <n v="1.2999999999999999E-2"/>
    <n v="13"/>
    <x v="1"/>
    <s v="plays"/>
    <x v="504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x v="1"/>
    <s v="theater/plays"/>
    <n v="0"/>
    <e v="#DIV/0!"/>
    <x v="1"/>
    <s v="plays"/>
    <x v="1591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x v="1"/>
    <s v="theater/plays"/>
    <n v="1.4285714285714287E-4"/>
    <n v="1"/>
    <x v="1"/>
    <s v="plays"/>
    <x v="1592"/>
    <d v="2015-07-20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x v="1"/>
    <s v="theater/plays"/>
    <n v="0.14000000000000001"/>
    <n v="10"/>
    <x v="1"/>
    <s v="plays"/>
    <x v="18"/>
    <d v="2014-09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x v="1"/>
    <s v="theater/plays"/>
    <n v="1.0500000000000001E-2"/>
    <n v="52.5"/>
    <x v="1"/>
    <s v="plays"/>
    <x v="171"/>
    <d v="2014-09-05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x v="1"/>
    <s v="theater/plays"/>
    <n v="8.666666666666667E-2"/>
    <n v="32.5"/>
    <x v="1"/>
    <s v="plays"/>
    <x v="1575"/>
    <d v="2016-10-08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x v="1"/>
    <s v="theater/plays"/>
    <n v="8.2857142857142851E-3"/>
    <n v="7.25"/>
    <x v="1"/>
    <s v="plays"/>
    <x v="349"/>
    <d v="2016-04-16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x v="1"/>
    <s v="theater/plays"/>
    <n v="0.16666666666666666"/>
    <n v="33.333333333333336"/>
    <x v="1"/>
    <s v="plays"/>
    <x v="1529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x v="1"/>
    <s v="theater/plays"/>
    <n v="8.3333333333333332E-3"/>
    <n v="62.5"/>
    <x v="1"/>
    <s v="plays"/>
    <x v="21"/>
    <d v="2014-10-27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x v="1"/>
    <s v="theater/plays"/>
    <n v="0.69561111111111107"/>
    <n v="63.558375634517766"/>
    <x v="1"/>
    <s v="plays"/>
    <x v="1537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x v="1"/>
    <s v="theater/plays"/>
    <n v="0"/>
    <e v="#DIV/0!"/>
    <x v="1"/>
    <s v="plays"/>
    <x v="584"/>
    <d v="2016-03-25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x v="1"/>
    <s v="theater/plays"/>
    <n v="1.2500000000000001E-2"/>
    <n v="10"/>
    <x v="1"/>
    <s v="plays"/>
    <x v="1399"/>
    <d v="2015-09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x v="1"/>
    <s v="theater/plays"/>
    <n v="0.05"/>
    <n v="62.5"/>
    <x v="1"/>
    <s v="plays"/>
    <x v="824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x v="1"/>
    <s v="theater/plays"/>
    <n v="0"/>
    <e v="#DIV/0!"/>
    <x v="1"/>
    <s v="plays"/>
    <x v="468"/>
    <d v="2015-12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x v="1"/>
    <s v="theater/plays"/>
    <n v="7.166666666666667E-2"/>
    <n v="30.714285714285715"/>
    <x v="1"/>
    <s v="plays"/>
    <x v="1291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x v="1"/>
    <s v="theater/plays"/>
    <n v="0.28050000000000003"/>
    <n v="51"/>
    <x v="1"/>
    <s v="plays"/>
    <x v="1543"/>
    <d v="2014-06-0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x v="1"/>
    <s v="theater/plays"/>
    <n v="0"/>
    <e v="#DIV/0!"/>
    <x v="1"/>
    <s v="plays"/>
    <x v="588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x v="1"/>
    <s v="theater/plays"/>
    <n v="0.16"/>
    <n v="66.666666666666671"/>
    <x v="1"/>
    <s v="plays"/>
    <x v="194"/>
    <d v="2016-02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x v="1"/>
    <s v="theater/plays"/>
    <n v="0"/>
    <e v="#DIV/0!"/>
    <x v="1"/>
    <s v="plays"/>
    <x v="981"/>
    <d v="2014-12-1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x v="1"/>
    <s v="theater/plays"/>
    <n v="6.8287037037037035E-2"/>
    <n v="59"/>
    <x v="1"/>
    <s v="plays"/>
    <x v="1507"/>
    <d v="2015-12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x v="1"/>
    <s v="theater/plays"/>
    <n v="0.25698702928870293"/>
    <n v="65.340319148936175"/>
    <x v="1"/>
    <s v="plays"/>
    <x v="767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x v="1"/>
    <s v="theater/plays"/>
    <n v="1.4814814814814815E-2"/>
    <n v="100"/>
    <x v="1"/>
    <s v="plays"/>
    <x v="34"/>
    <d v="2015-04-04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x v="1"/>
    <s v="theater/plays"/>
    <n v="0.36849999999999999"/>
    <n v="147.4"/>
    <x v="1"/>
    <s v="plays"/>
    <x v="146"/>
    <d v="2014-10-22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x v="1"/>
    <s v="theater/plays"/>
    <n v="0.47049999999999997"/>
    <n v="166.05882352941177"/>
    <x v="1"/>
    <s v="plays"/>
    <x v="1593"/>
    <d v="2014-07-02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x v="1"/>
    <s v="theater/plays"/>
    <n v="0.11428571428571428"/>
    <n v="40"/>
    <x v="1"/>
    <s v="plays"/>
    <x v="52"/>
    <d v="2016-05-25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x v="1"/>
    <s v="theater/plays"/>
    <n v="0.12039999999999999"/>
    <n v="75.25"/>
    <x v="1"/>
    <s v="plays"/>
    <x v="18"/>
    <d v="2014-10-18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x v="1"/>
    <s v="theater/plays"/>
    <n v="0.6"/>
    <n v="60"/>
    <x v="1"/>
    <s v="plays"/>
    <x v="1594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x v="1"/>
    <s v="theater/plays"/>
    <n v="0.3125"/>
    <n v="1250"/>
    <x v="1"/>
    <s v="plays"/>
    <x v="512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x v="1"/>
    <s v="theater/plays"/>
    <n v="4.1999999999999997E-3"/>
    <n v="10.5"/>
    <x v="1"/>
    <s v="plays"/>
    <x v="135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x v="1"/>
    <s v="theater/plays"/>
    <n v="2.0999999999999999E-3"/>
    <n v="7"/>
    <x v="1"/>
    <s v="plays"/>
    <x v="1595"/>
    <d v="2015-01-2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x v="1"/>
    <s v="theater/plays"/>
    <n v="0"/>
    <e v="#DIV/0!"/>
    <x v="1"/>
    <s v="plays"/>
    <x v="1028"/>
    <d v="2014-11-2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x v="1"/>
    <s v="theater/plays"/>
    <n v="0.375"/>
    <n v="56.25"/>
    <x v="1"/>
    <s v="plays"/>
    <x v="511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x v="1"/>
    <s v="theater/plays"/>
    <n v="2.0000000000000001E-4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x v="1"/>
    <s v="theater/plays"/>
    <n v="8.2142857142857142E-2"/>
    <n v="38.333333333333336"/>
    <x v="1"/>
    <s v="plays"/>
    <x v="116"/>
    <d v="2014-10-23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x v="1"/>
    <s v="theater/plays"/>
    <n v="2.1999999999999999E-2"/>
    <n v="27.5"/>
    <x v="1"/>
    <s v="plays"/>
    <x v="1537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x v="1"/>
    <s v="theater/plays"/>
    <n v="0.17652941176470588"/>
    <n v="32.978021978021978"/>
    <x v="1"/>
    <s v="plays"/>
    <x v="1541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x v="1"/>
    <s v="theater/plays"/>
    <n v="8.0000000000000004E-4"/>
    <n v="16"/>
    <x v="1"/>
    <s v="plays"/>
    <x v="934"/>
    <d v="2015-07-15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x v="1"/>
    <s v="theater/plays"/>
    <n v="6.6666666666666664E-4"/>
    <n v="1"/>
    <x v="1"/>
    <s v="plays"/>
    <x v="124"/>
    <d v="2014-10-24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x v="1"/>
    <s v="theater/plays"/>
    <n v="0"/>
    <e v="#DIV/0!"/>
    <x v="1"/>
    <s v="plays"/>
    <x v="426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x v="1"/>
    <s v="theater/plays"/>
    <n v="0.37533333333333335"/>
    <n v="86.615384615384613"/>
    <x v="1"/>
    <s v="plays"/>
    <x v="542"/>
    <d v="2014-10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x v="1"/>
    <s v="theater/plays"/>
    <n v="0.22"/>
    <n v="55"/>
    <x v="1"/>
    <s v="plays"/>
    <x v="26"/>
    <d v="2014-11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x v="1"/>
    <s v="theater/plays"/>
    <n v="0"/>
    <e v="#DIV/0!"/>
    <x v="1"/>
    <s v="plays"/>
    <x v="767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x v="1"/>
    <s v="theater/plays"/>
    <n v="0.1762"/>
    <n v="41.952380952380949"/>
    <x v="1"/>
    <s v="plays"/>
    <x v="10"/>
    <d v="2014-06-20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x v="1"/>
    <s v="theater/plays"/>
    <n v="0.53"/>
    <n v="88.333333333333329"/>
    <x v="1"/>
    <s v="plays"/>
    <x v="469"/>
    <d v="2016-07-04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x v="1"/>
    <s v="theater/plays"/>
    <n v="0.22142857142857142"/>
    <n v="129.16666666666666"/>
    <x v="1"/>
    <s v="plays"/>
    <x v="1213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x v="1"/>
    <s v="theater/plays"/>
    <n v="2.5333333333333333E-2"/>
    <n v="23.75"/>
    <x v="1"/>
    <s v="plays"/>
    <x v="918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x v="1"/>
    <s v="theater/plays"/>
    <n v="2.5000000000000001E-2"/>
    <n v="35.714285714285715"/>
    <x v="1"/>
    <s v="plays"/>
    <x v="182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x v="1"/>
    <s v="theater/plays"/>
    <n v="2.8500000000000001E-2"/>
    <n v="57"/>
    <x v="1"/>
    <s v="plays"/>
    <x v="10"/>
    <d v="2014-06-24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x v="1"/>
    <s v="theater/plays"/>
    <n v="0"/>
    <e v="#DIV/0!"/>
    <x v="1"/>
    <s v="plays"/>
    <x v="113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x v="1"/>
    <s v="theater/plays"/>
    <n v="2.4500000000000001E-2"/>
    <n v="163.33333333333334"/>
    <x v="1"/>
    <s v="plays"/>
    <x v="1151"/>
    <d v="2016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x v="1"/>
    <s v="theater/plays"/>
    <n v="1.4210526315789474E-2"/>
    <n v="15"/>
    <x v="1"/>
    <s v="plays"/>
    <x v="127"/>
    <d v="2014-06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x v="1"/>
    <s v="theater/plays"/>
    <n v="0.1925"/>
    <n v="64.166666666666671"/>
    <x v="1"/>
    <s v="plays"/>
    <x v="304"/>
    <d v="2015-04-30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x v="1"/>
    <s v="theater/plays"/>
    <n v="6.7499999999999999E-3"/>
    <n v="6.75"/>
    <x v="1"/>
    <s v="plays"/>
    <x v="1438"/>
    <d v="2014-08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x v="1"/>
    <s v="theater/plays"/>
    <n v="1.6666666666666668E-3"/>
    <n v="25"/>
    <x v="1"/>
    <s v="plays"/>
    <x v="830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x v="1"/>
    <s v="theater/plays"/>
    <n v="0.60899999999999999"/>
    <n v="179.11764705882354"/>
    <x v="1"/>
    <s v="plays"/>
    <x v="10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x v="1"/>
    <s v="theater/plays"/>
    <n v="0.01"/>
    <n v="34.950000000000003"/>
    <x v="1"/>
    <s v="plays"/>
    <x v="1596"/>
    <d v="2017-01-14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x v="1"/>
    <s v="theater/plays"/>
    <n v="0.34399999999999997"/>
    <n v="33.07692307692308"/>
    <x v="1"/>
    <s v="plays"/>
    <x v="1219"/>
    <d v="2015-03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x v="1"/>
    <s v="theater/plays"/>
    <n v="0.16500000000000001"/>
    <n v="27.5"/>
    <x v="1"/>
    <s v="plays"/>
    <x v="20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x v="1"/>
    <s v="theater/plays"/>
    <n v="0"/>
    <e v="#DIV/0!"/>
    <x v="1"/>
    <s v="plays"/>
    <x v="1567"/>
    <d v="2016-12-27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x v="1"/>
    <s v="theater/plays"/>
    <n v="4.0000000000000001E-3"/>
    <n v="2"/>
    <x v="1"/>
    <s v="plays"/>
    <x v="28"/>
    <d v="2014-08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x v="1"/>
    <s v="theater/plays"/>
    <n v="1.0571428571428572E-2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x v="1"/>
    <s v="theater/plays"/>
    <n v="0.26727272727272727"/>
    <n v="35"/>
    <x v="1"/>
    <s v="plays"/>
    <x v="473"/>
    <d v="2015-11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x v="1"/>
    <s v="theater/plays"/>
    <n v="0.28799999999999998"/>
    <n v="44.307692307692307"/>
    <x v="1"/>
    <s v="plays"/>
    <x v="122"/>
    <d v="2014-07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x v="1"/>
    <s v="theater/plays"/>
    <n v="0"/>
    <e v="#DIV/0!"/>
    <x v="1"/>
    <s v="plays"/>
    <x v="124"/>
    <d v="2014-10-2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x v="1"/>
    <s v="theater/plays"/>
    <n v="8.8999999999999996E-2"/>
    <n v="222.5"/>
    <x v="1"/>
    <s v="plays"/>
    <x v="570"/>
    <d v="2016-12-22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x v="1"/>
    <s v="theater/plays"/>
    <n v="0"/>
    <e v="#DIV/0!"/>
    <x v="1"/>
    <s v="plays"/>
    <x v="744"/>
    <d v="2017-01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x v="1"/>
    <s v="theater/plays"/>
    <n v="1.6666666666666668E-3"/>
    <n v="5"/>
    <x v="1"/>
    <s v="plays"/>
    <x v="780"/>
    <d v="2016-06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x v="1"/>
    <s v="theater/plays"/>
    <n v="0"/>
    <e v="#DIV/0!"/>
    <x v="1"/>
    <s v="plays"/>
    <x v="1553"/>
    <d v="2016-06-15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x v="1"/>
    <s v="theater/plays"/>
    <n v="0.15737410071942445"/>
    <n v="29.166666666666668"/>
    <x v="1"/>
    <s v="plays"/>
    <x v="1490"/>
    <d v="2015-03-09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x v="1"/>
    <s v="theater/plays"/>
    <n v="0.02"/>
    <n v="1.5"/>
    <x v="1"/>
    <s v="plays"/>
    <x v="518"/>
    <d v="2015-11-15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x v="1"/>
    <s v="theater/plays"/>
    <n v="0.21685714285714286"/>
    <n v="126.5"/>
    <x v="1"/>
    <s v="plays"/>
    <x v="1483"/>
    <d v="2016-01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x v="1"/>
    <s v="theater/plays"/>
    <n v="3.3333333333333335E-3"/>
    <n v="10"/>
    <x v="1"/>
    <s v="plays"/>
    <x v="984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x v="1"/>
    <s v="theater/plays"/>
    <n v="2.8571428571428571E-3"/>
    <n v="10"/>
    <x v="1"/>
    <s v="plays"/>
    <x v="803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x v="1"/>
    <s v="theater/plays"/>
    <n v="4.7E-2"/>
    <n v="9.4"/>
    <x v="1"/>
    <s v="plays"/>
    <x v="162"/>
    <d v="2015-11-21T00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x v="1"/>
    <s v="theater/plays"/>
    <n v="0"/>
    <e v="#DIV/0!"/>
    <x v="1"/>
    <s v="plays"/>
    <x v="769"/>
    <d v="2016-07-18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x v="1"/>
    <s v="theater/plays"/>
    <n v="0.108"/>
    <n v="72"/>
    <x v="1"/>
    <s v="plays"/>
    <x v="1537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x v="1"/>
    <s v="theater/plays"/>
    <n v="4.8000000000000001E-2"/>
    <n v="30"/>
    <x v="1"/>
    <s v="plays"/>
    <x v="825"/>
    <d v="2015-06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x v="1"/>
    <s v="theater/plays"/>
    <n v="3.2000000000000001E-2"/>
    <n v="10.666666666666666"/>
    <x v="1"/>
    <s v="plays"/>
    <x v="553"/>
    <d v="2015-08-08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x v="1"/>
    <s v="theater/plays"/>
    <n v="0.1275"/>
    <n v="25.5"/>
    <x v="1"/>
    <s v="plays"/>
    <x v="1537"/>
    <d v="2015-01-17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x v="1"/>
    <s v="theater/plays"/>
    <n v="1.8181818181818181E-4"/>
    <n v="20"/>
    <x v="1"/>
    <s v="plays"/>
    <x v="397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x v="1"/>
    <s v="theater/plays"/>
    <n v="2.4E-2"/>
    <n v="15"/>
    <x v="1"/>
    <s v="plays"/>
    <x v="467"/>
    <d v="2015-08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x v="1"/>
    <s v="theater/plays"/>
    <n v="0.36499999999999999"/>
    <n v="91.25"/>
    <x v="1"/>
    <s v="plays"/>
    <x v="315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x v="1"/>
    <s v="theater/plays"/>
    <n v="2.6666666666666668E-2"/>
    <n v="800"/>
    <x v="1"/>
    <s v="plays"/>
    <x v="137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x v="1"/>
    <s v="theater/plays"/>
    <n v="0.11428571428571428"/>
    <n v="80"/>
    <x v="1"/>
    <s v="plays"/>
    <x v="1597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x v="1"/>
    <s v="theater/plays"/>
    <n v="0"/>
    <e v="#DIV/0!"/>
    <x v="1"/>
    <s v="plays"/>
    <x v="1435"/>
    <d v="2016-02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x v="1"/>
    <s v="theater/plays"/>
    <n v="0"/>
    <e v="#DIV/0!"/>
    <x v="1"/>
    <s v="plays"/>
    <x v="845"/>
    <d v="2016-06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x v="1"/>
    <s v="theater/plays"/>
    <n v="1.1111111111111112E-2"/>
    <n v="50"/>
    <x v="1"/>
    <s v="plays"/>
    <x v="168"/>
    <d v="2016-09-03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x v="1"/>
    <s v="theater/plays"/>
    <n v="0"/>
    <e v="#DIV/0!"/>
    <x v="1"/>
    <s v="plays"/>
    <x v="308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x v="1"/>
    <s v="theater/plays"/>
    <n v="0"/>
    <e v="#DIV/0!"/>
    <x v="1"/>
    <s v="plays"/>
    <x v="1598"/>
    <d v="2017-01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x v="1"/>
    <s v="theater/plays"/>
    <n v="0.27400000000000002"/>
    <n v="22.833333333333332"/>
    <x v="1"/>
    <s v="plays"/>
    <x v="1599"/>
    <d v="2016-05-16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x v="1"/>
    <s v="theater/plays"/>
    <n v="0.1"/>
    <n v="16.666666666666668"/>
    <x v="1"/>
    <s v="plays"/>
    <x v="951"/>
    <d v="2015-08-2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x v="1"/>
    <s v="theater/plays"/>
    <n v="0.21366666666666667"/>
    <n v="45.785714285714285"/>
    <x v="1"/>
    <s v="plays"/>
    <x v="564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x v="1"/>
    <s v="theater/plays"/>
    <n v="6.9696969696969702E-2"/>
    <n v="383.33333333333331"/>
    <x v="1"/>
    <s v="plays"/>
    <x v="292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x v="1"/>
    <s v="theater/plays"/>
    <n v="0.70599999999999996"/>
    <n v="106.96969696969697"/>
    <x v="1"/>
    <s v="plays"/>
    <x v="132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x v="1"/>
    <s v="theater/plays"/>
    <n v="2.0500000000000001E-2"/>
    <n v="10.25"/>
    <x v="1"/>
    <s v="plays"/>
    <x v="1548"/>
    <d v="2014-09-25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x v="1"/>
    <s v="theater/plays"/>
    <n v="1.9666666666666666E-2"/>
    <n v="59"/>
    <x v="1"/>
    <s v="plays"/>
    <x v="1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x v="1"/>
    <s v="theater/plays"/>
    <n v="0"/>
    <e v="#DIV/0!"/>
    <x v="1"/>
    <s v="plays"/>
    <x v="1472"/>
    <d v="2015-11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x v="1"/>
    <s v="theater/plays"/>
    <n v="0.28666666666666668"/>
    <n v="14.333333333333334"/>
    <x v="1"/>
    <s v="plays"/>
    <x v="1440"/>
    <d v="2016-07-22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x v="1"/>
    <s v="theater/plays"/>
    <n v="3.1333333333333331E-2"/>
    <n v="15.666666666666666"/>
    <x v="1"/>
    <s v="plays"/>
    <x v="858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x v="1"/>
    <s v="theater/plays"/>
    <n v="4.0000000000000002E-4"/>
    <n v="1"/>
    <x v="1"/>
    <s v="plays"/>
    <x v="37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x v="1"/>
    <s v="theater/plays"/>
    <n v="2E-3"/>
    <n v="1"/>
    <x v="1"/>
    <s v="plays"/>
    <x v="1588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5D747-A736-4B72-8C55-2CC09BB343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mpaigns" fld="0" subtotal="count" baseField="5" baseItem="0"/>
  </dataFields>
  <formats count="4">
    <format dxfId="7">
      <pivotArea dataOnly="0" labelOnly="1" outline="0" axis="axisValues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EADCE-03D5-4D9F-BEC5-03CB360EB7A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Total" fld="0" subtotal="count" baseField="5" baseItem="0"/>
  </dataFields>
  <formats count="4"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2D59D-C49A-4424-9B69-4E245519700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21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A2A2-2F95-44E2-A51D-99BDD0AEFD56}">
  <dimension ref="A1:F14"/>
  <sheetViews>
    <sheetView tabSelected="1" workbookViewId="0">
      <selection activeCell="B23" sqref="B23"/>
    </sheetView>
  </sheetViews>
  <sheetFormatPr defaultRowHeight="14.4" x14ac:dyDescent="0.3"/>
  <cols>
    <col min="1" max="1" width="11.88671875" bestFit="1" customWidth="1"/>
    <col min="2" max="6" width="15.5546875" customWidth="1"/>
  </cols>
  <sheetData>
    <row r="1" spans="1:6" x14ac:dyDescent="0.3">
      <c r="A1" s="7" t="s">
        <v>8223</v>
      </c>
      <c r="B1" t="s">
        <v>8321</v>
      </c>
    </row>
    <row r="3" spans="1:6" hidden="1" x14ac:dyDescent="0.3">
      <c r="A3" s="7" t="s">
        <v>8320</v>
      </c>
      <c r="B3" s="7" t="s">
        <v>8322</v>
      </c>
    </row>
    <row r="4" spans="1:6" x14ac:dyDescent="0.3">
      <c r="A4" s="7" t="s">
        <v>8308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8310</v>
      </c>
    </row>
    <row r="5" spans="1:6" x14ac:dyDescent="0.3">
      <c r="A5" s="8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8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8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8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8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8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8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8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8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8" t="s">
        <v>8310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CC22-ADFD-4832-B605-292D66489083}">
  <dimension ref="A1:F47"/>
  <sheetViews>
    <sheetView workbookViewId="0">
      <selection activeCell="R29" sqref="R29"/>
    </sheetView>
  </sheetViews>
  <sheetFormatPr defaultRowHeight="14.4" x14ac:dyDescent="0.3"/>
  <cols>
    <col min="1" max="1" width="16.33203125" bestFit="1" customWidth="1"/>
    <col min="2" max="6" width="15.5546875" customWidth="1"/>
  </cols>
  <sheetData>
    <row r="1" spans="1:6" x14ac:dyDescent="0.3">
      <c r="A1" s="7" t="s">
        <v>8308</v>
      </c>
      <c r="B1" t="s">
        <v>8321</v>
      </c>
    </row>
    <row r="2" spans="1:6" x14ac:dyDescent="0.3">
      <c r="A2" s="7" t="s">
        <v>8223</v>
      </c>
      <c r="B2" t="s">
        <v>8321</v>
      </c>
    </row>
    <row r="4" spans="1:6" hidden="1" x14ac:dyDescent="0.3">
      <c r="A4" s="7" t="s">
        <v>8364</v>
      </c>
      <c r="B4" s="7" t="s">
        <v>8322</v>
      </c>
    </row>
    <row r="5" spans="1:6" x14ac:dyDescent="0.3">
      <c r="A5" s="7" t="s">
        <v>8308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8310</v>
      </c>
    </row>
    <row r="6" spans="1:6" x14ac:dyDescent="0.3">
      <c r="A6" s="8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8324</v>
      </c>
      <c r="B7" s="10">
        <v>20</v>
      </c>
      <c r="C7" s="10"/>
      <c r="D7" s="10"/>
      <c r="E7" s="10"/>
      <c r="F7" s="10">
        <v>20</v>
      </c>
    </row>
    <row r="8" spans="1:6" x14ac:dyDescent="0.3">
      <c r="A8" s="8" t="s">
        <v>8325</v>
      </c>
      <c r="B8" s="10">
        <v>24</v>
      </c>
      <c r="C8" s="10"/>
      <c r="D8" s="10"/>
      <c r="E8" s="10"/>
      <c r="F8" s="10">
        <v>24</v>
      </c>
    </row>
    <row r="9" spans="1:6" x14ac:dyDescent="0.3">
      <c r="A9" s="8" t="s">
        <v>8326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8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8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8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8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8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8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8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8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8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8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8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8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8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8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8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8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8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8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8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8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8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8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8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8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8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8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8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D697D-1530-4245-A923-6243C7AFDEB6}">
  <dimension ref="A1:E18"/>
  <sheetViews>
    <sheetView workbookViewId="0">
      <selection activeCell="A4" sqref="A4:XFD4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7" t="s">
        <v>8308</v>
      </c>
      <c r="B1" t="s">
        <v>8321</v>
      </c>
    </row>
    <row r="2" spans="1:5" x14ac:dyDescent="0.3">
      <c r="A2" s="7" t="s">
        <v>8381</v>
      </c>
      <c r="B2" t="s">
        <v>8321</v>
      </c>
    </row>
    <row r="4" spans="1:5" hidden="1" x14ac:dyDescent="0.3">
      <c r="A4" s="7" t="s">
        <v>8380</v>
      </c>
      <c r="B4" s="7" t="s">
        <v>8322</v>
      </c>
    </row>
    <row r="5" spans="1:5" x14ac:dyDescent="0.3">
      <c r="A5" s="7" t="s">
        <v>8367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">
      <c r="A6" s="12" t="s">
        <v>8374</v>
      </c>
      <c r="B6" s="13">
        <v>33</v>
      </c>
      <c r="C6" s="13">
        <v>145</v>
      </c>
      <c r="D6" s="13">
        <v>176</v>
      </c>
      <c r="E6" s="13">
        <v>354</v>
      </c>
    </row>
    <row r="7" spans="1:5" x14ac:dyDescent="0.3">
      <c r="A7" s="12" t="s">
        <v>8375</v>
      </c>
      <c r="B7" s="13">
        <v>27</v>
      </c>
      <c r="C7" s="13">
        <v>107</v>
      </c>
      <c r="D7" s="13">
        <v>208</v>
      </c>
      <c r="E7" s="13">
        <v>342</v>
      </c>
    </row>
    <row r="8" spans="1:5" x14ac:dyDescent="0.3">
      <c r="A8" s="12" t="s">
        <v>8376</v>
      </c>
      <c r="B8" s="13">
        <v>29</v>
      </c>
      <c r="C8" s="13">
        <v>106</v>
      </c>
      <c r="D8" s="13">
        <v>177</v>
      </c>
      <c r="E8" s="13">
        <v>312</v>
      </c>
    </row>
    <row r="9" spans="1:5" x14ac:dyDescent="0.3">
      <c r="A9" s="12" t="s">
        <v>8377</v>
      </c>
      <c r="B9" s="13">
        <v>27</v>
      </c>
      <c r="C9" s="13">
        <v>104</v>
      </c>
      <c r="D9" s="13">
        <v>191</v>
      </c>
      <c r="E9" s="13">
        <v>322</v>
      </c>
    </row>
    <row r="10" spans="1:5" x14ac:dyDescent="0.3">
      <c r="A10" s="12" t="s">
        <v>8368</v>
      </c>
      <c r="B10" s="13">
        <v>26</v>
      </c>
      <c r="C10" s="13">
        <v>129</v>
      </c>
      <c r="D10" s="13">
        <v>236</v>
      </c>
      <c r="E10" s="13">
        <v>391</v>
      </c>
    </row>
    <row r="11" spans="1:5" x14ac:dyDescent="0.3">
      <c r="A11" s="12" t="s">
        <v>8378</v>
      </c>
      <c r="B11" s="13">
        <v>25</v>
      </c>
      <c r="C11" s="13">
        <v>143</v>
      </c>
      <c r="D11" s="13">
        <v>209</v>
      </c>
      <c r="E11" s="13">
        <v>377</v>
      </c>
    </row>
    <row r="12" spans="1:5" x14ac:dyDescent="0.3">
      <c r="A12" s="12" t="s">
        <v>8369</v>
      </c>
      <c r="B12" s="13">
        <v>44</v>
      </c>
      <c r="C12" s="13">
        <v>150</v>
      </c>
      <c r="D12" s="13">
        <v>196</v>
      </c>
      <c r="E12" s="13">
        <v>390</v>
      </c>
    </row>
    <row r="13" spans="1:5" x14ac:dyDescent="0.3">
      <c r="A13" s="12" t="s">
        <v>8370</v>
      </c>
      <c r="B13" s="13">
        <v>33</v>
      </c>
      <c r="C13" s="13">
        <v>136</v>
      </c>
      <c r="D13" s="13">
        <v>167</v>
      </c>
      <c r="E13" s="13">
        <v>336</v>
      </c>
    </row>
    <row r="14" spans="1:5" x14ac:dyDescent="0.3">
      <c r="A14" s="12" t="s">
        <v>8371</v>
      </c>
      <c r="B14" s="13">
        <v>25</v>
      </c>
      <c r="C14" s="13">
        <v>126</v>
      </c>
      <c r="D14" s="13">
        <v>144</v>
      </c>
      <c r="E14" s="13">
        <v>295</v>
      </c>
    </row>
    <row r="15" spans="1:5" x14ac:dyDescent="0.3">
      <c r="A15" s="12" t="s">
        <v>8372</v>
      </c>
      <c r="B15" s="13">
        <v>20</v>
      </c>
      <c r="C15" s="13">
        <v>152</v>
      </c>
      <c r="D15" s="13">
        <v>185</v>
      </c>
      <c r="E15" s="13">
        <v>357</v>
      </c>
    </row>
    <row r="16" spans="1:5" x14ac:dyDescent="0.3">
      <c r="A16" s="12" t="s">
        <v>8373</v>
      </c>
      <c r="B16" s="13">
        <v>37</v>
      </c>
      <c r="C16" s="13">
        <v>110</v>
      </c>
      <c r="D16" s="13">
        <v>182</v>
      </c>
      <c r="E16" s="13">
        <v>329</v>
      </c>
    </row>
    <row r="17" spans="1:5" x14ac:dyDescent="0.3">
      <c r="A17" s="12" t="s">
        <v>8379</v>
      </c>
      <c r="B17" s="13">
        <v>23</v>
      </c>
      <c r="C17" s="13">
        <v>122</v>
      </c>
      <c r="D17" s="13">
        <v>114</v>
      </c>
      <c r="E17" s="13">
        <v>259</v>
      </c>
    </row>
    <row r="18" spans="1:5" x14ac:dyDescent="0.3">
      <c r="A18" s="12" t="s">
        <v>8310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5DB5F-7651-4326-B52F-58BE790F0C4C}">
  <dimension ref="B1:I13"/>
  <sheetViews>
    <sheetView workbookViewId="0">
      <selection activeCell="F2" sqref="F2:F13"/>
    </sheetView>
  </sheetViews>
  <sheetFormatPr defaultRowHeight="14.4" x14ac:dyDescent="0.3"/>
  <cols>
    <col min="2" max="6" width="17.77734375" customWidth="1"/>
    <col min="7" max="9" width="21.109375" customWidth="1"/>
  </cols>
  <sheetData>
    <row r="1" spans="2:9" x14ac:dyDescent="0.3">
      <c r="B1" s="9" t="s">
        <v>8382</v>
      </c>
      <c r="C1" s="9" t="s">
        <v>8383</v>
      </c>
      <c r="D1" s="9" t="s">
        <v>8384</v>
      </c>
      <c r="E1" s="9" t="s">
        <v>8401</v>
      </c>
      <c r="F1" s="9" t="s">
        <v>8385</v>
      </c>
      <c r="G1" s="9" t="s">
        <v>8386</v>
      </c>
      <c r="H1" s="9" t="s">
        <v>8387</v>
      </c>
      <c r="I1" s="9" t="s">
        <v>8388</v>
      </c>
    </row>
    <row r="2" spans="2:9" x14ac:dyDescent="0.3">
      <c r="B2" t="s">
        <v>8399</v>
      </c>
      <c r="C2">
        <f>COUNTIFS(Datasheet!$D:$D,"&lt;1000",Datasheet!$F:$F,"successful")</f>
        <v>322</v>
      </c>
      <c r="D2">
        <f>COUNTIFS(Datasheet!$D:$D,"&lt;1000",Datasheet!$F:$F,"failed")</f>
        <v>113</v>
      </c>
      <c r="E2">
        <f>COUNTIFS(Datasheet!$D:$D,"&lt;1000",Datasheet!$F:$F,"canceled")</f>
        <v>18</v>
      </c>
      <c r="F2">
        <f>SUM(C2:E2)</f>
        <v>453</v>
      </c>
      <c r="G2" s="5">
        <f>+C2/$F2</f>
        <v>0.71081677704194257</v>
      </c>
      <c r="H2" s="5">
        <f t="shared" ref="H2:I2" si="0">+D2/$F2</f>
        <v>0.24944812362030905</v>
      </c>
      <c r="I2" s="5">
        <f t="shared" si="0"/>
        <v>3.9735099337748346E-2</v>
      </c>
    </row>
    <row r="3" spans="2:9" x14ac:dyDescent="0.3">
      <c r="B3" t="s">
        <v>8389</v>
      </c>
      <c r="C3">
        <f>COUNTIFS(Datasheet!$D:$D,"&lt;5000",Datasheet!$F:$F,"successful")-C2</f>
        <v>932</v>
      </c>
      <c r="D3">
        <f>COUNTIFS(Datasheet!$D:$D,"&lt;5000",Datasheet!$F:$F,"failed")-D2</f>
        <v>420</v>
      </c>
      <c r="E3">
        <f>COUNTIFS(Datasheet!$D:$D,"&lt;5000",Datasheet!$F:$F,"canceled")-E2</f>
        <v>60</v>
      </c>
      <c r="F3">
        <f t="shared" ref="F3:F13" si="1">SUM(C3:E3)</f>
        <v>1412</v>
      </c>
      <c r="G3" s="5">
        <f t="shared" ref="G3:G13" si="2">+C3/$F3</f>
        <v>0.66005665722379603</v>
      </c>
      <c r="H3" s="5">
        <f t="shared" ref="H3:H13" si="3">+D3/$F3</f>
        <v>0.29745042492917845</v>
      </c>
      <c r="I3" s="5">
        <f t="shared" ref="I3:I13" si="4">+E3/$F3</f>
        <v>4.2492917847025496E-2</v>
      </c>
    </row>
    <row r="4" spans="2:9" x14ac:dyDescent="0.3">
      <c r="B4" t="s">
        <v>8390</v>
      </c>
      <c r="C4">
        <f>COUNTIFS(Datasheet!$D:$D,"&lt;10000",Datasheet!$F:$F,"successful")-SUM(C$2:C3)</f>
        <v>381</v>
      </c>
      <c r="D4">
        <f>COUNTIFS(Datasheet!$D:$D,"&lt;10000",Datasheet!$F:$F,"failed")-SUM(D$2:D3)</f>
        <v>283</v>
      </c>
      <c r="E4">
        <f>COUNTIFS(Datasheet!$D:$D,"&lt;10000",Datasheet!$F:$F,"canceled")-SUM(E$2:E3)</f>
        <v>52</v>
      </c>
      <c r="F4">
        <f t="shared" si="1"/>
        <v>716</v>
      </c>
      <c r="G4" s="5">
        <f t="shared" si="2"/>
        <v>0.53212290502793291</v>
      </c>
      <c r="H4" s="5">
        <f t="shared" si="3"/>
        <v>0.39525139664804471</v>
      </c>
      <c r="I4" s="5">
        <f t="shared" si="4"/>
        <v>7.2625698324022353E-2</v>
      </c>
    </row>
    <row r="5" spans="2:9" x14ac:dyDescent="0.3">
      <c r="B5" t="s">
        <v>8391</v>
      </c>
      <c r="C5">
        <f>COUNTIFS(Datasheet!$D:$D,"&lt;15000",Datasheet!$F:$F,"successful")-SUM(C$2:C4)</f>
        <v>168</v>
      </c>
      <c r="D5">
        <f>COUNTIFS(Datasheet!$D:$D,"&lt;15000",Datasheet!$F:$F,"failed")-SUM(D$2:D4)</f>
        <v>144</v>
      </c>
      <c r="E5">
        <f>COUNTIFS(Datasheet!$D:$D,"&lt;15000",Datasheet!$F:$F,"canceled")-SUM(E$2:E4)</f>
        <v>40</v>
      </c>
      <c r="F5">
        <f t="shared" si="1"/>
        <v>352</v>
      </c>
      <c r="G5" s="5">
        <f t="shared" si="2"/>
        <v>0.47727272727272729</v>
      </c>
      <c r="H5" s="5">
        <f t="shared" si="3"/>
        <v>0.40909090909090912</v>
      </c>
      <c r="I5" s="5">
        <f t="shared" si="4"/>
        <v>0.11363636363636363</v>
      </c>
    </row>
    <row r="6" spans="2:9" x14ac:dyDescent="0.3">
      <c r="B6" t="s">
        <v>8392</v>
      </c>
      <c r="C6">
        <f>COUNTIFS(Datasheet!$D:$D,"&lt;20000",Datasheet!$F:$F,"successful")-SUM(C$2:C5)</f>
        <v>94</v>
      </c>
      <c r="D6">
        <f>COUNTIFS(Datasheet!$D:$D,"&lt;20000",Datasheet!$F:$F,"failed")-SUM(D$2:D5)</f>
        <v>90</v>
      </c>
      <c r="E6">
        <f>COUNTIFS(Datasheet!$D:$D,"&lt;20000",Datasheet!$F:$F,"canceled")-SUM(E$2:E5)</f>
        <v>17</v>
      </c>
      <c r="F6">
        <f t="shared" si="1"/>
        <v>201</v>
      </c>
      <c r="G6" s="5">
        <f t="shared" si="2"/>
        <v>0.46766169154228854</v>
      </c>
      <c r="H6" s="5">
        <f t="shared" si="3"/>
        <v>0.44776119402985076</v>
      </c>
      <c r="I6" s="5">
        <f t="shared" si="4"/>
        <v>8.45771144278607E-2</v>
      </c>
    </row>
    <row r="7" spans="2:9" x14ac:dyDescent="0.3">
      <c r="B7" t="s">
        <v>8393</v>
      </c>
      <c r="C7">
        <f>COUNTIFS(Datasheet!$D:$D,"&lt;25000",Datasheet!$F:$F,"successful")-SUM(C$2:C6)</f>
        <v>62</v>
      </c>
      <c r="D7">
        <f>COUNTIFS(Datasheet!$D:$D,"&lt;25000",Datasheet!$F:$F,"failed")-SUM(D$2:D6)</f>
        <v>72</v>
      </c>
      <c r="E7">
        <f>COUNTIFS(Datasheet!$D:$D,"&lt;25000",Datasheet!$F:$F,"canceled")-SUM(E$2:E6)</f>
        <v>14</v>
      </c>
      <c r="F7">
        <f t="shared" si="1"/>
        <v>148</v>
      </c>
      <c r="G7" s="5">
        <f t="shared" si="2"/>
        <v>0.41891891891891891</v>
      </c>
      <c r="H7" s="5">
        <f t="shared" si="3"/>
        <v>0.48648648648648651</v>
      </c>
      <c r="I7" s="5">
        <f t="shared" si="4"/>
        <v>9.45945945945946E-2</v>
      </c>
    </row>
    <row r="8" spans="2:9" x14ac:dyDescent="0.3">
      <c r="B8" t="s">
        <v>8394</v>
      </c>
      <c r="C8">
        <f>COUNTIFS(Datasheet!$D:$D,"&lt;30000",Datasheet!$F:$F,"successful")-SUM(C$2:C7)</f>
        <v>55</v>
      </c>
      <c r="D8">
        <f>COUNTIFS(Datasheet!$D:$D,"&lt;30000",Datasheet!$F:$F,"failed")-SUM(D$2:D7)</f>
        <v>64</v>
      </c>
      <c r="E8">
        <f>COUNTIFS(Datasheet!$D:$D,"&lt;30000",Datasheet!$F:$F,"canceled")-SUM(E$2:E7)</f>
        <v>18</v>
      </c>
      <c r="F8">
        <f t="shared" si="1"/>
        <v>137</v>
      </c>
      <c r="G8" s="5">
        <f t="shared" si="2"/>
        <v>0.40145985401459855</v>
      </c>
      <c r="H8" s="5">
        <f t="shared" si="3"/>
        <v>0.46715328467153283</v>
      </c>
      <c r="I8" s="5">
        <f t="shared" si="4"/>
        <v>0.13138686131386862</v>
      </c>
    </row>
    <row r="9" spans="2:9" x14ac:dyDescent="0.3">
      <c r="B9" t="s">
        <v>8395</v>
      </c>
      <c r="C9">
        <f>COUNTIFS(Datasheet!$D:$D,"&lt;35000",Datasheet!$F:$F,"successful")-SUM(C$2:C8)</f>
        <v>32</v>
      </c>
      <c r="D9">
        <f>COUNTIFS(Datasheet!$D:$D,"&lt;35000",Datasheet!$F:$F,"failed")-SUM(D$2:D8)</f>
        <v>37</v>
      </c>
      <c r="E9">
        <f>COUNTIFS(Datasheet!$D:$D,"&lt;35000",Datasheet!$F:$F,"canceled")-SUM(E$2:E8)</f>
        <v>13</v>
      </c>
      <c r="F9">
        <f t="shared" si="1"/>
        <v>82</v>
      </c>
      <c r="G9" s="5">
        <f t="shared" si="2"/>
        <v>0.3902439024390244</v>
      </c>
      <c r="H9" s="5">
        <f t="shared" si="3"/>
        <v>0.45121951219512196</v>
      </c>
      <c r="I9" s="5">
        <f t="shared" si="4"/>
        <v>0.15853658536585366</v>
      </c>
    </row>
    <row r="10" spans="2:9" x14ac:dyDescent="0.3">
      <c r="B10" t="s">
        <v>8396</v>
      </c>
      <c r="C10">
        <f>COUNTIFS(Datasheet!$D:$D,"&lt;40000",Datasheet!$F:$F,"successful")-SUM(C$2:C9)</f>
        <v>26</v>
      </c>
      <c r="D10">
        <f>COUNTIFS(Datasheet!$D:$D,"&lt;40000",Datasheet!$F:$F,"failed")-SUM(D$2:D9)</f>
        <v>22</v>
      </c>
      <c r="E10">
        <f>COUNTIFS(Datasheet!$D:$D,"&lt;40000",Datasheet!$F:$F,"canceled")-SUM(E$2:E9)</f>
        <v>7</v>
      </c>
      <c r="F10">
        <f t="shared" si="1"/>
        <v>55</v>
      </c>
      <c r="G10" s="5">
        <f t="shared" si="2"/>
        <v>0.47272727272727272</v>
      </c>
      <c r="H10" s="5">
        <f t="shared" si="3"/>
        <v>0.4</v>
      </c>
      <c r="I10" s="5">
        <f t="shared" si="4"/>
        <v>0.12727272727272726</v>
      </c>
    </row>
    <row r="11" spans="2:9" x14ac:dyDescent="0.3">
      <c r="B11" t="s">
        <v>8397</v>
      </c>
      <c r="C11">
        <f>COUNTIFS(Datasheet!$D:$D,"&lt;45000",Datasheet!$F:$F,"successful")-SUM(C$2:C10)</f>
        <v>21</v>
      </c>
      <c r="D11">
        <f>COUNTIFS(Datasheet!$D:$D,"&lt;45000",Datasheet!$F:$F,"failed")-SUM(D$2:D10)</f>
        <v>16</v>
      </c>
      <c r="E11">
        <f>COUNTIFS(Datasheet!$D:$D,"&lt;45000",Datasheet!$F:$F,"canceled")-SUM(E$2:E10)</f>
        <v>6</v>
      </c>
      <c r="F11">
        <f t="shared" si="1"/>
        <v>43</v>
      </c>
      <c r="G11" s="5">
        <f t="shared" si="2"/>
        <v>0.48837209302325579</v>
      </c>
      <c r="H11" s="5">
        <f t="shared" si="3"/>
        <v>0.37209302325581395</v>
      </c>
      <c r="I11" s="5">
        <f t="shared" si="4"/>
        <v>0.13953488372093023</v>
      </c>
    </row>
    <row r="12" spans="2:9" x14ac:dyDescent="0.3">
      <c r="B12" t="s">
        <v>8398</v>
      </c>
      <c r="C12">
        <f>COUNTIFS(Datasheet!$D:$D,"&lt;50000",Datasheet!$F:$F,"successful")-SUM(C$2:C11)</f>
        <v>6</v>
      </c>
      <c r="D12">
        <f>COUNTIFS(Datasheet!$D:$D,"&lt;50000",Datasheet!$F:$F,"failed")-SUM(D$2:D11)</f>
        <v>11</v>
      </c>
      <c r="E12">
        <f>COUNTIFS(Datasheet!$D:$D,"&lt;50000",Datasheet!$F:$F,"canceled")-SUM(E$2:E11)</f>
        <v>4</v>
      </c>
      <c r="F12">
        <f t="shared" si="1"/>
        <v>21</v>
      </c>
      <c r="G12" s="5">
        <f t="shared" si="2"/>
        <v>0.2857142857142857</v>
      </c>
      <c r="H12" s="5">
        <f t="shared" si="3"/>
        <v>0.52380952380952384</v>
      </c>
      <c r="I12" s="5">
        <f t="shared" si="4"/>
        <v>0.19047619047619047</v>
      </c>
    </row>
    <row r="13" spans="2:9" x14ac:dyDescent="0.3">
      <c r="B13" t="s">
        <v>8400</v>
      </c>
      <c r="C13">
        <f>COUNTIFS(Datasheet!$D:$D,"&gt;=50000",Datasheet!$F:$F,"successful")</f>
        <v>86</v>
      </c>
      <c r="D13">
        <f>COUNTIFS(Datasheet!$D:$D,"&gt;=50000",Datasheet!$F:$F,"failed")</f>
        <v>258</v>
      </c>
      <c r="E13">
        <f>COUNTIFS(Datasheet!$D:$D,"&gt;=50000",Datasheet!$F:$F,"canceled")</f>
        <v>100</v>
      </c>
      <c r="F13">
        <f t="shared" si="1"/>
        <v>444</v>
      </c>
      <c r="G13" s="5">
        <f t="shared" si="2"/>
        <v>0.19369369369369369</v>
      </c>
      <c r="H13" s="5">
        <f t="shared" si="3"/>
        <v>0.58108108108108103</v>
      </c>
      <c r="I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M1" zoomScaleNormal="100" workbookViewId="0">
      <selection activeCell="N7" sqref="N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customWidth="1"/>
    <col min="16" max="16" width="17.88671875" customWidth="1"/>
    <col min="17" max="18" width="14.88671875" customWidth="1"/>
    <col min="19" max="19" width="22.77734375" style="9" bestFit="1" customWidth="1"/>
    <col min="20" max="20" width="21.33203125" style="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MID(N2,SEARCH("/",N2)+1,LEN(N2))</f>
        <v>television</v>
      </c>
      <c r="S2" s="11">
        <f>ROUND(($J2/86400)+DATE(1970,1,1),0)</f>
        <v>42177</v>
      </c>
      <c r="T2" s="11">
        <f>ROUND(($I2/86400)+DATE(1970,1,1),0)</f>
        <v>42208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MID(N3,SEARCH("/",N3)+1,LEN(N3))</f>
        <v>television</v>
      </c>
      <c r="S3" s="11">
        <f t="shared" ref="S3:S66" si="4">ROUND((J3/86400)+DATE(1970,1,1),0)</f>
        <v>42767</v>
      </c>
      <c r="T3" s="11">
        <f t="shared" ref="T3:T66" si="5">ROUND(($I3/86400)+DATE(1970,1,1),0)</f>
        <v>42797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42406</v>
      </c>
      <c r="T4" s="11">
        <f t="shared" si="5"/>
        <v>42416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41829</v>
      </c>
      <c r="T5" s="11">
        <f t="shared" si="5"/>
        <v>41859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42328</v>
      </c>
      <c r="T6" s="11">
        <f t="shared" si="5"/>
        <v>42358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42564</v>
      </c>
      <c r="T7" s="11">
        <f t="shared" si="5"/>
        <v>42580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</v>
      </c>
      <c r="T8" s="11">
        <f t="shared" si="5"/>
        <v>41804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</v>
      </c>
      <c r="T9" s="11">
        <f t="shared" si="5"/>
        <v>42556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42469</v>
      </c>
      <c r="T10" s="11">
        <f t="shared" si="5"/>
        <v>42476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</v>
      </c>
      <c r="T11" s="11">
        <f t="shared" si="5"/>
        <v>42477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</v>
      </c>
      <c r="T12" s="11">
        <f t="shared" si="5"/>
        <v>41815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42573</v>
      </c>
      <c r="T13" s="11">
        <f t="shared" si="5"/>
        <v>42604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41792</v>
      </c>
      <c r="T14" s="11">
        <f t="shared" si="5"/>
        <v>41836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42509</v>
      </c>
      <c r="T15" s="11">
        <f t="shared" si="5"/>
        <v>42545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</v>
      </c>
      <c r="T16" s="11">
        <f t="shared" si="5"/>
        <v>41834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</v>
      </c>
      <c r="T17" s="11">
        <f t="shared" si="5"/>
        <v>42275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41761</v>
      </c>
      <c r="T18" s="11">
        <f t="shared" si="5"/>
        <v>41806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41918</v>
      </c>
      <c r="T19" s="11">
        <f t="shared" si="5"/>
        <v>41948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41870</v>
      </c>
      <c r="T20" s="11">
        <f t="shared" si="5"/>
        <v>41900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42176</v>
      </c>
      <c r="T21" s="11">
        <f t="shared" si="5"/>
        <v>42206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42201</v>
      </c>
      <c r="T22" s="11">
        <f t="shared" si="5"/>
        <v>42261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41879</v>
      </c>
      <c r="T23" s="11">
        <f t="shared" si="5"/>
        <v>41909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41990</v>
      </c>
      <c r="T24" s="11">
        <f t="shared" si="5"/>
        <v>42005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42098</v>
      </c>
      <c r="T25" s="11">
        <f t="shared" si="5"/>
        <v>42125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42230</v>
      </c>
      <c r="T26" s="11">
        <f t="shared" si="5"/>
        <v>42263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</v>
      </c>
      <c r="T27" s="11">
        <f t="shared" si="5"/>
        <v>42378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41829</v>
      </c>
      <c r="T28" s="11">
        <f t="shared" si="5"/>
        <v>41869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</v>
      </c>
      <c r="T29" s="11">
        <f t="shared" si="5"/>
        <v>41959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42325</v>
      </c>
      <c r="T30" s="11">
        <f t="shared" si="5"/>
        <v>42355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41813</v>
      </c>
      <c r="T31" s="11">
        <f t="shared" si="5"/>
        <v>41843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</v>
      </c>
      <c r="T32" s="11">
        <f t="shared" si="5"/>
        <v>41872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42377</v>
      </c>
      <c r="T33" s="11">
        <f t="shared" si="5"/>
        <v>42395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42462</v>
      </c>
      <c r="T34" s="11">
        <f t="shared" si="5"/>
        <v>42503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42287</v>
      </c>
      <c r="T35" s="11">
        <f t="shared" si="5"/>
        <v>42317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</v>
      </c>
      <c r="T36" s="11">
        <f t="shared" si="5"/>
        <v>41856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</v>
      </c>
      <c r="T38" s="11">
        <f t="shared" si="5"/>
        <v>42098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42033</v>
      </c>
      <c r="T39" s="11">
        <f t="shared" si="5"/>
        <v>42063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</v>
      </c>
      <c r="T40" s="11">
        <f t="shared" si="5"/>
        <v>41405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</v>
      </c>
      <c r="T41" s="11">
        <f t="shared" si="5"/>
        <v>41785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</v>
      </c>
      <c r="T42" s="11">
        <f t="shared" si="5"/>
        <v>41809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41888</v>
      </c>
      <c r="T43" s="11">
        <f t="shared" si="5"/>
        <v>41918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41972</v>
      </c>
      <c r="T44" s="11">
        <f t="shared" si="5"/>
        <v>42002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41803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</v>
      </c>
      <c r="T46" s="11">
        <f t="shared" si="5"/>
        <v>41919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42458</v>
      </c>
      <c r="T47" s="11">
        <f t="shared" si="5"/>
        <v>42488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42324</v>
      </c>
      <c r="T48" s="11">
        <f t="shared" si="5"/>
        <v>42354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41933</v>
      </c>
      <c r="T49" s="11">
        <f t="shared" si="5"/>
        <v>41993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42034</v>
      </c>
      <c r="T50" s="11">
        <f t="shared" si="5"/>
        <v>42065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</v>
      </c>
      <c r="T51" s="11">
        <f t="shared" si="5"/>
        <v>42301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41996</v>
      </c>
      <c r="T52" s="11">
        <f t="shared" si="5"/>
        <v>42035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42197</v>
      </c>
      <c r="T53" s="11">
        <f t="shared" si="5"/>
        <v>42227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41808</v>
      </c>
      <c r="T54" s="11">
        <f t="shared" si="5"/>
        <v>41838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41720</v>
      </c>
      <c r="T55" s="11">
        <f t="shared" si="5"/>
        <v>41734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42334</v>
      </c>
      <c r="T56" s="11">
        <f t="shared" si="5"/>
        <v>42364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42497</v>
      </c>
      <c r="T57" s="11">
        <f t="shared" si="5"/>
        <v>42518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42150</v>
      </c>
      <c r="T58" s="11">
        <f t="shared" si="5"/>
        <v>42164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42090</v>
      </c>
      <c r="T59" s="11">
        <f t="shared" si="5"/>
        <v>42120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41933</v>
      </c>
      <c r="T60" s="11">
        <f t="shared" si="5"/>
        <v>41963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</v>
      </c>
      <c r="T61" s="11">
        <f t="shared" si="5"/>
        <v>42262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41702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41410</v>
      </c>
      <c r="T63" s="11">
        <f t="shared" si="5"/>
        <v>41432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41312</v>
      </c>
      <c r="T64" s="11">
        <f t="shared" si="5"/>
        <v>41337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41613</v>
      </c>
      <c r="T65" s="11">
        <f t="shared" si="5"/>
        <v>41636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</v>
      </c>
      <c r="T66" s="11">
        <f t="shared" si="5"/>
        <v>41463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MID(N67,SEARCH("/",N67)+1,LEN(N67))</f>
        <v>shorts</v>
      </c>
      <c r="S67" s="11">
        <f t="shared" ref="S67:S130" si="10">ROUND((J67/86400)+DATE(1970,1,1),0)</f>
        <v>41836</v>
      </c>
      <c r="T67" s="11">
        <f t="shared" ref="T67:T130" si="11">ROUND(($I67/86400)+DATE(1970,1,1),0)</f>
        <v>41862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42540</v>
      </c>
      <c r="T68" s="11">
        <f t="shared" si="11"/>
        <v>42570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41076</v>
      </c>
      <c r="T69" s="11">
        <f t="shared" si="11"/>
        <v>41106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41664</v>
      </c>
      <c r="T70" s="11">
        <f t="shared" si="11"/>
        <v>41694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</v>
      </c>
      <c r="T71" s="11">
        <f t="shared" si="11"/>
        <v>40818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40731</v>
      </c>
      <c r="T72" s="11">
        <f t="shared" si="11"/>
        <v>40791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</v>
      </c>
      <c r="T73" s="11">
        <f t="shared" si="11"/>
        <v>41057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40588</v>
      </c>
      <c r="T75" s="11">
        <f t="shared" si="11"/>
        <v>40666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</v>
      </c>
      <c r="T76" s="11">
        <f t="shared" si="11"/>
        <v>42390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</v>
      </c>
      <c r="T77" s="11">
        <f t="shared" si="11"/>
        <v>41387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40845</v>
      </c>
      <c r="T78" s="11">
        <f t="shared" si="11"/>
        <v>40905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</v>
      </c>
      <c r="T79" s="11">
        <f t="shared" si="11"/>
        <v>41050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42605</v>
      </c>
      <c r="T80" s="11">
        <f t="shared" si="11"/>
        <v>42615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41725</v>
      </c>
      <c r="T81" s="11">
        <f t="shared" si="11"/>
        <v>41755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</v>
      </c>
      <c r="T82" s="11">
        <f t="shared" si="11"/>
        <v>41618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</v>
      </c>
      <c r="T83" s="11">
        <f t="shared" si="11"/>
        <v>41104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40796</v>
      </c>
      <c r="T84" s="11">
        <f t="shared" si="11"/>
        <v>40826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42043</v>
      </c>
      <c r="T85" s="11">
        <f t="shared" si="11"/>
        <v>42057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40649</v>
      </c>
      <c r="T86" s="11">
        <f t="shared" si="11"/>
        <v>40679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</v>
      </c>
      <c r="T87" s="11">
        <f t="shared" si="11"/>
        <v>40809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42292</v>
      </c>
      <c r="T88" s="11">
        <f t="shared" si="11"/>
        <v>42366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40323</v>
      </c>
      <c r="T89" s="11">
        <f t="shared" si="11"/>
        <v>40332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41787</v>
      </c>
      <c r="T90" s="11">
        <f t="shared" si="11"/>
        <v>41813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41403</v>
      </c>
      <c r="T91" s="11">
        <f t="shared" si="11"/>
        <v>41428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</v>
      </c>
      <c r="T92" s="11">
        <f t="shared" si="11"/>
        <v>40736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</v>
      </c>
      <c r="T93" s="11">
        <f t="shared" si="11"/>
        <v>40680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</v>
      </c>
      <c r="T94" s="11">
        <f t="shared" si="11"/>
        <v>42767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41066</v>
      </c>
      <c r="T95" s="11">
        <f t="shared" si="11"/>
        <v>41094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41717</v>
      </c>
      <c r="T96" s="11">
        <f t="shared" si="11"/>
        <v>41737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</v>
      </c>
      <c r="T97" s="11">
        <f t="shared" si="11"/>
        <v>40965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40325</v>
      </c>
      <c r="T98" s="11">
        <f t="shared" si="11"/>
        <v>40391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</v>
      </c>
      <c r="T99" s="11">
        <f t="shared" si="11"/>
        <v>40736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41215</v>
      </c>
      <c r="T100" s="11">
        <f t="shared" si="11"/>
        <v>41251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41632</v>
      </c>
      <c r="T101" s="11">
        <f t="shared" si="11"/>
        <v>41662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41198</v>
      </c>
      <c r="T102" s="11">
        <f t="shared" si="11"/>
        <v>41218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41275</v>
      </c>
      <c r="T103" s="11">
        <f t="shared" si="11"/>
        <v>41299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</v>
      </c>
      <c r="T104" s="11">
        <f t="shared" si="11"/>
        <v>40535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41683</v>
      </c>
      <c r="T105" s="11">
        <f t="shared" si="11"/>
        <v>41706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40613</v>
      </c>
      <c r="T106" s="11">
        <f t="shared" si="11"/>
        <v>40636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42486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40988</v>
      </c>
      <c r="T108" s="11">
        <f t="shared" si="11"/>
        <v>41002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40636</v>
      </c>
      <c r="T109" s="11">
        <f t="shared" si="11"/>
        <v>40658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41366</v>
      </c>
      <c r="T110" s="11">
        <f t="shared" si="11"/>
        <v>41426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</v>
      </c>
      <c r="T111" s="11">
        <f t="shared" si="11"/>
        <v>40600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41558</v>
      </c>
      <c r="T112" s="11">
        <f t="shared" si="11"/>
        <v>41592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</v>
      </c>
      <c r="T113" s="11">
        <f t="shared" si="11"/>
        <v>42155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</v>
      </c>
      <c r="T114" s="11">
        <f t="shared" si="11"/>
        <v>41742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40754</v>
      </c>
      <c r="T115" s="11">
        <f t="shared" si="11"/>
        <v>40762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</v>
      </c>
      <c r="T116" s="11">
        <f t="shared" si="11"/>
        <v>40921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40919</v>
      </c>
      <c r="T117" s="11">
        <f t="shared" si="11"/>
        <v>40944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</v>
      </c>
      <c r="T118" s="11">
        <f t="shared" si="11"/>
        <v>40641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40249</v>
      </c>
      <c r="T119" s="11">
        <f t="shared" si="11"/>
        <v>40339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</v>
      </c>
      <c r="T120" s="11">
        <f t="shared" si="11"/>
        <v>40753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</v>
      </c>
      <c r="T121" s="11">
        <f t="shared" si="11"/>
        <v>40769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</v>
      </c>
      <c r="T122" s="11">
        <f t="shared" si="11"/>
        <v>42646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42097</v>
      </c>
      <c r="T123" s="11">
        <f t="shared" si="11"/>
        <v>42112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</v>
      </c>
      <c r="T124" s="11">
        <f t="shared" si="11"/>
        <v>42653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41905</v>
      </c>
      <c r="T125" s="11">
        <f t="shared" si="11"/>
        <v>41941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42115</v>
      </c>
      <c r="T126" s="11">
        <f t="shared" si="11"/>
        <v>42140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42710</v>
      </c>
      <c r="T127" s="11">
        <f t="shared" si="11"/>
        <v>42770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42136</v>
      </c>
      <c r="T128" s="11">
        <f t="shared" si="11"/>
        <v>42166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42068</v>
      </c>
      <c r="T129" s="11">
        <f t="shared" si="11"/>
        <v>42098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</v>
      </c>
      <c r="T130" s="11">
        <f t="shared" si="11"/>
        <v>42663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MID(N131,SEARCH("/",N131)+1,LEN(N131))</f>
        <v>science fiction</v>
      </c>
      <c r="S131" s="11">
        <f t="shared" ref="S131:S194" si="16">ROUND((J131/86400)+DATE(1970,1,1),0)</f>
        <v>41883</v>
      </c>
      <c r="T131" s="11">
        <f t="shared" ref="T131:T194" si="17">ROUND(($I131/86400)+DATE(1970,1,1),0)</f>
        <v>41943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41779</v>
      </c>
      <c r="T132" s="11">
        <f t="shared" si="17"/>
        <v>41807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42542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41906</v>
      </c>
      <c r="T134" s="11">
        <f t="shared" si="17"/>
        <v>41951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42492</v>
      </c>
      <c r="T135" s="11">
        <f t="shared" si="17"/>
        <v>42522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42222</v>
      </c>
      <c r="T136" s="11">
        <f t="shared" si="17"/>
        <v>42252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</v>
      </c>
      <c r="T137" s="11">
        <f t="shared" si="17"/>
        <v>41822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</v>
      </c>
      <c r="T138" s="11">
        <f t="shared" si="17"/>
        <v>42140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42240</v>
      </c>
      <c r="T139" s="11">
        <f t="shared" si="17"/>
        <v>42290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</v>
      </c>
      <c r="T140" s="11">
        <f t="shared" si="17"/>
        <v>42217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42188</v>
      </c>
      <c r="T141" s="11">
        <f t="shared" si="17"/>
        <v>42198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</v>
      </c>
      <c r="T142" s="11">
        <f t="shared" si="17"/>
        <v>42083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</v>
      </c>
      <c r="T143" s="11">
        <f t="shared" si="17"/>
        <v>42155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41939</v>
      </c>
      <c r="T144" s="11">
        <f t="shared" si="17"/>
        <v>41960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</v>
      </c>
      <c r="T145" s="11">
        <f t="shared" si="17"/>
        <v>42616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42048</v>
      </c>
      <c r="T146" s="11">
        <f t="shared" si="17"/>
        <v>42108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42201</v>
      </c>
      <c r="T147" s="11">
        <f t="shared" si="17"/>
        <v>42228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</v>
      </c>
      <c r="T148" s="11">
        <f t="shared" si="17"/>
        <v>42753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41970</v>
      </c>
      <c r="T149" s="11">
        <f t="shared" si="17"/>
        <v>42013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</v>
      </c>
      <c r="T150" s="11">
        <f t="shared" si="17"/>
        <v>42427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</v>
      </c>
      <c r="T151" s="11">
        <f t="shared" si="17"/>
        <v>41998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</v>
      </c>
      <c r="T152" s="11">
        <f t="shared" si="17"/>
        <v>42150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42114</v>
      </c>
      <c r="T153" s="11">
        <f t="shared" si="17"/>
        <v>42174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</v>
      </c>
      <c r="T154" s="11">
        <f t="shared" si="17"/>
        <v>41905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41934</v>
      </c>
      <c r="T155" s="11">
        <f t="shared" si="17"/>
        <v>41976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42116</v>
      </c>
      <c r="T156" s="11">
        <f t="shared" si="17"/>
        <v>42159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42169</v>
      </c>
      <c r="T157" s="11">
        <f t="shared" si="17"/>
        <v>42209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</v>
      </c>
      <c r="T158" s="11">
        <f t="shared" si="17"/>
        <v>41854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42397</v>
      </c>
      <c r="T159" s="11">
        <f t="shared" si="17"/>
        <v>42427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</v>
      </c>
      <c r="T160" s="11">
        <f t="shared" si="17"/>
        <v>41934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</v>
      </c>
      <c r="T161" s="11">
        <f t="shared" si="17"/>
        <v>42554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42172</v>
      </c>
      <c r="T162" s="11">
        <f t="shared" si="17"/>
        <v>42232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41793</v>
      </c>
      <c r="T163" s="11">
        <f t="shared" si="17"/>
        <v>41823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</v>
      </c>
      <c r="T164" s="11">
        <f t="shared" si="17"/>
        <v>41868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42244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41842</v>
      </c>
      <c r="T166" s="11">
        <f t="shared" si="17"/>
        <v>41902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42352</v>
      </c>
      <c r="T167" s="11">
        <f t="shared" si="17"/>
        <v>42382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</v>
      </c>
      <c r="T168" s="11">
        <f t="shared" si="17"/>
        <v>42751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42161</v>
      </c>
      <c r="T169" s="11">
        <f t="shared" si="17"/>
        <v>42221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42053</v>
      </c>
      <c r="T170" s="11">
        <f t="shared" si="17"/>
        <v>42083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41901</v>
      </c>
      <c r="T171" s="11">
        <f t="shared" si="17"/>
        <v>41931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42217</v>
      </c>
      <c r="T172" s="11">
        <f t="shared" si="17"/>
        <v>42246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</v>
      </c>
      <c r="T173" s="11">
        <f t="shared" si="17"/>
        <v>42594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</v>
      </c>
      <c r="T174" s="11">
        <f t="shared" si="17"/>
        <v>42082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42034</v>
      </c>
      <c r="T175" s="11">
        <f t="shared" si="17"/>
        <v>42064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42073</v>
      </c>
      <c r="T176" s="11">
        <f t="shared" si="17"/>
        <v>42133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41856</v>
      </c>
      <c r="T177" s="11">
        <f t="shared" si="17"/>
        <v>41881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42192</v>
      </c>
      <c r="T178" s="11">
        <f t="shared" si="17"/>
        <v>42222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</v>
      </c>
      <c r="T179" s="11">
        <f t="shared" si="17"/>
        <v>42087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42305</v>
      </c>
      <c r="T180" s="11">
        <f t="shared" si="17"/>
        <v>42335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</v>
      </c>
      <c r="T181" s="11">
        <f t="shared" si="17"/>
        <v>42433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42068</v>
      </c>
      <c r="T182" s="11">
        <f t="shared" si="17"/>
        <v>42108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42148</v>
      </c>
      <c r="T183" s="11">
        <f t="shared" si="17"/>
        <v>42178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</v>
      </c>
      <c r="T184" s="11">
        <f t="shared" si="17"/>
        <v>42742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41940</v>
      </c>
      <c r="T185" s="11">
        <f t="shared" si="17"/>
        <v>41970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41826</v>
      </c>
      <c r="T186" s="11">
        <f t="shared" si="17"/>
        <v>41883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42571</v>
      </c>
      <c r="T187" s="11">
        <f t="shared" si="17"/>
        <v>42601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42768</v>
      </c>
      <c r="T188" s="11">
        <f t="shared" si="17"/>
        <v>42798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</v>
      </c>
      <c r="T189" s="11">
        <f t="shared" si="17"/>
        <v>42206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</v>
      </c>
      <c r="T190" s="11">
        <f t="shared" si="17"/>
        <v>41887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42557</v>
      </c>
      <c r="T191" s="11">
        <f t="shared" si="17"/>
        <v>42617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42528</v>
      </c>
      <c r="T192" s="11">
        <f t="shared" si="17"/>
        <v>42538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</v>
      </c>
      <c r="T193" s="11">
        <f t="shared" si="17"/>
        <v>42279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41900</v>
      </c>
      <c r="T194" s="11">
        <f t="shared" si="17"/>
        <v>41930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MID(N195,SEARCH("/",N195)+1,LEN(N195))</f>
        <v>drama</v>
      </c>
      <c r="S195" s="11">
        <f t="shared" ref="S195:S258" si="22">ROUND((J195/86400)+DATE(1970,1,1),0)</f>
        <v>41912</v>
      </c>
      <c r="T195" s="11">
        <f t="shared" ref="T195:T258" si="23">ROUND(($I195/86400)+DATE(1970,1,1),0)</f>
        <v>41972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42376</v>
      </c>
      <c r="T196" s="11">
        <f t="shared" si="23"/>
        <v>42436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42136</v>
      </c>
      <c r="T197" s="11">
        <f t="shared" si="23"/>
        <v>42196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42260</v>
      </c>
      <c r="T198" s="11">
        <f t="shared" si="23"/>
        <v>42288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42742</v>
      </c>
      <c r="T199" s="11">
        <f t="shared" si="23"/>
        <v>42784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</v>
      </c>
      <c r="T200" s="11">
        <f t="shared" si="23"/>
        <v>41917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</v>
      </c>
      <c r="T201" s="11">
        <f t="shared" si="23"/>
        <v>42614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</v>
      </c>
      <c r="T202" s="11">
        <f t="shared" si="23"/>
        <v>41897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42024</v>
      </c>
      <c r="T203" s="11">
        <f t="shared" si="23"/>
        <v>42044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42256</v>
      </c>
      <c r="T204" s="11">
        <f t="shared" si="23"/>
        <v>42286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41974</v>
      </c>
      <c r="T205" s="11">
        <f t="shared" si="23"/>
        <v>42034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42557</v>
      </c>
      <c r="T206" s="11">
        <f t="shared" si="23"/>
        <v>42587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42249</v>
      </c>
      <c r="T207" s="11">
        <f t="shared" si="23"/>
        <v>42284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</v>
      </c>
      <c r="T208" s="11">
        <f t="shared" si="23"/>
        <v>42588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</v>
      </c>
      <c r="T209" s="11">
        <f t="shared" si="23"/>
        <v>42008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</v>
      </c>
      <c r="T210" s="11">
        <f t="shared" si="23"/>
        <v>41989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42166</v>
      </c>
      <c r="T211" s="11">
        <f t="shared" si="23"/>
        <v>42196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</v>
      </c>
      <c r="T212" s="11">
        <f t="shared" si="23"/>
        <v>42278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</v>
      </c>
      <c r="T213" s="11">
        <f t="shared" si="23"/>
        <v>42266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42417</v>
      </c>
      <c r="T214" s="11">
        <f t="shared" si="23"/>
        <v>42477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42203</v>
      </c>
      <c r="T215" s="11">
        <f t="shared" si="23"/>
        <v>42233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42010</v>
      </c>
      <c r="T216" s="11">
        <f t="shared" si="23"/>
        <v>42070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</v>
      </c>
      <c r="T217" s="11">
        <f t="shared" si="23"/>
        <v>42418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42067</v>
      </c>
      <c r="T218" s="11">
        <f t="shared" si="23"/>
        <v>42117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41971</v>
      </c>
      <c r="T219" s="11">
        <f t="shared" si="23"/>
        <v>42002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42080</v>
      </c>
      <c r="T220" s="11">
        <f t="shared" si="23"/>
        <v>42140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</v>
      </c>
      <c r="T221" s="11">
        <f t="shared" si="23"/>
        <v>42461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42196</v>
      </c>
      <c r="T222" s="11">
        <f t="shared" si="23"/>
        <v>42237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42032</v>
      </c>
      <c r="T223" s="11">
        <f t="shared" si="23"/>
        <v>42092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42032</v>
      </c>
      <c r="T224" s="11">
        <f t="shared" si="23"/>
        <v>42090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</v>
      </c>
      <c r="T225" s="11">
        <f t="shared" si="23"/>
        <v>42512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</v>
      </c>
      <c r="T226" s="11">
        <f t="shared" si="23"/>
        <v>42195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42439</v>
      </c>
      <c r="T227" s="11">
        <f t="shared" si="23"/>
        <v>42469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42107</v>
      </c>
      <c r="T228" s="11">
        <f t="shared" si="23"/>
        <v>42155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42165</v>
      </c>
      <c r="T229" s="11">
        <f t="shared" si="23"/>
        <v>42195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42097</v>
      </c>
      <c r="T230" s="11">
        <f t="shared" si="23"/>
        <v>42157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42384</v>
      </c>
      <c r="T231" s="11">
        <f t="shared" si="23"/>
        <v>42414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42130</v>
      </c>
      <c r="T232" s="11">
        <f t="shared" si="23"/>
        <v>42160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42342</v>
      </c>
      <c r="T233" s="11">
        <f t="shared" si="23"/>
        <v>42372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42033</v>
      </c>
      <c r="T234" s="11">
        <f t="shared" si="23"/>
        <v>42063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42613</v>
      </c>
      <c r="T235" s="11">
        <f t="shared" si="23"/>
        <v>42643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</v>
      </c>
      <c r="T236" s="11">
        <f t="shared" si="23"/>
        <v>42176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42165</v>
      </c>
      <c r="T237" s="11">
        <f t="shared" si="23"/>
        <v>42195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42378</v>
      </c>
      <c r="T239" s="11">
        <f t="shared" si="23"/>
        <v>42438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42714</v>
      </c>
      <c r="T240" s="11">
        <f t="shared" si="23"/>
        <v>42734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</v>
      </c>
      <c r="T241" s="11">
        <f t="shared" si="23"/>
        <v>42317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41355</v>
      </c>
      <c r="T242" s="11">
        <f t="shared" si="23"/>
        <v>41400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41950</v>
      </c>
      <c r="T243" s="11">
        <f t="shared" si="23"/>
        <v>41995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</v>
      </c>
      <c r="T244" s="11">
        <f t="shared" si="23"/>
        <v>40897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</v>
      </c>
      <c r="T245" s="11">
        <f t="shared" si="23"/>
        <v>41692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</v>
      </c>
      <c r="T246" s="11">
        <f t="shared" si="23"/>
        <v>40253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</v>
      </c>
      <c r="T247" s="11">
        <f t="shared" si="23"/>
        <v>41137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</v>
      </c>
      <c r="T248" s="11">
        <f t="shared" si="23"/>
        <v>40530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40431</v>
      </c>
      <c r="T249" s="11">
        <f t="shared" si="23"/>
        <v>40467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40871</v>
      </c>
      <c r="T250" s="11">
        <f t="shared" si="23"/>
        <v>40916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40333</v>
      </c>
      <c r="T251" s="11">
        <f t="shared" si="23"/>
        <v>40413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41402</v>
      </c>
      <c r="T252" s="11">
        <f t="shared" si="23"/>
        <v>41432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41014</v>
      </c>
      <c r="T253" s="11">
        <f t="shared" si="23"/>
        <v>41046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40267</v>
      </c>
      <c r="T254" s="11">
        <f t="shared" si="23"/>
        <v>40330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40925</v>
      </c>
      <c r="T255" s="11">
        <f t="shared" si="23"/>
        <v>40955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42264</v>
      </c>
      <c r="T256" s="11">
        <f t="shared" si="23"/>
        <v>42294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40589</v>
      </c>
      <c r="T257" s="11">
        <f t="shared" si="23"/>
        <v>40618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41320</v>
      </c>
      <c r="T258" s="11">
        <f t="shared" si="23"/>
        <v>41350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MID(N259,SEARCH("/",N259)+1,LEN(N259))</f>
        <v>documentary</v>
      </c>
      <c r="S259" s="11">
        <f t="shared" ref="S259:S322" si="28">ROUND((J259/86400)+DATE(1970,1,1),0)</f>
        <v>42480</v>
      </c>
      <c r="T259" s="11">
        <f t="shared" ref="T259:T322" si="29">ROUND(($I259/86400)+DATE(1970,1,1),0)</f>
        <v>42510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</v>
      </c>
      <c r="T260" s="11">
        <f t="shared" si="29"/>
        <v>40712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42073</v>
      </c>
      <c r="T261" s="11">
        <f t="shared" si="29"/>
        <v>42103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40331</v>
      </c>
      <c r="T262" s="11">
        <f t="shared" si="29"/>
        <v>40376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41018</v>
      </c>
      <c r="T263" s="11">
        <f t="shared" si="29"/>
        <v>41068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</v>
      </c>
      <c r="T264" s="11">
        <f t="shared" si="29"/>
        <v>40600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41150</v>
      </c>
      <c r="T265" s="11">
        <f t="shared" si="29"/>
        <v>41180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41011</v>
      </c>
      <c r="T266" s="11">
        <f t="shared" si="29"/>
        <v>41041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</v>
      </c>
      <c r="T267" s="11">
        <f t="shared" si="29"/>
        <v>40309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</v>
      </c>
      <c r="T268" s="11">
        <f t="shared" si="29"/>
        <v>40291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</v>
      </c>
      <c r="T269" s="11">
        <f t="shared" si="29"/>
        <v>41815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</v>
      </c>
      <c r="T270" s="11">
        <f t="shared" si="29"/>
        <v>40854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</v>
      </c>
      <c r="T271" s="11">
        <f t="shared" si="29"/>
        <v>42788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40638</v>
      </c>
      <c r="T272" s="11">
        <f t="shared" si="29"/>
        <v>40688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</v>
      </c>
      <c r="T273" s="11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40236</v>
      </c>
      <c r="T274" s="11">
        <f t="shared" si="29"/>
        <v>40297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</v>
      </c>
      <c r="T275" s="11">
        <f t="shared" si="29"/>
        <v>40727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40970</v>
      </c>
      <c r="T276" s="11">
        <f t="shared" si="29"/>
        <v>41004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</v>
      </c>
      <c r="T277" s="11">
        <f t="shared" si="29"/>
        <v>41223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</v>
      </c>
      <c r="T278" s="11">
        <f t="shared" si="29"/>
        <v>41027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42118</v>
      </c>
      <c r="T279" s="11">
        <f t="shared" si="29"/>
        <v>42148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</v>
      </c>
      <c r="T280" s="11">
        <f t="shared" si="29"/>
        <v>41194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</v>
      </c>
      <c r="T281" s="11">
        <f t="shared" si="29"/>
        <v>42793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41745</v>
      </c>
      <c r="T282" s="11">
        <f t="shared" si="29"/>
        <v>41790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</v>
      </c>
      <c r="T283" s="11">
        <f t="shared" si="29"/>
        <v>40036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40195</v>
      </c>
      <c r="T284" s="11">
        <f t="shared" si="29"/>
        <v>40232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40676</v>
      </c>
      <c r="T285" s="11">
        <f t="shared" si="29"/>
        <v>40695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40905</v>
      </c>
      <c r="T286" s="11">
        <f t="shared" si="29"/>
        <v>40930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41507</v>
      </c>
      <c r="T287" s="11">
        <f t="shared" si="29"/>
        <v>41537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41314</v>
      </c>
      <c r="T288" s="11">
        <f t="shared" si="29"/>
        <v>41359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</v>
      </c>
      <c r="T289" s="11">
        <f t="shared" si="29"/>
        <v>41215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</v>
      </c>
      <c r="T290" s="11">
        <f t="shared" si="29"/>
        <v>41086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</v>
      </c>
      <c r="T291" s="11">
        <f t="shared" si="29"/>
        <v>41580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</v>
      </c>
      <c r="T292" s="11">
        <f t="shared" si="29"/>
        <v>40576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41377</v>
      </c>
      <c r="T293" s="11">
        <f t="shared" si="29"/>
        <v>41395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40813</v>
      </c>
      <c r="T294" s="11">
        <f t="shared" si="29"/>
        <v>40845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41720</v>
      </c>
      <c r="T295" s="11">
        <f t="shared" si="29"/>
        <v>41750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</v>
      </c>
      <c r="T296" s="11">
        <f t="shared" si="29"/>
        <v>40379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</v>
      </c>
      <c r="T298" s="11">
        <f t="shared" si="29"/>
        <v>41159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42090</v>
      </c>
      <c r="T299" s="11">
        <f t="shared" si="29"/>
        <v>42125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</v>
      </c>
      <c r="T300" s="11">
        <f t="shared" si="29"/>
        <v>41769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</v>
      </c>
      <c r="T301" s="11">
        <f t="shared" si="29"/>
        <v>40499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40627</v>
      </c>
      <c r="T302" s="11">
        <f t="shared" si="29"/>
        <v>40658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41313</v>
      </c>
      <c r="T303" s="11">
        <f t="shared" si="29"/>
        <v>41353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40934</v>
      </c>
      <c r="T304" s="11">
        <f t="shared" si="29"/>
        <v>40964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</v>
      </c>
      <c r="T305" s="11">
        <f t="shared" si="29"/>
        <v>41062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</v>
      </c>
      <c r="T306" s="11">
        <f t="shared" si="29"/>
        <v>41153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40949</v>
      </c>
      <c r="T307" s="11">
        <f t="shared" si="29"/>
        <v>40979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41334</v>
      </c>
      <c r="T308" s="11">
        <f t="shared" si="29"/>
        <v>41354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41283</v>
      </c>
      <c r="T309" s="11">
        <f t="shared" si="29"/>
        <v>41313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40568</v>
      </c>
      <c r="T310" s="11">
        <f t="shared" si="29"/>
        <v>40613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41135</v>
      </c>
      <c r="T311" s="11">
        <f t="shared" si="29"/>
        <v>41156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</v>
      </c>
      <c r="T312" s="11">
        <f t="shared" si="29"/>
        <v>40836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</v>
      </c>
      <c r="T313" s="11">
        <f t="shared" si="29"/>
        <v>40909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41349</v>
      </c>
      <c r="T314" s="11">
        <f t="shared" si="29"/>
        <v>41379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</v>
      </c>
      <c r="T315" s="11">
        <f t="shared" si="29"/>
        <v>40402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41305</v>
      </c>
      <c r="T316" s="11">
        <f t="shared" si="29"/>
        <v>41335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41114</v>
      </c>
      <c r="T317" s="11">
        <f t="shared" si="29"/>
        <v>41144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41951</v>
      </c>
      <c r="T318" s="11">
        <f t="shared" si="29"/>
        <v>41984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41590</v>
      </c>
      <c r="T319" s="11">
        <f t="shared" si="29"/>
        <v>41620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</v>
      </c>
      <c r="T320" s="11">
        <f t="shared" si="29"/>
        <v>41360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40124</v>
      </c>
      <c r="T321" s="11">
        <f t="shared" si="29"/>
        <v>40211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42332</v>
      </c>
      <c r="T322" s="11">
        <f t="shared" si="29"/>
        <v>42361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MID(N323,SEARCH("/",N323)+1,LEN(N323))</f>
        <v>documentary</v>
      </c>
      <c r="S323" s="11">
        <f t="shared" ref="S323:S386" si="34">ROUND((J323/86400)+DATE(1970,1,1),0)</f>
        <v>42647</v>
      </c>
      <c r="T323" s="11">
        <f t="shared" ref="T323:T386" si="35">ROUND(($I323/86400)+DATE(1970,1,1),0)</f>
        <v>42682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42474</v>
      </c>
      <c r="T324" s="11">
        <f t="shared" si="35"/>
        <v>42504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</v>
      </c>
      <c r="T325" s="11">
        <f t="shared" si="35"/>
        <v>42725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42185</v>
      </c>
      <c r="T326" s="11">
        <f t="shared" si="35"/>
        <v>42218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</v>
      </c>
      <c r="T327" s="11">
        <f t="shared" si="35"/>
        <v>42724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</v>
      </c>
      <c r="T328" s="11">
        <f t="shared" si="35"/>
        <v>42809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</v>
      </c>
      <c r="T329" s="11">
        <f t="shared" si="35"/>
        <v>42085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42279</v>
      </c>
      <c r="T330" s="11">
        <f t="shared" si="35"/>
        <v>42309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</v>
      </c>
      <c r="T331" s="11">
        <f t="shared" si="35"/>
        <v>42315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41380</v>
      </c>
      <c r="T332" s="11">
        <f t="shared" si="35"/>
        <v>41411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42508</v>
      </c>
      <c r="T333" s="11">
        <f t="shared" si="35"/>
        <v>42539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42264</v>
      </c>
      <c r="T334" s="11">
        <f t="shared" si="35"/>
        <v>42305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42438</v>
      </c>
      <c r="T335" s="11">
        <f t="shared" si="35"/>
        <v>42468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42102</v>
      </c>
      <c r="T336" s="11">
        <f t="shared" si="35"/>
        <v>42140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42102</v>
      </c>
      <c r="T337" s="11">
        <f t="shared" si="35"/>
        <v>42133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42292</v>
      </c>
      <c r="T338" s="11">
        <f t="shared" si="35"/>
        <v>42322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</v>
      </c>
      <c r="T339" s="11">
        <f t="shared" si="35"/>
        <v>42077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42560</v>
      </c>
      <c r="T340" s="11">
        <f t="shared" si="35"/>
        <v>42616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42094</v>
      </c>
      <c r="T341" s="11">
        <f t="shared" si="35"/>
        <v>42124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42773</v>
      </c>
      <c r="T342" s="11">
        <f t="shared" si="35"/>
        <v>42803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41895</v>
      </c>
      <c r="T343" s="11">
        <f t="shared" si="35"/>
        <v>41913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42460</v>
      </c>
      <c r="T344" s="11">
        <f t="shared" si="35"/>
        <v>42490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41927</v>
      </c>
      <c r="T345" s="11">
        <f t="shared" si="35"/>
        <v>41957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42112</v>
      </c>
      <c r="T346" s="11">
        <f t="shared" si="35"/>
        <v>42156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42115</v>
      </c>
      <c r="T347" s="11">
        <f t="shared" si="35"/>
        <v>42145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42262</v>
      </c>
      <c r="T348" s="11">
        <f t="shared" si="35"/>
        <v>42292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</v>
      </c>
      <c r="T349" s="11">
        <f t="shared" si="35"/>
        <v>42323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42208</v>
      </c>
      <c r="T350" s="11">
        <f t="shared" si="35"/>
        <v>42238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</v>
      </c>
      <c r="T351" s="11">
        <f t="shared" si="35"/>
        <v>42790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</v>
      </c>
      <c r="T352" s="11">
        <f t="shared" si="35"/>
        <v>42624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42428</v>
      </c>
      <c r="T353" s="11">
        <f t="shared" si="35"/>
        <v>42468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</v>
      </c>
      <c r="T354" s="11">
        <f t="shared" si="35"/>
        <v>41920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42298</v>
      </c>
      <c r="T355" s="11">
        <f t="shared" si="35"/>
        <v>42328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42439</v>
      </c>
      <c r="T356" s="11">
        <f t="shared" si="35"/>
        <v>42469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</v>
      </c>
      <c r="T357" s="11">
        <f t="shared" si="35"/>
        <v>41974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42416</v>
      </c>
      <c r="T358" s="11">
        <f t="shared" si="35"/>
        <v>42446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</v>
      </c>
      <c r="T359" s="11">
        <f t="shared" si="35"/>
        <v>42118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42508</v>
      </c>
      <c r="T360" s="11">
        <f t="shared" si="35"/>
        <v>42537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</v>
      </c>
      <c r="T361" s="11">
        <f t="shared" si="35"/>
        <v>41957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42164</v>
      </c>
      <c r="T362" s="11">
        <f t="shared" si="35"/>
        <v>42208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</v>
      </c>
      <c r="T363" s="11">
        <f t="shared" si="35"/>
        <v>41966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40256</v>
      </c>
      <c r="T365" s="11">
        <f t="shared" si="35"/>
        <v>40301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41781</v>
      </c>
      <c r="T366" s="11">
        <f t="shared" si="35"/>
        <v>41811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41669</v>
      </c>
      <c r="T367" s="11">
        <f t="shared" si="35"/>
        <v>41699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41020</v>
      </c>
      <c r="T368" s="11">
        <f t="shared" si="35"/>
        <v>41050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41356</v>
      </c>
      <c r="T369" s="11">
        <f t="shared" si="35"/>
        <v>41395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42044</v>
      </c>
      <c r="T370" s="11">
        <f t="shared" si="35"/>
        <v>42079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40894</v>
      </c>
      <c r="T371" s="11">
        <f t="shared" si="35"/>
        <v>40924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42712</v>
      </c>
      <c r="T372" s="11">
        <f t="shared" si="35"/>
        <v>42742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41262</v>
      </c>
      <c r="T373" s="11">
        <f t="shared" si="35"/>
        <v>41307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42426</v>
      </c>
      <c r="T374" s="11">
        <f t="shared" si="35"/>
        <v>42466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41079</v>
      </c>
      <c r="T375" s="11">
        <f t="shared" si="35"/>
        <v>41109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40758</v>
      </c>
      <c r="T376" s="11">
        <f t="shared" si="35"/>
        <v>40803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41658</v>
      </c>
      <c r="T377" s="11">
        <f t="shared" si="35"/>
        <v>41700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</v>
      </c>
      <c r="T378" s="11">
        <f t="shared" si="35"/>
        <v>42607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</v>
      </c>
      <c r="T379" s="11">
        <f t="shared" si="35"/>
        <v>42322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42371</v>
      </c>
      <c r="T380" s="11">
        <f t="shared" si="35"/>
        <v>42395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40988</v>
      </c>
      <c r="T381" s="11">
        <f t="shared" si="35"/>
        <v>41033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42368</v>
      </c>
      <c r="T382" s="11">
        <f t="shared" si="35"/>
        <v>42393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41086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41145</v>
      </c>
      <c r="T384" s="11">
        <f t="shared" si="35"/>
        <v>41159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</v>
      </c>
      <c r="T385" s="11">
        <f t="shared" si="35"/>
        <v>41778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41981</v>
      </c>
      <c r="T386" s="11">
        <f t="shared" si="35"/>
        <v>42011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MID(N387,SEARCH("/",N387)+1,LEN(N387))</f>
        <v>documentary</v>
      </c>
      <c r="S387" s="11">
        <f t="shared" ref="S387:S450" si="40">ROUND((J387/86400)+DATE(1970,1,1),0)</f>
        <v>41935</v>
      </c>
      <c r="T387" s="11">
        <f t="shared" ref="T387:T450" si="41">ROUND(($I387/86400)+DATE(1970,1,1),0)</f>
        <v>41965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42212</v>
      </c>
      <c r="T388" s="11">
        <f t="shared" si="41"/>
        <v>42227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42201</v>
      </c>
      <c r="T389" s="11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</v>
      </c>
      <c r="T390" s="11">
        <f t="shared" si="41"/>
        <v>42579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</v>
      </c>
      <c r="T391" s="11">
        <f t="shared" si="41"/>
        <v>41706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</v>
      </c>
      <c r="T392" s="11">
        <f t="shared" si="41"/>
        <v>42132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</v>
      </c>
      <c r="T393" s="11">
        <f t="shared" si="41"/>
        <v>40895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40764</v>
      </c>
      <c r="T394" s="11">
        <f t="shared" si="41"/>
        <v>40794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41527</v>
      </c>
      <c r="T395" s="11">
        <f t="shared" si="41"/>
        <v>41558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42418</v>
      </c>
      <c r="T396" s="11">
        <f t="shared" si="41"/>
        <v>42478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40991</v>
      </c>
      <c r="T397" s="11">
        <f t="shared" si="41"/>
        <v>41027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41083</v>
      </c>
      <c r="T398" s="11">
        <f t="shared" si="41"/>
        <v>41098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40380</v>
      </c>
      <c r="T399" s="11">
        <f t="shared" si="41"/>
        <v>40422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42079</v>
      </c>
      <c r="T400" s="11">
        <f t="shared" si="41"/>
        <v>42124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42688</v>
      </c>
      <c r="T401" s="11">
        <f t="shared" si="41"/>
        <v>42719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41746</v>
      </c>
      <c r="T402" s="11">
        <f t="shared" si="41"/>
        <v>41776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40733</v>
      </c>
      <c r="T403" s="11">
        <f t="shared" si="41"/>
        <v>40763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42293</v>
      </c>
      <c r="T404" s="11">
        <f t="shared" si="41"/>
        <v>42314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</v>
      </c>
      <c r="T405" s="11">
        <f t="shared" si="41"/>
        <v>40765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41647</v>
      </c>
      <c r="T406" s="11">
        <f t="shared" si="41"/>
        <v>41676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</v>
      </c>
      <c r="T407" s="11">
        <f t="shared" si="41"/>
        <v>41704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</v>
      </c>
      <c r="T408" s="11">
        <f t="shared" si="41"/>
        <v>40672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40807</v>
      </c>
      <c r="T409" s="11">
        <f t="shared" si="41"/>
        <v>40867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41544</v>
      </c>
      <c r="T410" s="11">
        <f t="shared" si="41"/>
        <v>41584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42544</v>
      </c>
      <c r="T411" s="11">
        <f t="shared" si="41"/>
        <v>42574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42114</v>
      </c>
      <c r="T412" s="11">
        <f t="shared" si="41"/>
        <v>42174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41100</v>
      </c>
      <c r="T414" s="11">
        <f t="shared" si="41"/>
        <v>41116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41080</v>
      </c>
      <c r="T415" s="11">
        <f t="shared" si="41"/>
        <v>41110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</v>
      </c>
      <c r="T416" s="11">
        <f t="shared" si="41"/>
        <v>41559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41905</v>
      </c>
      <c r="T417" s="11">
        <f t="shared" si="41"/>
        <v>41930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</v>
      </c>
      <c r="T418" s="11">
        <f t="shared" si="41"/>
        <v>41678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41361</v>
      </c>
      <c r="T419" s="11">
        <f t="shared" si="41"/>
        <v>41372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</v>
      </c>
      <c r="T420" s="11">
        <f t="shared" si="41"/>
        <v>42208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41395</v>
      </c>
      <c r="T421" s="11">
        <f t="shared" si="41"/>
        <v>41455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</v>
      </c>
      <c r="T422" s="11">
        <f t="shared" si="41"/>
        <v>41712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</v>
      </c>
      <c r="T423" s="11">
        <f t="shared" si="41"/>
        <v>42237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</v>
      </c>
      <c r="T424" s="11">
        <f t="shared" si="41"/>
        <v>41893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41401</v>
      </c>
      <c r="T425" s="11">
        <f t="shared" si="41"/>
        <v>41431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</v>
      </c>
      <c r="T426" s="11">
        <f t="shared" si="41"/>
        <v>40994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42276</v>
      </c>
      <c r="T427" s="11">
        <f t="shared" si="41"/>
        <v>42336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42401</v>
      </c>
      <c r="T428" s="11">
        <f t="shared" si="41"/>
        <v>42431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42286</v>
      </c>
      <c r="T429" s="11">
        <f t="shared" si="41"/>
        <v>42300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41779</v>
      </c>
      <c r="T430" s="11">
        <f t="shared" si="41"/>
        <v>41807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40071</v>
      </c>
      <c r="T431" s="11">
        <f t="shared" si="41"/>
        <v>40144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</v>
      </c>
      <c r="T432" s="11">
        <f t="shared" si="41"/>
        <v>41528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42527</v>
      </c>
      <c r="T433" s="11">
        <f t="shared" si="41"/>
        <v>42557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42239</v>
      </c>
      <c r="T434" s="11">
        <f t="shared" si="41"/>
        <v>42299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42229</v>
      </c>
      <c r="T435" s="11">
        <f t="shared" si="41"/>
        <v>42289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41577</v>
      </c>
      <c r="T436" s="11">
        <f t="shared" si="41"/>
        <v>41610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41501</v>
      </c>
      <c r="T437" s="11">
        <f t="shared" si="41"/>
        <v>41531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</v>
      </c>
      <c r="T438" s="11">
        <f t="shared" si="41"/>
        <v>41486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</v>
      </c>
      <c r="T439" s="11">
        <f t="shared" si="41"/>
        <v>42651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</v>
      </c>
      <c r="T440" s="11">
        <f t="shared" si="41"/>
        <v>42326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41920</v>
      </c>
      <c r="T441" s="11">
        <f t="shared" si="41"/>
        <v>41930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42424</v>
      </c>
      <c r="T442" s="11">
        <f t="shared" si="41"/>
        <v>42454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41551</v>
      </c>
      <c r="T443" s="11">
        <f t="shared" si="41"/>
        <v>41581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42025</v>
      </c>
      <c r="T444" s="11">
        <f t="shared" si="41"/>
        <v>42055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</v>
      </c>
      <c r="T445" s="11">
        <f t="shared" si="41"/>
        <v>41680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40895</v>
      </c>
      <c r="T446" s="11">
        <f t="shared" si="41"/>
        <v>40955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</v>
      </c>
      <c r="T447" s="11">
        <f t="shared" si="41"/>
        <v>42145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</v>
      </c>
      <c r="T448" s="11">
        <f t="shared" si="41"/>
        <v>42067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41332</v>
      </c>
      <c r="T449" s="11">
        <f t="shared" si="41"/>
        <v>41357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41754</v>
      </c>
      <c r="T450" s="11">
        <f t="shared" si="41"/>
        <v>41774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MID(N451,SEARCH("/",N451)+1,LEN(N451))</f>
        <v>animation</v>
      </c>
      <c r="S451" s="11">
        <f t="shared" ref="S451:S514" si="46">ROUND((J451/86400)+DATE(1970,1,1),0)</f>
        <v>41535</v>
      </c>
      <c r="T451" s="11">
        <f t="shared" ref="T451:T514" si="47">ROUND(($I451/86400)+DATE(1970,1,1),0)</f>
        <v>41565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41655</v>
      </c>
      <c r="T452" s="11">
        <f t="shared" si="47"/>
        <v>41685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41635</v>
      </c>
      <c r="T453" s="11">
        <f t="shared" si="47"/>
        <v>41665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42108</v>
      </c>
      <c r="T454" s="11">
        <f t="shared" si="47"/>
        <v>42138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42039</v>
      </c>
      <c r="T455" s="11">
        <f t="shared" si="47"/>
        <v>42055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41939</v>
      </c>
      <c r="T456" s="11">
        <f t="shared" si="47"/>
        <v>41970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</v>
      </c>
      <c r="T457" s="11">
        <f t="shared" si="47"/>
        <v>41016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41548</v>
      </c>
      <c r="T458" s="11">
        <f t="shared" si="47"/>
        <v>41569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41838</v>
      </c>
      <c r="T459" s="11">
        <f t="shared" si="47"/>
        <v>41868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41379</v>
      </c>
      <c r="T460" s="11">
        <f t="shared" si="47"/>
        <v>41409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40801</v>
      </c>
      <c r="T461" s="11">
        <f t="shared" si="47"/>
        <v>40861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41760</v>
      </c>
      <c r="T462" s="11">
        <f t="shared" si="47"/>
        <v>41791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41408</v>
      </c>
      <c r="T463" s="11">
        <f t="shared" si="47"/>
        <v>41428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</v>
      </c>
      <c r="T464" s="11">
        <f t="shared" si="47"/>
        <v>40765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40751</v>
      </c>
      <c r="T465" s="11">
        <f t="shared" si="47"/>
        <v>40811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42489</v>
      </c>
      <c r="T466" s="11">
        <f t="shared" si="47"/>
        <v>42509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</v>
      </c>
      <c r="T467" s="11">
        <f t="shared" si="47"/>
        <v>41817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41130</v>
      </c>
      <c r="T468" s="11">
        <f t="shared" si="47"/>
        <v>41160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41136</v>
      </c>
      <c r="T469" s="11">
        <f t="shared" si="47"/>
        <v>41181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</v>
      </c>
      <c r="T470" s="11">
        <f t="shared" si="47"/>
        <v>41101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41828</v>
      </c>
      <c r="T471" s="11">
        <f t="shared" si="47"/>
        <v>41888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</v>
      </c>
      <c r="T472" s="11">
        <f t="shared" si="47"/>
        <v>41655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41704</v>
      </c>
      <c r="T473" s="11">
        <f t="shared" si="47"/>
        <v>41749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41845</v>
      </c>
      <c r="T474" s="11">
        <f t="shared" si="47"/>
        <v>41875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41870</v>
      </c>
      <c r="T475" s="11">
        <f t="shared" si="47"/>
        <v>41900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</v>
      </c>
      <c r="T476" s="11">
        <f t="shared" si="47"/>
        <v>42783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</v>
      </c>
      <c r="T477" s="11">
        <f t="shared" si="47"/>
        <v>42130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41758</v>
      </c>
      <c r="T478" s="11">
        <f t="shared" si="47"/>
        <v>41793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40988</v>
      </c>
      <c r="T479" s="11">
        <f t="shared" si="47"/>
        <v>41048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42066</v>
      </c>
      <c r="T480" s="11">
        <f t="shared" si="47"/>
        <v>42096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</v>
      </c>
      <c r="T481" s="11">
        <f t="shared" si="47"/>
        <v>41964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41466</v>
      </c>
      <c r="T482" s="11">
        <f t="shared" si="47"/>
        <v>41496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41163</v>
      </c>
      <c r="T483" s="11">
        <f t="shared" si="47"/>
        <v>41193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42448</v>
      </c>
      <c r="T484" s="11">
        <f t="shared" si="47"/>
        <v>42475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</v>
      </c>
      <c r="T485" s="11">
        <f t="shared" si="47"/>
        <v>41303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42273</v>
      </c>
      <c r="T486" s="11">
        <f t="shared" si="47"/>
        <v>42314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41382</v>
      </c>
      <c r="T487" s="11">
        <f t="shared" si="47"/>
        <v>41412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41762</v>
      </c>
      <c r="T488" s="11">
        <f t="shared" si="47"/>
        <v>41792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42670</v>
      </c>
      <c r="T489" s="11">
        <f t="shared" si="47"/>
        <v>42730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</v>
      </c>
      <c r="T490" s="11">
        <f t="shared" si="47"/>
        <v>42744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</v>
      </c>
      <c r="T491" s="11">
        <f t="shared" si="47"/>
        <v>40913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41114</v>
      </c>
      <c r="T492" s="11">
        <f t="shared" si="47"/>
        <v>41144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42367</v>
      </c>
      <c r="T493" s="11">
        <f t="shared" si="47"/>
        <v>42397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</v>
      </c>
      <c r="T494" s="11">
        <f t="shared" si="47"/>
        <v>42656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42115</v>
      </c>
      <c r="T495" s="11">
        <f t="shared" si="47"/>
        <v>42145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41800</v>
      </c>
      <c r="T496" s="11">
        <f t="shared" si="47"/>
        <v>41823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42172</v>
      </c>
      <c r="T497" s="11">
        <f t="shared" si="47"/>
        <v>42202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41621</v>
      </c>
      <c r="T498" s="11">
        <f t="shared" si="47"/>
        <v>41681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</v>
      </c>
      <c r="T499" s="11">
        <f t="shared" si="47"/>
        <v>41998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40859</v>
      </c>
      <c r="T500" s="11">
        <f t="shared" si="47"/>
        <v>40901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40044</v>
      </c>
      <c r="T501" s="11">
        <f t="shared" si="47"/>
        <v>40099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40248</v>
      </c>
      <c r="T502" s="11">
        <f t="shared" si="47"/>
        <v>40307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</v>
      </c>
      <c r="T503" s="11">
        <f t="shared" si="47"/>
        <v>40733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40957</v>
      </c>
      <c r="T504" s="11">
        <f t="shared" si="47"/>
        <v>40987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41992</v>
      </c>
      <c r="T505" s="11">
        <f t="shared" si="47"/>
        <v>42022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40950</v>
      </c>
      <c r="T506" s="11">
        <f t="shared" si="47"/>
        <v>41010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</v>
      </c>
      <c r="T507" s="11">
        <f t="shared" si="47"/>
        <v>42363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41467</v>
      </c>
      <c r="T508" s="11">
        <f t="shared" si="47"/>
        <v>41497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41157</v>
      </c>
      <c r="T509" s="11">
        <f t="shared" si="47"/>
        <v>41202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</v>
      </c>
      <c r="T510" s="11">
        <f t="shared" si="47"/>
        <v>41055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42154</v>
      </c>
      <c r="T511" s="11">
        <f t="shared" si="47"/>
        <v>42184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</v>
      </c>
      <c r="T512" s="11">
        <f t="shared" si="47"/>
        <v>42430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</v>
      </c>
      <c r="T513" s="11">
        <f t="shared" si="47"/>
        <v>41370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42650</v>
      </c>
      <c r="T514" s="11">
        <f t="shared" si="47"/>
        <v>42695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MID(N515,SEARCH("/",N515)+1,LEN(N515))</f>
        <v>animation</v>
      </c>
      <c r="S515" s="11">
        <f t="shared" ref="S515:S578" si="52">ROUND((J515/86400)+DATE(1970,1,1),0)</f>
        <v>42553</v>
      </c>
      <c r="T515" s="11">
        <f t="shared" ref="T515:T578" si="53">ROUND(($I515/86400)+DATE(1970,1,1),0)</f>
        <v>42597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41831</v>
      </c>
      <c r="T516" s="11">
        <f t="shared" si="53"/>
        <v>41861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</v>
      </c>
      <c r="T517" s="11">
        <f t="shared" si="53"/>
        <v>42367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42092</v>
      </c>
      <c r="T518" s="11">
        <f t="shared" si="53"/>
        <v>42152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42739</v>
      </c>
      <c r="T519" s="11">
        <f t="shared" si="53"/>
        <v>42769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42224</v>
      </c>
      <c r="T520" s="11">
        <f t="shared" si="53"/>
        <v>42254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</v>
      </c>
      <c r="T521" s="11">
        <f t="shared" si="53"/>
        <v>41248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42319</v>
      </c>
      <c r="T522" s="11">
        <f t="shared" si="53"/>
        <v>42349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</v>
      </c>
      <c r="T523" s="11">
        <f t="shared" si="53"/>
        <v>42675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</v>
      </c>
      <c r="T524" s="11">
        <f t="shared" si="53"/>
        <v>42450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</v>
      </c>
      <c r="T525" s="11">
        <f t="shared" si="53"/>
        <v>42268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42493</v>
      </c>
      <c r="T526" s="11">
        <f t="shared" si="53"/>
        <v>42523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</v>
      </c>
      <c r="T527" s="11">
        <f t="shared" si="53"/>
        <v>41895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42193</v>
      </c>
      <c r="T528" s="11">
        <f t="shared" si="53"/>
        <v>42224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</v>
      </c>
      <c r="T529" s="11">
        <f t="shared" si="53"/>
        <v>42784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42156</v>
      </c>
      <c r="T530" s="11">
        <f t="shared" si="53"/>
        <v>42177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</v>
      </c>
      <c r="T531" s="11">
        <f t="shared" si="53"/>
        <v>42746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42158</v>
      </c>
      <c r="T532" s="11">
        <f t="shared" si="53"/>
        <v>42179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</v>
      </c>
      <c r="T533" s="11">
        <f t="shared" si="53"/>
        <v>42721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</v>
      </c>
      <c r="T534" s="11">
        <f t="shared" si="53"/>
        <v>42503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</v>
      </c>
      <c r="T535" s="11">
        <f t="shared" si="53"/>
        <v>42506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42271</v>
      </c>
      <c r="T536" s="11">
        <f t="shared" si="53"/>
        <v>42310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42712</v>
      </c>
      <c r="T537" s="11">
        <f t="shared" si="53"/>
        <v>42742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</v>
      </c>
      <c r="T538" s="11">
        <f t="shared" si="53"/>
        <v>42220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42283</v>
      </c>
      <c r="T539" s="11">
        <f t="shared" si="53"/>
        <v>42313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42474</v>
      </c>
      <c r="T540" s="11">
        <f t="shared" si="53"/>
        <v>42504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</v>
      </c>
      <c r="T541" s="11">
        <f t="shared" si="53"/>
        <v>42556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42010</v>
      </c>
      <c r="T542" s="11">
        <f t="shared" si="53"/>
        <v>42040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</v>
      </c>
      <c r="T543" s="11">
        <f t="shared" si="53"/>
        <v>42306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42434</v>
      </c>
      <c r="T544" s="11">
        <f t="shared" si="53"/>
        <v>42494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</v>
      </c>
      <c r="T545" s="11">
        <f t="shared" si="53"/>
        <v>41944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42526</v>
      </c>
      <c r="T546" s="11">
        <f t="shared" si="53"/>
        <v>42556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42284</v>
      </c>
      <c r="T547" s="11">
        <f t="shared" si="53"/>
        <v>42324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42250</v>
      </c>
      <c r="T548" s="11">
        <f t="shared" si="53"/>
        <v>42295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42381</v>
      </c>
      <c r="T549" s="11">
        <f t="shared" si="53"/>
        <v>42411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42277</v>
      </c>
      <c r="T550" s="11">
        <f t="shared" si="53"/>
        <v>42307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42164</v>
      </c>
      <c r="T551" s="11">
        <f t="shared" si="53"/>
        <v>42194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42754</v>
      </c>
      <c r="T552" s="11">
        <f t="shared" si="53"/>
        <v>42766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</v>
      </c>
      <c r="T553" s="11">
        <f t="shared" si="53"/>
        <v>42218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42319</v>
      </c>
      <c r="T554" s="11">
        <f t="shared" si="53"/>
        <v>42379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41928</v>
      </c>
      <c r="T555" s="11">
        <f t="shared" si="53"/>
        <v>41958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41902</v>
      </c>
      <c r="T556" s="11">
        <f t="shared" si="53"/>
        <v>41932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</v>
      </c>
      <c r="T557" s="11">
        <f t="shared" si="53"/>
        <v>42533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42346</v>
      </c>
      <c r="T558" s="11">
        <f t="shared" si="53"/>
        <v>42376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42677</v>
      </c>
      <c r="T559" s="11">
        <f t="shared" si="53"/>
        <v>42707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42058</v>
      </c>
      <c r="T560" s="11">
        <f t="shared" si="53"/>
        <v>42088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</v>
      </c>
      <c r="T561" s="11">
        <f t="shared" si="53"/>
        <v>42351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41961</v>
      </c>
      <c r="T562" s="11">
        <f t="shared" si="53"/>
        <v>41991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42269</v>
      </c>
      <c r="T563" s="11">
        <f t="shared" si="53"/>
        <v>42304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</v>
      </c>
      <c r="T564" s="11">
        <f t="shared" si="53"/>
        <v>42722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</v>
      </c>
      <c r="T565" s="11">
        <f t="shared" si="53"/>
        <v>42052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42412</v>
      </c>
      <c r="T566" s="11">
        <f t="shared" si="53"/>
        <v>42442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42166</v>
      </c>
      <c r="T567" s="11">
        <f t="shared" si="53"/>
        <v>42196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42536</v>
      </c>
      <c r="T568" s="11">
        <f t="shared" si="53"/>
        <v>42566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41976</v>
      </c>
      <c r="T569" s="11">
        <f t="shared" si="53"/>
        <v>42006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42349</v>
      </c>
      <c r="T570" s="11">
        <f t="shared" si="53"/>
        <v>42385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42341</v>
      </c>
      <c r="T571" s="11">
        <f t="shared" si="53"/>
        <v>42371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42389</v>
      </c>
      <c r="T572" s="11">
        <f t="shared" si="53"/>
        <v>42419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42193</v>
      </c>
      <c r="T573" s="11">
        <f t="shared" si="53"/>
        <v>42212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42283</v>
      </c>
      <c r="T574" s="11">
        <f t="shared" si="53"/>
        <v>42313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</v>
      </c>
      <c r="T575" s="11">
        <f t="shared" si="53"/>
        <v>42022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</v>
      </c>
      <c r="T576" s="11">
        <f t="shared" si="53"/>
        <v>42662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42139</v>
      </c>
      <c r="T577" s="11">
        <f t="shared" si="53"/>
        <v>42169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</v>
      </c>
      <c r="T578" s="11">
        <f t="shared" si="53"/>
        <v>42091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MID(N579,SEARCH("/",N579)+1,LEN(N579))</f>
        <v>web</v>
      </c>
      <c r="S579" s="11">
        <f t="shared" ref="S579:S642" si="58">ROUND((J579/86400)+DATE(1970,1,1),0)</f>
        <v>42451</v>
      </c>
      <c r="T579" s="11">
        <f t="shared" ref="T579:T642" si="59">ROUND(($I579/86400)+DATE(1970,1,1),0)</f>
        <v>42511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42231</v>
      </c>
      <c r="T580" s="11">
        <f t="shared" si="59"/>
        <v>42255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41969</v>
      </c>
      <c r="T581" s="11">
        <f t="shared" si="59"/>
        <v>41999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42606</v>
      </c>
      <c r="T582" s="11">
        <f t="shared" si="59"/>
        <v>42636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</v>
      </c>
      <c r="T583" s="11">
        <f t="shared" si="59"/>
        <v>42218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42056</v>
      </c>
      <c r="T584" s="11">
        <f t="shared" si="59"/>
        <v>42079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42053</v>
      </c>
      <c r="T585" s="11">
        <f t="shared" si="59"/>
        <v>42083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42050</v>
      </c>
      <c r="T586" s="11">
        <f t="shared" si="59"/>
        <v>42080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42021</v>
      </c>
      <c r="T588" s="11">
        <f t="shared" si="59"/>
        <v>42051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42081</v>
      </c>
      <c r="T589" s="11">
        <f t="shared" si="59"/>
        <v>42111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42632</v>
      </c>
      <c r="T590" s="11">
        <f t="shared" si="59"/>
        <v>42692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42179</v>
      </c>
      <c r="T591" s="11">
        <f t="shared" si="59"/>
        <v>42194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42378</v>
      </c>
      <c r="T592" s="11">
        <f t="shared" si="59"/>
        <v>42409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42178</v>
      </c>
      <c r="T593" s="11">
        <f t="shared" si="59"/>
        <v>42208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</v>
      </c>
      <c r="T594" s="11">
        <f t="shared" si="59"/>
        <v>41976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42071</v>
      </c>
      <c r="T595" s="11">
        <f t="shared" si="59"/>
        <v>42101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42447</v>
      </c>
      <c r="T596" s="11">
        <f t="shared" si="59"/>
        <v>42477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</v>
      </c>
      <c r="T597" s="11">
        <f t="shared" si="59"/>
        <v>42128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42647</v>
      </c>
      <c r="T598" s="11">
        <f t="shared" si="59"/>
        <v>42677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42546</v>
      </c>
      <c r="T599" s="11">
        <f t="shared" si="59"/>
        <v>42583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</v>
      </c>
      <c r="T600" s="11">
        <f t="shared" si="59"/>
        <v>41978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42048</v>
      </c>
      <c r="T601" s="11">
        <f t="shared" si="59"/>
        <v>42072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42074</v>
      </c>
      <c r="T602" s="11">
        <f t="shared" si="59"/>
        <v>42134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41970</v>
      </c>
      <c r="T603" s="11">
        <f t="shared" si="59"/>
        <v>42000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42144</v>
      </c>
      <c r="T604" s="11">
        <f t="shared" si="59"/>
        <v>42174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41836</v>
      </c>
      <c r="T605" s="11">
        <f t="shared" si="59"/>
        <v>41866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</v>
      </c>
      <c r="T606" s="11">
        <f t="shared" si="59"/>
        <v>41879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</v>
      </c>
      <c r="T607" s="11">
        <f t="shared" si="59"/>
        <v>42239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42103</v>
      </c>
      <c r="T608" s="11">
        <f t="shared" si="59"/>
        <v>42149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42301</v>
      </c>
      <c r="T609" s="11">
        <f t="shared" si="59"/>
        <v>42331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42141</v>
      </c>
      <c r="T610" s="11">
        <f t="shared" si="59"/>
        <v>42171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</v>
      </c>
      <c r="T611" s="11">
        <f t="shared" si="59"/>
        <v>42337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42087</v>
      </c>
      <c r="T612" s="11">
        <f t="shared" si="59"/>
        <v>42117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42329</v>
      </c>
      <c r="T613" s="11">
        <f t="shared" si="59"/>
        <v>42389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</v>
      </c>
      <c r="T614" s="11">
        <f t="shared" si="59"/>
        <v>42615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</v>
      </c>
      <c r="T615" s="11">
        <f t="shared" si="59"/>
        <v>42278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</v>
      </c>
      <c r="T616" s="11">
        <f t="shared" si="59"/>
        <v>42545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</v>
      </c>
      <c r="T617" s="11">
        <f t="shared" si="59"/>
        <v>42272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</v>
      </c>
      <c r="T618" s="11">
        <f t="shared" si="59"/>
        <v>42791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</v>
      </c>
      <c r="T619" s="11">
        <f t="shared" si="59"/>
        <v>42132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42318</v>
      </c>
      <c r="T620" s="11">
        <f t="shared" si="59"/>
        <v>42348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41909</v>
      </c>
      <c r="T621" s="11">
        <f t="shared" si="59"/>
        <v>41969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41832</v>
      </c>
      <c r="T622" s="11">
        <f t="shared" si="59"/>
        <v>41877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42529</v>
      </c>
      <c r="T623" s="11">
        <f t="shared" si="59"/>
        <v>42559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42533</v>
      </c>
      <c r="T624" s="11">
        <f t="shared" si="59"/>
        <v>42553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</v>
      </c>
      <c r="T625" s="11">
        <f t="shared" si="59"/>
        <v>42152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42109</v>
      </c>
      <c r="T626" s="11">
        <f t="shared" si="59"/>
        <v>42139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42791</v>
      </c>
      <c r="T627" s="11">
        <f t="shared" si="59"/>
        <v>42821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42199</v>
      </c>
      <c r="T628" s="11">
        <f t="shared" si="59"/>
        <v>42232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</v>
      </c>
      <c r="T629" s="11">
        <f t="shared" si="59"/>
        <v>42444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41804</v>
      </c>
      <c r="T630" s="11">
        <f t="shared" si="59"/>
        <v>41834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42475</v>
      </c>
      <c r="T631" s="11">
        <f t="shared" si="59"/>
        <v>42505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42224</v>
      </c>
      <c r="T632" s="11">
        <f t="shared" si="59"/>
        <v>42253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42490</v>
      </c>
      <c r="T633" s="11">
        <f t="shared" si="59"/>
        <v>42519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42304</v>
      </c>
      <c r="T634" s="11">
        <f t="shared" si="59"/>
        <v>42334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</v>
      </c>
      <c r="T635" s="11">
        <f t="shared" si="59"/>
        <v>42539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42032</v>
      </c>
      <c r="T636" s="11">
        <f t="shared" si="59"/>
        <v>42062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</v>
      </c>
      <c r="T637" s="11">
        <f t="shared" si="59"/>
        <v>42106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</v>
      </c>
      <c r="T638" s="11">
        <f t="shared" si="59"/>
        <v>42161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42763</v>
      </c>
      <c r="T639" s="11">
        <f t="shared" si="59"/>
        <v>42792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42760</v>
      </c>
      <c r="T640" s="11">
        <f t="shared" si="59"/>
        <v>42820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41866</v>
      </c>
      <c r="T641" s="11">
        <f t="shared" si="59"/>
        <v>41926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</v>
      </c>
      <c r="T642" s="11">
        <f t="shared" si="59"/>
        <v>42699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MID(N643,SEARCH("/",N643)+1,LEN(N643))</f>
        <v>wearables</v>
      </c>
      <c r="S643" s="11">
        <f t="shared" ref="S643:S706" si="64">ROUND((J643/86400)+DATE(1970,1,1),0)</f>
        <v>42200</v>
      </c>
      <c r="T643" s="11">
        <f t="shared" ref="T643:T706" si="65">ROUND(($I643/86400)+DATE(1970,1,1),0)</f>
        <v>42230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42200</v>
      </c>
      <c r="T644" s="11">
        <f t="shared" si="65"/>
        <v>42236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42101</v>
      </c>
      <c r="T645" s="11">
        <f t="shared" si="65"/>
        <v>42156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41899</v>
      </c>
      <c r="T646" s="11">
        <f t="shared" si="65"/>
        <v>41941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</v>
      </c>
      <c r="T647" s="11">
        <f t="shared" si="65"/>
        <v>42594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41833</v>
      </c>
      <c r="T648" s="11">
        <f t="shared" si="65"/>
        <v>41863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42417</v>
      </c>
      <c r="T649" s="11">
        <f t="shared" si="65"/>
        <v>42447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41892</v>
      </c>
      <c r="T650" s="11">
        <f t="shared" si="65"/>
        <v>41927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41878</v>
      </c>
      <c r="T651" s="11">
        <f t="shared" si="65"/>
        <v>41899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</v>
      </c>
      <c r="T652" s="11">
        <f t="shared" si="65"/>
        <v>41992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</v>
      </c>
      <c r="T653" s="11">
        <f t="shared" si="65"/>
        <v>41986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42676</v>
      </c>
      <c r="T654" s="11">
        <f t="shared" si="65"/>
        <v>42706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42200</v>
      </c>
      <c r="T655" s="11">
        <f t="shared" si="65"/>
        <v>42237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42164</v>
      </c>
      <c r="T656" s="11">
        <f t="shared" si="65"/>
        <v>42194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42046</v>
      </c>
      <c r="T657" s="11">
        <f t="shared" si="65"/>
        <v>42076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42418</v>
      </c>
      <c r="T658" s="11">
        <f t="shared" si="65"/>
        <v>42478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42332</v>
      </c>
      <c r="T659" s="11">
        <f t="shared" si="65"/>
        <v>42362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</v>
      </c>
      <c r="T660" s="11">
        <f t="shared" si="65"/>
        <v>42212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42210</v>
      </c>
      <c r="T661" s="11">
        <f t="shared" si="65"/>
        <v>42240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41923</v>
      </c>
      <c r="T662" s="11">
        <f t="shared" si="65"/>
        <v>41953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42637</v>
      </c>
      <c r="T663" s="11">
        <f t="shared" si="65"/>
        <v>42667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</v>
      </c>
      <c r="T664" s="11">
        <f t="shared" si="65"/>
        <v>42020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42174</v>
      </c>
      <c r="T665" s="11">
        <f t="shared" si="65"/>
        <v>42204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42078</v>
      </c>
      <c r="T666" s="11">
        <f t="shared" si="65"/>
        <v>42108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42689</v>
      </c>
      <c r="T667" s="11">
        <f t="shared" si="65"/>
        <v>42749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41839</v>
      </c>
      <c r="T668" s="11">
        <f t="shared" si="65"/>
        <v>41869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</v>
      </c>
      <c r="T669" s="11">
        <f t="shared" si="65"/>
        <v>42672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42091</v>
      </c>
      <c r="T670" s="11">
        <f t="shared" si="65"/>
        <v>42136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42528</v>
      </c>
      <c r="T671" s="11">
        <f t="shared" si="65"/>
        <v>42558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42507</v>
      </c>
      <c r="T672" s="11">
        <f t="shared" si="65"/>
        <v>42540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41985</v>
      </c>
      <c r="T673" s="11">
        <f t="shared" si="65"/>
        <v>42018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</v>
      </c>
      <c r="T674" s="11">
        <f t="shared" si="65"/>
        <v>42005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41839</v>
      </c>
      <c r="T675" s="11">
        <f t="shared" si="65"/>
        <v>41884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</v>
      </c>
      <c r="T676" s="11">
        <f t="shared" si="65"/>
        <v>41863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41976</v>
      </c>
      <c r="T677" s="11">
        <f t="shared" si="65"/>
        <v>42005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42013</v>
      </c>
      <c r="T678" s="11">
        <f t="shared" si="65"/>
        <v>42043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</v>
      </c>
      <c r="T679" s="11">
        <f t="shared" si="65"/>
        <v>42549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</v>
      </c>
      <c r="T680" s="11">
        <f t="shared" si="65"/>
        <v>42511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42557</v>
      </c>
      <c r="T681" s="11">
        <f t="shared" si="65"/>
        <v>42617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41865</v>
      </c>
      <c r="T682" s="11">
        <f t="shared" si="65"/>
        <v>41900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42640</v>
      </c>
      <c r="T683" s="11">
        <f t="shared" si="65"/>
        <v>42670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42779</v>
      </c>
      <c r="T684" s="11">
        <f t="shared" si="65"/>
        <v>42809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42635</v>
      </c>
      <c r="T685" s="11">
        <f t="shared" si="65"/>
        <v>42675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</v>
      </c>
      <c r="T686" s="11">
        <f t="shared" si="65"/>
        <v>41845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41972</v>
      </c>
      <c r="T687" s="11">
        <f t="shared" si="65"/>
        <v>42017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42190</v>
      </c>
      <c r="T688" s="11">
        <f t="shared" si="65"/>
        <v>42220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42712</v>
      </c>
      <c r="T689" s="11">
        <f t="shared" si="65"/>
        <v>42772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</v>
      </c>
      <c r="T690" s="11">
        <f t="shared" si="65"/>
        <v>42292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42676</v>
      </c>
      <c r="T691" s="11">
        <f t="shared" si="65"/>
        <v>42712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42580</v>
      </c>
      <c r="T692" s="11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</v>
      </c>
      <c r="T693" s="11">
        <f t="shared" si="65"/>
        <v>42186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</v>
      </c>
      <c r="T694" s="11">
        <f t="shared" si="65"/>
        <v>42726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42095</v>
      </c>
      <c r="T695" s="11">
        <f t="shared" si="65"/>
        <v>42125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42738</v>
      </c>
      <c r="T696" s="11">
        <f t="shared" si="65"/>
        <v>42768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41914</v>
      </c>
      <c r="T697" s="11">
        <f t="shared" si="65"/>
        <v>41944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41816</v>
      </c>
      <c r="T698" s="11">
        <f t="shared" si="65"/>
        <v>41846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42389</v>
      </c>
      <c r="T699" s="11">
        <f t="shared" si="65"/>
        <v>42404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41867</v>
      </c>
      <c r="T700" s="11">
        <f t="shared" si="65"/>
        <v>41900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</v>
      </c>
      <c r="T701" s="11">
        <f t="shared" si="65"/>
        <v>41601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42716</v>
      </c>
      <c r="T702" s="11">
        <f t="shared" si="65"/>
        <v>42746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41814</v>
      </c>
      <c r="T703" s="11">
        <f t="shared" si="65"/>
        <v>41844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42669</v>
      </c>
      <c r="T704" s="11">
        <f t="shared" si="65"/>
        <v>42699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42712</v>
      </c>
      <c r="T705" s="11">
        <f t="shared" si="65"/>
        <v>42767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</v>
      </c>
      <c r="T706" s="11">
        <f t="shared" si="65"/>
        <v>42786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MID(N707,SEARCH("/",N707)+1,LEN(N707))</f>
        <v>wearables</v>
      </c>
      <c r="S707" s="11">
        <f t="shared" ref="S707:S770" si="70">ROUND((J707/86400)+DATE(1970,1,1),0)</f>
        <v>42726</v>
      </c>
      <c r="T707" s="11">
        <f t="shared" ref="T707:T770" si="71">ROUND(($I707/86400)+DATE(1970,1,1),0)</f>
        <v>42756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42677</v>
      </c>
      <c r="T708" s="11">
        <f t="shared" si="71"/>
        <v>42719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42697</v>
      </c>
      <c r="T709" s="11">
        <f t="shared" si="71"/>
        <v>42737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41836</v>
      </c>
      <c r="T710" s="11">
        <f t="shared" si="71"/>
        <v>41896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</v>
      </c>
      <c r="T711" s="11">
        <f t="shared" si="71"/>
        <v>41978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41838</v>
      </c>
      <c r="T712" s="11">
        <f t="shared" si="71"/>
        <v>41871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</v>
      </c>
      <c r="T713" s="11">
        <f t="shared" si="71"/>
        <v>42719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42385</v>
      </c>
      <c r="T714" s="11">
        <f t="shared" si="71"/>
        <v>42415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42497</v>
      </c>
      <c r="T715" s="11">
        <f t="shared" si="71"/>
        <v>42527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42735</v>
      </c>
      <c r="T716" s="11">
        <f t="shared" si="71"/>
        <v>42795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</v>
      </c>
      <c r="T717" s="11">
        <f t="shared" si="71"/>
        <v>42313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41941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41858</v>
      </c>
      <c r="T719" s="11">
        <f t="shared" si="71"/>
        <v>41888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42753</v>
      </c>
      <c r="T720" s="11">
        <f t="shared" si="71"/>
        <v>42784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</v>
      </c>
      <c r="T721" s="11">
        <f t="shared" si="71"/>
        <v>42423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40910</v>
      </c>
      <c r="T722" s="11">
        <f t="shared" si="71"/>
        <v>40938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41808</v>
      </c>
      <c r="T723" s="11">
        <f t="shared" si="71"/>
        <v>41853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40978</v>
      </c>
      <c r="T724" s="11">
        <f t="shared" si="71"/>
        <v>41008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42185</v>
      </c>
      <c r="T725" s="11">
        <f t="shared" si="71"/>
        <v>42215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40695</v>
      </c>
      <c r="T726" s="11">
        <f t="shared" si="71"/>
        <v>40725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42322</v>
      </c>
      <c r="T727" s="11">
        <f t="shared" si="71"/>
        <v>42352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</v>
      </c>
      <c r="T728" s="11">
        <f t="shared" si="71"/>
        <v>41376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</v>
      </c>
      <c r="T729" s="11">
        <f t="shared" si="71"/>
        <v>41289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40732</v>
      </c>
      <c r="T730" s="11">
        <f t="shared" si="71"/>
        <v>40777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</v>
      </c>
      <c r="T731" s="11">
        <f t="shared" si="71"/>
        <v>41171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40855</v>
      </c>
      <c r="T732" s="11">
        <f t="shared" si="71"/>
        <v>40885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40880</v>
      </c>
      <c r="T733" s="11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</v>
      </c>
      <c r="T734" s="11">
        <f t="shared" si="71"/>
        <v>41546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</v>
      </c>
      <c r="T735" s="11">
        <f t="shared" si="71"/>
        <v>41628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</v>
      </c>
      <c r="T736" s="11">
        <f t="shared" si="71"/>
        <v>42133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</v>
      </c>
      <c r="T737" s="11">
        <f t="shared" si="71"/>
        <v>41977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41580</v>
      </c>
      <c r="T738" s="11">
        <f t="shared" si="71"/>
        <v>41599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</v>
      </c>
      <c r="T739" s="11">
        <f t="shared" si="71"/>
        <v>41685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41944</v>
      </c>
      <c r="T740" s="11">
        <f t="shared" si="71"/>
        <v>41974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41830</v>
      </c>
      <c r="T741" s="11">
        <f t="shared" si="71"/>
        <v>41863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</v>
      </c>
      <c r="T742" s="11">
        <f t="shared" si="71"/>
        <v>42176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41402</v>
      </c>
      <c r="T743" s="11">
        <f t="shared" si="71"/>
        <v>41437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41690</v>
      </c>
      <c r="T744" s="11">
        <f t="shared" si="71"/>
        <v>41720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40991</v>
      </c>
      <c r="T745" s="11">
        <f t="shared" si="71"/>
        <v>41016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41227</v>
      </c>
      <c r="T746" s="11">
        <f t="shared" si="71"/>
        <v>41257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41368</v>
      </c>
      <c r="T747" s="11">
        <f t="shared" si="71"/>
        <v>41398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</v>
      </c>
      <c r="T748" s="11">
        <f t="shared" si="71"/>
        <v>41175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41989</v>
      </c>
      <c r="T749" s="11">
        <f t="shared" si="71"/>
        <v>42019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41832</v>
      </c>
      <c r="T750" s="11">
        <f t="shared" si="71"/>
        <v>41862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42734</v>
      </c>
      <c r="T751" s="11">
        <f t="shared" si="71"/>
        <v>42764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41300</v>
      </c>
      <c r="T752" s="11">
        <f t="shared" si="71"/>
        <v>41330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40714</v>
      </c>
      <c r="T753" s="11">
        <f t="shared" si="71"/>
        <v>40760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</v>
      </c>
      <c r="T754" s="11">
        <f t="shared" si="71"/>
        <v>42659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42020</v>
      </c>
      <c r="T755" s="11">
        <f t="shared" si="71"/>
        <v>42050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41250</v>
      </c>
      <c r="T756" s="11">
        <f t="shared" si="71"/>
        <v>41280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41384</v>
      </c>
      <c r="T757" s="11">
        <f t="shared" si="71"/>
        <v>41414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40591</v>
      </c>
      <c r="T758" s="11">
        <f t="shared" si="71"/>
        <v>40652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</v>
      </c>
      <c r="T759" s="11">
        <f t="shared" si="71"/>
        <v>41249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40430</v>
      </c>
      <c r="T760" s="11">
        <f t="shared" si="71"/>
        <v>40460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</v>
      </c>
      <c r="T761" s="11">
        <f t="shared" si="71"/>
        <v>41829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42671</v>
      </c>
      <c r="T762" s="11">
        <f t="shared" si="71"/>
        <v>42701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41643</v>
      </c>
      <c r="T763" s="11">
        <f t="shared" si="71"/>
        <v>41673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42691</v>
      </c>
      <c r="T764" s="11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</v>
      </c>
      <c r="T765" s="11">
        <f t="shared" si="71"/>
        <v>41501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</v>
      </c>
      <c r="T766" s="11">
        <f t="shared" si="71"/>
        <v>42257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41902</v>
      </c>
      <c r="T767" s="11">
        <f t="shared" si="71"/>
        <v>41932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42022</v>
      </c>
      <c r="T768" s="11">
        <f t="shared" si="71"/>
        <v>42052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</v>
      </c>
      <c r="T769" s="11">
        <f t="shared" si="71"/>
        <v>42145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</v>
      </c>
      <c r="T770" s="11">
        <f t="shared" si="71"/>
        <v>41624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MID(N771,SEARCH("/",N771)+1,LEN(N771))</f>
        <v>fiction</v>
      </c>
      <c r="S771" s="11">
        <f t="shared" ref="S771:S834" si="76">ROUND((J771/86400)+DATE(1970,1,1),0)</f>
        <v>41605</v>
      </c>
      <c r="T771" s="11">
        <f t="shared" ref="T771:T834" si="77">ROUND(($I771/86400)+DATE(1970,1,1),0)</f>
        <v>41635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41290</v>
      </c>
      <c r="T772" s="11">
        <f t="shared" si="77"/>
        <v>41330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42350</v>
      </c>
      <c r="T773" s="11">
        <f t="shared" si="77"/>
        <v>42400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</v>
      </c>
      <c r="T774" s="11">
        <f t="shared" si="77"/>
        <v>40118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42101</v>
      </c>
      <c r="T775" s="11">
        <f t="shared" si="77"/>
        <v>42135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41664</v>
      </c>
      <c r="T776" s="11">
        <f t="shared" si="77"/>
        <v>41694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</v>
      </c>
      <c r="T777" s="11">
        <f t="shared" si="77"/>
        <v>40893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42251</v>
      </c>
      <c r="T778" s="11">
        <f t="shared" si="77"/>
        <v>42288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41457</v>
      </c>
      <c r="T779" s="11">
        <f t="shared" si="77"/>
        <v>41487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41730</v>
      </c>
      <c r="T780" s="11">
        <f t="shared" si="77"/>
        <v>41760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40437</v>
      </c>
      <c r="T781" s="11">
        <f t="shared" si="77"/>
        <v>40466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40637</v>
      </c>
      <c r="T782" s="11">
        <f t="shared" si="77"/>
        <v>40667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</v>
      </c>
      <c r="T783" s="11">
        <f t="shared" si="77"/>
        <v>41433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41117</v>
      </c>
      <c r="T784" s="11">
        <f t="shared" si="77"/>
        <v>41147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40988</v>
      </c>
      <c r="T785" s="11">
        <f t="shared" si="77"/>
        <v>41027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</v>
      </c>
      <c r="T786" s="11">
        <f t="shared" si="77"/>
        <v>41715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41304</v>
      </c>
      <c r="T787" s="11">
        <f t="shared" si="77"/>
        <v>41334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</v>
      </c>
      <c r="T788" s="11">
        <f t="shared" si="77"/>
        <v>41041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41550</v>
      </c>
      <c r="T789" s="11">
        <f t="shared" si="77"/>
        <v>41580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</v>
      </c>
      <c r="T790" s="11">
        <f t="shared" si="77"/>
        <v>41097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</v>
      </c>
      <c r="T791" s="11">
        <f t="shared" si="77"/>
        <v>41295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</v>
      </c>
      <c r="T792" s="11">
        <f t="shared" si="77"/>
        <v>41306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41558</v>
      </c>
      <c r="T793" s="11">
        <f t="shared" si="77"/>
        <v>41591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41556</v>
      </c>
      <c r="T794" s="11">
        <f t="shared" si="77"/>
        <v>41586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41443</v>
      </c>
      <c r="T795" s="11">
        <f t="shared" si="77"/>
        <v>41458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</v>
      </c>
      <c r="T796" s="11">
        <f t="shared" si="77"/>
        <v>40792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40964</v>
      </c>
      <c r="T797" s="11">
        <f t="shared" si="77"/>
        <v>41006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41503</v>
      </c>
      <c r="T798" s="11">
        <f t="shared" si="77"/>
        <v>41533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40997</v>
      </c>
      <c r="T799" s="11">
        <f t="shared" si="77"/>
        <v>41028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41883</v>
      </c>
      <c r="T800" s="11">
        <f t="shared" si="77"/>
        <v>41913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40997</v>
      </c>
      <c r="T801" s="11">
        <f t="shared" si="77"/>
        <v>41027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</v>
      </c>
      <c r="T802" s="11">
        <f t="shared" si="77"/>
        <v>41893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40696</v>
      </c>
      <c r="T803" s="11">
        <f t="shared" si="77"/>
        <v>40726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</v>
      </c>
      <c r="T804" s="11">
        <f t="shared" si="77"/>
        <v>41169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40666</v>
      </c>
      <c r="T805" s="11">
        <f t="shared" si="77"/>
        <v>40692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</v>
      </c>
      <c r="T806" s="11">
        <f t="shared" si="77"/>
        <v>40747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40691</v>
      </c>
      <c r="T807" s="11">
        <f t="shared" si="77"/>
        <v>40741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40764</v>
      </c>
      <c r="T808" s="11">
        <f t="shared" si="77"/>
        <v>40794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42760</v>
      </c>
      <c r="T809" s="11">
        <f t="shared" si="77"/>
        <v>42795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</v>
      </c>
      <c r="T810" s="11">
        <f t="shared" si="77"/>
        <v>41995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41629</v>
      </c>
      <c r="T811" s="11">
        <f t="shared" si="77"/>
        <v>41659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</v>
      </c>
      <c r="T812" s="11">
        <f t="shared" si="77"/>
        <v>41153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41444</v>
      </c>
      <c r="T813" s="11">
        <f t="shared" si="77"/>
        <v>41466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</v>
      </c>
      <c r="T814" s="11">
        <f t="shared" si="77"/>
        <v>41335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41081</v>
      </c>
      <c r="T815" s="11">
        <f t="shared" si="77"/>
        <v>41111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40680</v>
      </c>
      <c r="T816" s="11">
        <f t="shared" si="77"/>
        <v>40695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41915</v>
      </c>
      <c r="T817" s="11">
        <f t="shared" si="77"/>
        <v>41945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41342</v>
      </c>
      <c r="T818" s="11">
        <f t="shared" si="77"/>
        <v>41373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40926</v>
      </c>
      <c r="T819" s="11">
        <f t="shared" si="77"/>
        <v>40979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41121</v>
      </c>
      <c r="T820" s="11">
        <f t="shared" si="77"/>
        <v>41129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41620</v>
      </c>
      <c r="T821" s="11">
        <f t="shared" si="77"/>
        <v>41629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41769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42094</v>
      </c>
      <c r="T823" s="11">
        <f t="shared" si="77"/>
        <v>42128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41158</v>
      </c>
      <c r="T824" s="11">
        <f t="shared" si="77"/>
        <v>41188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42056</v>
      </c>
      <c r="T825" s="11">
        <f t="shared" si="77"/>
        <v>42086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</v>
      </c>
      <c r="T826" s="11">
        <f t="shared" si="77"/>
        <v>40286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</v>
      </c>
      <c r="T827" s="11">
        <f t="shared" si="77"/>
        <v>41211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</v>
      </c>
      <c r="T828" s="11">
        <f t="shared" si="77"/>
        <v>40994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</v>
      </c>
      <c r="T829" s="11">
        <f t="shared" si="77"/>
        <v>40954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</v>
      </c>
      <c r="T830" s="11">
        <f t="shared" si="77"/>
        <v>41086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42505</v>
      </c>
      <c r="T831" s="11">
        <f t="shared" si="77"/>
        <v>42565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41326</v>
      </c>
      <c r="T832" s="11">
        <f t="shared" si="77"/>
        <v>41355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40997</v>
      </c>
      <c r="T833" s="11">
        <f t="shared" si="77"/>
        <v>41027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40870</v>
      </c>
      <c r="T834" s="11">
        <f t="shared" si="77"/>
        <v>40929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MID(N835,SEARCH("/",N835)+1,LEN(N835))</f>
        <v>rock</v>
      </c>
      <c r="S835" s="11">
        <f t="shared" ref="S835:S898" si="82">ROUND((J835/86400)+DATE(1970,1,1),0)</f>
        <v>41719</v>
      </c>
      <c r="T835" s="11">
        <f t="shared" ref="T835:T898" si="83">ROUND(($I835/86400)+DATE(1970,1,1),0)</f>
        <v>41749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41423</v>
      </c>
      <c r="T836" s="11">
        <f t="shared" si="83"/>
        <v>41456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</v>
      </c>
      <c r="T837" s="11">
        <f t="shared" si="83"/>
        <v>41048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</v>
      </c>
      <c r="T838" s="11">
        <f t="shared" si="83"/>
        <v>41554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41731</v>
      </c>
      <c r="T839" s="11">
        <f t="shared" si="83"/>
        <v>41761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40896</v>
      </c>
      <c r="T840" s="11">
        <f t="shared" si="83"/>
        <v>40926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41145</v>
      </c>
      <c r="T841" s="11">
        <f t="shared" si="83"/>
        <v>41175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</v>
      </c>
      <c r="T842" s="11">
        <f t="shared" si="83"/>
        <v>42637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41924</v>
      </c>
      <c r="T843" s="11">
        <f t="shared" si="83"/>
        <v>41954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41527</v>
      </c>
      <c r="T844" s="11">
        <f t="shared" si="83"/>
        <v>41561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</v>
      </c>
      <c r="T845" s="11">
        <f t="shared" si="83"/>
        <v>42712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41906</v>
      </c>
      <c r="T846" s="11">
        <f t="shared" si="83"/>
        <v>41944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</v>
      </c>
      <c r="T847" s="11">
        <f t="shared" si="83"/>
        <v>42618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</v>
      </c>
      <c r="T848" s="11">
        <f t="shared" si="83"/>
        <v>41709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42166</v>
      </c>
      <c r="T849" s="11">
        <f t="shared" si="83"/>
        <v>42196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42079</v>
      </c>
      <c r="T850" s="11">
        <f t="shared" si="83"/>
        <v>42109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</v>
      </c>
      <c r="T851" s="11">
        <f t="shared" si="83"/>
        <v>42079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42453</v>
      </c>
      <c r="T852" s="11">
        <f t="shared" si="83"/>
        <v>42485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42523</v>
      </c>
      <c r="T853" s="11">
        <f t="shared" si="83"/>
        <v>42583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42657</v>
      </c>
      <c r="T854" s="11">
        <f t="shared" si="83"/>
        <v>42668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42022</v>
      </c>
      <c r="T855" s="11">
        <f t="shared" si="83"/>
        <v>42052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</v>
      </c>
      <c r="T856" s="11">
        <f t="shared" si="83"/>
        <v>42732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</v>
      </c>
      <c r="T857" s="11">
        <f t="shared" si="83"/>
        <v>42575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</v>
      </c>
      <c r="T858" s="11">
        <f t="shared" si="83"/>
        <v>42669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42292</v>
      </c>
      <c r="T859" s="11">
        <f t="shared" si="83"/>
        <v>42334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42080</v>
      </c>
      <c r="T860" s="11">
        <f t="shared" si="83"/>
        <v>42110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42129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</v>
      </c>
      <c r="T862" s="11">
        <f t="shared" si="83"/>
        <v>41601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42600</v>
      </c>
      <c r="T863" s="11">
        <f t="shared" si="83"/>
        <v>42630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41560</v>
      </c>
      <c r="T864" s="11">
        <f t="shared" si="83"/>
        <v>41590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</v>
      </c>
      <c r="T865" s="11">
        <f t="shared" si="83"/>
        <v>40951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</v>
      </c>
      <c r="T866" s="11">
        <f t="shared" si="83"/>
        <v>41563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41231</v>
      </c>
      <c r="T867" s="11">
        <f t="shared" si="83"/>
        <v>41291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42026</v>
      </c>
      <c r="T868" s="11">
        <f t="shared" si="83"/>
        <v>42064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</v>
      </c>
      <c r="T869" s="11">
        <f t="shared" si="83"/>
        <v>40148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</v>
      </c>
      <c r="T870" s="11">
        <f t="shared" si="83"/>
        <v>41646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41343</v>
      </c>
      <c r="T871" s="11">
        <f t="shared" si="83"/>
        <v>41373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</v>
      </c>
      <c r="T872" s="11">
        <f t="shared" si="83"/>
        <v>41518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41578</v>
      </c>
      <c r="T873" s="11">
        <f t="shared" si="83"/>
        <v>41608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40568</v>
      </c>
      <c r="T874" s="11">
        <f t="shared" si="83"/>
        <v>40613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</v>
      </c>
      <c r="T875" s="11">
        <f t="shared" si="83"/>
        <v>41224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41369</v>
      </c>
      <c r="T876" s="11">
        <f t="shared" si="83"/>
        <v>41399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42249</v>
      </c>
      <c r="T877" s="11">
        <f t="shared" si="83"/>
        <v>42269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</v>
      </c>
      <c r="T878" s="11">
        <f t="shared" si="83"/>
        <v>41309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41598</v>
      </c>
      <c r="T879" s="11">
        <f t="shared" si="83"/>
        <v>41628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</v>
      </c>
      <c r="T880" s="11">
        <f t="shared" si="83"/>
        <v>40535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41038</v>
      </c>
      <c r="T881" s="11">
        <f t="shared" si="83"/>
        <v>41059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</v>
      </c>
      <c r="T882" s="11">
        <f t="shared" si="83"/>
        <v>41212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</v>
      </c>
      <c r="T883" s="11">
        <f t="shared" si="83"/>
        <v>40922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40760</v>
      </c>
      <c r="T884" s="11">
        <f t="shared" si="83"/>
        <v>40793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42372</v>
      </c>
      <c r="T885" s="11">
        <f t="shared" si="83"/>
        <v>42432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40982</v>
      </c>
      <c r="T886" s="11">
        <f t="shared" si="83"/>
        <v>41041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42714</v>
      </c>
      <c r="T887" s="11">
        <f t="shared" si="83"/>
        <v>42735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42604</v>
      </c>
      <c r="T888" s="11">
        <f t="shared" si="83"/>
        <v>42629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41027</v>
      </c>
      <c r="T889" s="11">
        <f t="shared" si="83"/>
        <v>41057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40752</v>
      </c>
      <c r="T890" s="11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41888</v>
      </c>
      <c r="T891" s="11">
        <f t="shared" si="83"/>
        <v>41918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41570</v>
      </c>
      <c r="T892" s="11">
        <f t="shared" si="83"/>
        <v>41600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</v>
      </c>
      <c r="T893" s="11">
        <f t="shared" si="83"/>
        <v>41872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</v>
      </c>
      <c r="T894" s="11">
        <f t="shared" si="83"/>
        <v>40391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42066</v>
      </c>
      <c r="T895" s="11">
        <f t="shared" si="83"/>
        <v>42096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42497</v>
      </c>
      <c r="T896" s="11">
        <f t="shared" si="83"/>
        <v>42527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</v>
      </c>
      <c r="T897" s="11">
        <f t="shared" si="83"/>
        <v>40476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42219</v>
      </c>
      <c r="T898" s="11">
        <f t="shared" si="83"/>
        <v>42244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MID(N899,SEARCH("/",N899)+1,LEN(N899))</f>
        <v>indie rock</v>
      </c>
      <c r="S899" s="11">
        <f t="shared" ref="S899:S962" si="88">ROUND((J899/86400)+DATE(1970,1,1),0)</f>
        <v>41212</v>
      </c>
      <c r="T899" s="11">
        <f t="shared" ref="T899:T962" si="89">ROUND(($I899/86400)+DATE(1970,1,1),0)</f>
        <v>41242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40879</v>
      </c>
      <c r="T900" s="11">
        <f t="shared" si="89"/>
        <v>40924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</v>
      </c>
      <c r="T901" s="11">
        <f t="shared" si="89"/>
        <v>40691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42430</v>
      </c>
      <c r="T902" s="11">
        <f t="shared" si="89"/>
        <v>42460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40292</v>
      </c>
      <c r="T903" s="11">
        <f t="shared" si="89"/>
        <v>40338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41830</v>
      </c>
      <c r="T904" s="11">
        <f t="shared" si="89"/>
        <v>41882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41150</v>
      </c>
      <c r="T905" s="11">
        <f t="shared" si="89"/>
        <v>41175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</v>
      </c>
      <c r="T906" s="11">
        <f t="shared" si="89"/>
        <v>42372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</v>
      </c>
      <c r="T907" s="11">
        <f t="shared" si="89"/>
        <v>40567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</v>
      </c>
      <c r="T908" s="11">
        <f t="shared" si="89"/>
        <v>41711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</v>
      </c>
      <c r="T909" s="11">
        <f t="shared" si="89"/>
        <v>40797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40341</v>
      </c>
      <c r="T910" s="11">
        <f t="shared" si="89"/>
        <v>40386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41082</v>
      </c>
      <c r="T911" s="11">
        <f t="shared" si="89"/>
        <v>41113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42738</v>
      </c>
      <c r="T912" s="11">
        <f t="shared" si="89"/>
        <v>42798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</v>
      </c>
      <c r="T913" s="11">
        <f t="shared" si="89"/>
        <v>41663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</v>
      </c>
      <c r="T914" s="11">
        <f t="shared" si="89"/>
        <v>41254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</v>
      </c>
      <c r="T915" s="11">
        <f t="shared" si="89"/>
        <v>41034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41117</v>
      </c>
      <c r="T916" s="11">
        <f t="shared" si="89"/>
        <v>41147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40938</v>
      </c>
      <c r="T917" s="11">
        <f t="shared" si="89"/>
        <v>40969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40435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41803</v>
      </c>
      <c r="T919" s="11">
        <f t="shared" si="89"/>
        <v>41834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41945</v>
      </c>
      <c r="T920" s="11">
        <f t="shared" si="89"/>
        <v>41975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41228</v>
      </c>
      <c r="T921" s="11">
        <f t="shared" si="89"/>
        <v>41263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41563</v>
      </c>
      <c r="T922" s="11">
        <f t="shared" si="89"/>
        <v>41593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</v>
      </c>
      <c r="T923" s="11">
        <f t="shared" si="89"/>
        <v>40889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41879</v>
      </c>
      <c r="T924" s="11">
        <f t="shared" si="89"/>
        <v>41914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41935</v>
      </c>
      <c r="T925" s="11">
        <f t="shared" si="89"/>
        <v>41965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41289</v>
      </c>
      <c r="T926" s="11">
        <f t="shared" si="89"/>
        <v>41319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41576</v>
      </c>
      <c r="T927" s="11">
        <f t="shared" si="89"/>
        <v>41606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</v>
      </c>
      <c r="T928" s="11">
        <f t="shared" si="89"/>
        <v>40368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41014</v>
      </c>
      <c r="T929" s="11">
        <f t="shared" si="89"/>
        <v>41044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41181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</v>
      </c>
      <c r="T931" s="11">
        <f t="shared" si="89"/>
        <v>41008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40313</v>
      </c>
      <c r="T932" s="11">
        <f t="shared" si="89"/>
        <v>40355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</v>
      </c>
      <c r="T933" s="11">
        <f t="shared" si="89"/>
        <v>41715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41311</v>
      </c>
      <c r="T934" s="11">
        <f t="shared" si="89"/>
        <v>41356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</v>
      </c>
      <c r="T935" s="11">
        <f t="shared" si="89"/>
        <v>41771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41734</v>
      </c>
      <c r="T936" s="11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</v>
      </c>
      <c r="T937" s="11">
        <f t="shared" si="89"/>
        <v>42398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</v>
      </c>
      <c r="T938" s="11">
        <f t="shared" si="89"/>
        <v>40927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41552</v>
      </c>
      <c r="T939" s="11">
        <f t="shared" si="89"/>
        <v>41582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</v>
      </c>
      <c r="T940" s="11">
        <f t="shared" si="89"/>
        <v>41154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41417</v>
      </c>
      <c r="T941" s="11">
        <f t="shared" si="89"/>
        <v>41456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</v>
      </c>
      <c r="T942" s="11">
        <f t="shared" si="89"/>
        <v>42227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</v>
      </c>
      <c r="T943" s="11">
        <f t="shared" si="89"/>
        <v>42776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42383</v>
      </c>
      <c r="T944" s="11">
        <f t="shared" si="89"/>
        <v>42419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42674</v>
      </c>
      <c r="T945" s="11">
        <f t="shared" si="89"/>
        <v>42704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42445</v>
      </c>
      <c r="T946" s="11">
        <f t="shared" si="89"/>
        <v>42479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42733</v>
      </c>
      <c r="T947" s="11">
        <f t="shared" si="89"/>
        <v>42785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42593</v>
      </c>
      <c r="T948" s="11">
        <f t="shared" si="89"/>
        <v>42623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42492</v>
      </c>
      <c r="T949" s="11">
        <f t="shared" si="89"/>
        <v>42552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42412</v>
      </c>
      <c r="T950" s="11">
        <f t="shared" si="89"/>
        <v>42442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</v>
      </c>
      <c r="T951" s="11">
        <f t="shared" si="89"/>
        <v>42421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42357</v>
      </c>
      <c r="T952" s="11">
        <f t="shared" si="89"/>
        <v>42387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42481</v>
      </c>
      <c r="T953" s="11">
        <f t="shared" si="89"/>
        <v>42526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42663</v>
      </c>
      <c r="T954" s="11">
        <f t="shared" si="89"/>
        <v>42693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</v>
      </c>
      <c r="T955" s="11">
        <f t="shared" si="89"/>
        <v>42029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42195</v>
      </c>
      <c r="T956" s="11">
        <f t="shared" si="89"/>
        <v>42237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</v>
      </c>
      <c r="T957" s="11">
        <f t="shared" si="89"/>
        <v>42626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42061</v>
      </c>
      <c r="T958" s="11">
        <f t="shared" si="89"/>
        <v>42121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42661</v>
      </c>
      <c r="T959" s="11">
        <f t="shared" si="89"/>
        <v>42692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42083</v>
      </c>
      <c r="T960" s="11">
        <f t="shared" si="89"/>
        <v>42104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</v>
      </c>
      <c r="T961" s="11">
        <f t="shared" si="89"/>
        <v>42023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42767</v>
      </c>
      <c r="T962" s="11">
        <f t="shared" si="89"/>
        <v>42809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MID(N963,SEARCH("/",N963)+1,LEN(N963))</f>
        <v>wearables</v>
      </c>
      <c r="S963" s="11">
        <f t="shared" ref="S963:S1026" si="94">ROUND((J963/86400)+DATE(1970,1,1),0)</f>
        <v>42741</v>
      </c>
      <c r="T963" s="11">
        <f t="shared" ref="T963:T1026" si="95">ROUND(($I963/86400)+DATE(1970,1,1),0)</f>
        <v>42787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42374</v>
      </c>
      <c r="T964" s="11">
        <f t="shared" si="95"/>
        <v>42412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42626</v>
      </c>
      <c r="T965" s="11">
        <f t="shared" si="95"/>
        <v>42661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42209</v>
      </c>
      <c r="T966" s="11">
        <f t="shared" si="95"/>
        <v>42249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</v>
      </c>
      <c r="T967" s="11">
        <f t="shared" si="95"/>
        <v>42669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42620</v>
      </c>
      <c r="T968" s="11">
        <f t="shared" si="95"/>
        <v>42650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</v>
      </c>
      <c r="T969" s="11">
        <f t="shared" si="95"/>
        <v>42482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41837</v>
      </c>
      <c r="T970" s="11">
        <f t="shared" si="95"/>
        <v>41867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</v>
      </c>
      <c r="T971" s="11">
        <f t="shared" si="95"/>
        <v>42775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</v>
      </c>
      <c r="T972" s="11">
        <f t="shared" si="95"/>
        <v>42758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42112</v>
      </c>
      <c r="T973" s="11">
        <f t="shared" si="95"/>
        <v>42157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41857</v>
      </c>
      <c r="T974" s="11">
        <f t="shared" si="95"/>
        <v>41886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</v>
      </c>
      <c r="T975" s="11">
        <f t="shared" si="95"/>
        <v>42317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42425</v>
      </c>
      <c r="T976" s="11">
        <f t="shared" si="95"/>
        <v>42455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42490</v>
      </c>
      <c r="T977" s="11">
        <f t="shared" si="95"/>
        <v>42550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</v>
      </c>
      <c r="T978" s="11">
        <f t="shared" si="95"/>
        <v>42230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42392</v>
      </c>
      <c r="T979" s="11">
        <f t="shared" si="95"/>
        <v>42422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</v>
      </c>
      <c r="T980" s="11">
        <f t="shared" si="95"/>
        <v>42425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</v>
      </c>
      <c r="T981" s="11">
        <f t="shared" si="95"/>
        <v>42542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41929</v>
      </c>
      <c r="T982" s="11">
        <f t="shared" si="95"/>
        <v>41974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41831</v>
      </c>
      <c r="T983" s="11">
        <f t="shared" si="95"/>
        <v>41861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42616</v>
      </c>
      <c r="T984" s="11">
        <f t="shared" si="95"/>
        <v>42646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42575</v>
      </c>
      <c r="T985" s="11">
        <f t="shared" si="95"/>
        <v>42606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</v>
      </c>
      <c r="T986" s="11">
        <f t="shared" si="95"/>
        <v>42091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42340</v>
      </c>
      <c r="T987" s="11">
        <f t="shared" si="95"/>
        <v>42370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42325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</v>
      </c>
      <c r="T989" s="11">
        <f t="shared" si="95"/>
        <v>41813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</v>
      </c>
      <c r="T990" s="11">
        <f t="shared" si="95"/>
        <v>42644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42612</v>
      </c>
      <c r="T991" s="11">
        <f t="shared" si="95"/>
        <v>42642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41856</v>
      </c>
      <c r="T992" s="11">
        <f t="shared" si="95"/>
        <v>41886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42539</v>
      </c>
      <c r="T993" s="11">
        <f t="shared" si="95"/>
        <v>42564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42438</v>
      </c>
      <c r="T994" s="11">
        <f t="shared" si="95"/>
        <v>42498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42653</v>
      </c>
      <c r="T995" s="11">
        <f t="shared" si="95"/>
        <v>42686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</v>
      </c>
      <c r="T996" s="11">
        <f t="shared" si="95"/>
        <v>41974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41948</v>
      </c>
      <c r="T997" s="11">
        <f t="shared" si="95"/>
        <v>41973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41818</v>
      </c>
      <c r="T998" s="11">
        <f t="shared" si="95"/>
        <v>41848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</v>
      </c>
      <c r="T999" s="11">
        <f t="shared" si="95"/>
        <v>41971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</v>
      </c>
      <c r="T1000" s="11">
        <f t="shared" si="95"/>
        <v>42327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</v>
      </c>
      <c r="T1001" s="11">
        <f t="shared" si="95"/>
        <v>41956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</v>
      </c>
      <c r="T1002" s="11">
        <f t="shared" si="95"/>
        <v>42809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42721</v>
      </c>
      <c r="T1003" s="11">
        <f t="shared" si="95"/>
        <v>42766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42326</v>
      </c>
      <c r="T1004" s="11">
        <f t="shared" si="95"/>
        <v>42355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42781</v>
      </c>
      <c r="T1005" s="11">
        <f t="shared" si="95"/>
        <v>42811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42389</v>
      </c>
      <c r="T1006" s="11">
        <f t="shared" si="95"/>
        <v>42419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42277</v>
      </c>
      <c r="T1007" s="11">
        <f t="shared" si="95"/>
        <v>42308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</v>
      </c>
      <c r="T1008" s="11">
        <f t="shared" si="95"/>
        <v>41985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42677</v>
      </c>
      <c r="T1009" s="11">
        <f t="shared" si="95"/>
        <v>42719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42703</v>
      </c>
      <c r="T1010" s="11">
        <f t="shared" si="95"/>
        <v>42733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42511</v>
      </c>
      <c r="T1011" s="11">
        <f t="shared" si="95"/>
        <v>42541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42562</v>
      </c>
      <c r="T1012" s="11">
        <f t="shared" si="95"/>
        <v>42618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41947</v>
      </c>
      <c r="T1013" s="11">
        <f t="shared" si="95"/>
        <v>41992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</v>
      </c>
      <c r="T1014" s="11">
        <f t="shared" si="95"/>
        <v>42759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42340</v>
      </c>
      <c r="T1015" s="11">
        <f t="shared" si="95"/>
        <v>42368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</v>
      </c>
      <c r="T1016" s="11">
        <f t="shared" si="95"/>
        <v>42005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42304</v>
      </c>
      <c r="T1017" s="11">
        <f t="shared" si="95"/>
        <v>42334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</v>
      </c>
      <c r="T1018" s="11">
        <f t="shared" si="95"/>
        <v>42467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42290</v>
      </c>
      <c r="T1019" s="11">
        <f t="shared" si="95"/>
        <v>42330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</v>
      </c>
      <c r="T1020" s="11">
        <f t="shared" si="95"/>
        <v>42565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42010</v>
      </c>
      <c r="T1021" s="11">
        <f t="shared" si="95"/>
        <v>42040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</v>
      </c>
      <c r="T1022" s="11">
        <f t="shared" si="95"/>
        <v>42157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</v>
      </c>
      <c r="T1023" s="11">
        <f t="shared" si="95"/>
        <v>42294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42112</v>
      </c>
      <c r="T1024" s="11">
        <f t="shared" si="95"/>
        <v>42142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42146</v>
      </c>
      <c r="T1025" s="11">
        <f t="shared" si="95"/>
        <v>42176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42371</v>
      </c>
      <c r="T1026" s="11">
        <f t="shared" si="95"/>
        <v>42401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MID(N1027,SEARCH("/",N1027)+1,LEN(N1027))</f>
        <v>electronic music</v>
      </c>
      <c r="S1027" s="11">
        <f t="shared" ref="S1027:S1090" si="100">ROUND((J1027/86400)+DATE(1970,1,1),0)</f>
        <v>42050</v>
      </c>
      <c r="T1027" s="11">
        <f t="shared" ref="T1027:T1090" si="101">ROUND(($I1027/86400)+DATE(1970,1,1),0)</f>
        <v>42080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</v>
      </c>
      <c r="T1028" s="11">
        <f t="shared" si="101"/>
        <v>42460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</v>
      </c>
      <c r="T1029" s="11">
        <f t="shared" si="101"/>
        <v>41935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42756</v>
      </c>
      <c r="T1030" s="11">
        <f t="shared" si="101"/>
        <v>42801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42045</v>
      </c>
      <c r="T1031" s="11">
        <f t="shared" si="101"/>
        <v>42099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</v>
      </c>
      <c r="T1032" s="11">
        <f t="shared" si="101"/>
        <v>42625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42325</v>
      </c>
      <c r="T1033" s="11">
        <f t="shared" si="101"/>
        <v>42355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42515</v>
      </c>
      <c r="T1034" s="11">
        <f t="shared" si="101"/>
        <v>42545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42689</v>
      </c>
      <c r="T1035" s="11">
        <f t="shared" si="101"/>
        <v>42717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</v>
      </c>
      <c r="T1036" s="11">
        <f t="shared" si="101"/>
        <v>42587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42017</v>
      </c>
      <c r="T1037" s="11">
        <f t="shared" si="101"/>
        <v>42047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</v>
      </c>
      <c r="T1038" s="11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42120</v>
      </c>
      <c r="T1039" s="11">
        <f t="shared" si="101"/>
        <v>42142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</v>
      </c>
      <c r="T1040" s="11">
        <f t="shared" si="101"/>
        <v>42448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</v>
      </c>
      <c r="T1041" s="11">
        <f t="shared" si="101"/>
        <v>42717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42580</v>
      </c>
      <c r="T1042" s="11">
        <f t="shared" si="101"/>
        <v>42610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</v>
      </c>
      <c r="T1043" s="11">
        <f t="shared" si="101"/>
        <v>41851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41852</v>
      </c>
      <c r="T1044" s="11">
        <f t="shared" si="101"/>
        <v>41894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</v>
      </c>
      <c r="T1045" s="11">
        <f t="shared" si="101"/>
        <v>42144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42012</v>
      </c>
      <c r="T1046" s="11">
        <f t="shared" si="101"/>
        <v>42069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41845</v>
      </c>
      <c r="T1047" s="11">
        <f t="shared" si="101"/>
        <v>41875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42320</v>
      </c>
      <c r="T1048" s="11">
        <f t="shared" si="101"/>
        <v>42365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41919</v>
      </c>
      <c r="T1049" s="11">
        <f t="shared" si="101"/>
        <v>41949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</v>
      </c>
      <c r="T1050" s="11">
        <f t="shared" si="101"/>
        <v>42638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</v>
      </c>
      <c r="T1051" s="11">
        <f t="shared" si="101"/>
        <v>42412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42232</v>
      </c>
      <c r="T1052" s="11">
        <f t="shared" si="101"/>
        <v>42262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</v>
      </c>
      <c r="T1053" s="11">
        <f t="shared" si="101"/>
        <v>41878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42484</v>
      </c>
      <c r="T1054" s="11">
        <f t="shared" si="101"/>
        <v>42528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</v>
      </c>
      <c r="T1055" s="11">
        <f t="shared" si="101"/>
        <v>42800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41832</v>
      </c>
      <c r="T1056" s="11">
        <f t="shared" si="101"/>
        <v>41862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42407</v>
      </c>
      <c r="T1057" s="11">
        <f t="shared" si="101"/>
        <v>42437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42059</v>
      </c>
      <c r="T1058" s="11">
        <f t="shared" si="101"/>
        <v>42119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42679</v>
      </c>
      <c r="T1059" s="11">
        <f t="shared" si="101"/>
        <v>42709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42048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42047</v>
      </c>
      <c r="T1061" s="11">
        <f t="shared" si="101"/>
        <v>42077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42080</v>
      </c>
      <c r="T1062" s="11">
        <f t="shared" si="101"/>
        <v>42110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</v>
      </c>
      <c r="T1063" s="11">
        <f t="shared" si="101"/>
        <v>42492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42557</v>
      </c>
      <c r="T1064" s="11">
        <f t="shared" si="101"/>
        <v>42564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</v>
      </c>
      <c r="T1065" s="11">
        <f t="shared" si="101"/>
        <v>42613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</v>
      </c>
      <c r="T1066" s="11">
        <f t="shared" si="101"/>
        <v>41462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</v>
      </c>
      <c r="T1067" s="11">
        <f t="shared" si="101"/>
        <v>41689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41446</v>
      </c>
      <c r="T1068" s="11">
        <f t="shared" si="101"/>
        <v>41491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41600</v>
      </c>
      <c r="T1069" s="11">
        <f t="shared" si="101"/>
        <v>41630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</v>
      </c>
      <c r="T1070" s="11">
        <f t="shared" si="101"/>
        <v>42470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</v>
      </c>
      <c r="T1071" s="11">
        <f t="shared" si="101"/>
        <v>41604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</v>
      </c>
      <c r="T1072" s="11">
        <f t="shared" si="101"/>
        <v>41183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42296</v>
      </c>
      <c r="T1073" s="11">
        <f t="shared" si="101"/>
        <v>42326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41646</v>
      </c>
      <c r="T1074" s="11">
        <f t="shared" si="101"/>
        <v>41676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40803</v>
      </c>
      <c r="T1075" s="11">
        <f t="shared" si="101"/>
        <v>40833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</v>
      </c>
      <c r="T1076" s="11">
        <f t="shared" si="101"/>
        <v>41643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41006</v>
      </c>
      <c r="T1077" s="11">
        <f t="shared" si="101"/>
        <v>41036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</v>
      </c>
      <c r="T1078" s="11">
        <f t="shared" si="101"/>
        <v>41893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</v>
      </c>
      <c r="T1079" s="11">
        <f t="shared" si="101"/>
        <v>42383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</v>
      </c>
      <c r="T1080" s="11">
        <f t="shared" si="101"/>
        <v>40746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42480</v>
      </c>
      <c r="T1081" s="11">
        <f t="shared" si="101"/>
        <v>42505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</v>
      </c>
      <c r="T1082" s="11">
        <f t="shared" si="101"/>
        <v>41770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42003</v>
      </c>
      <c r="T1083" s="11">
        <f t="shared" si="101"/>
        <v>42033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41102</v>
      </c>
      <c r="T1084" s="11">
        <f t="shared" si="101"/>
        <v>41132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41794</v>
      </c>
      <c r="T1085" s="11">
        <f t="shared" si="101"/>
        <v>41854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41830</v>
      </c>
      <c r="T1086" s="11">
        <f t="shared" si="101"/>
        <v>41860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42414</v>
      </c>
      <c r="T1087" s="11">
        <f t="shared" si="101"/>
        <v>42444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41846</v>
      </c>
      <c r="T1088" s="11">
        <f t="shared" si="101"/>
        <v>41876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41776</v>
      </c>
      <c r="T1089" s="11">
        <f t="shared" si="101"/>
        <v>41806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41724</v>
      </c>
      <c r="T1090" s="11">
        <f t="shared" si="101"/>
        <v>41754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MID(N1091,SEARCH("/",N1091)+1,LEN(N1091))</f>
        <v>video games</v>
      </c>
      <c r="S1091" s="11">
        <f t="shared" ref="S1091:S1154" si="106">ROUND((J1091/86400)+DATE(1970,1,1),0)</f>
        <v>42151</v>
      </c>
      <c r="T1091" s="11">
        <f t="shared" ref="T1091:T1154" si="107">ROUND(($I1091/86400)+DATE(1970,1,1),0)</f>
        <v>42181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</v>
      </c>
      <c r="T1092" s="11">
        <f t="shared" si="107"/>
        <v>42153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42441</v>
      </c>
      <c r="T1093" s="11">
        <f t="shared" si="107"/>
        <v>42471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</v>
      </c>
      <c r="T1094" s="11">
        <f t="shared" si="107"/>
        <v>41280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42397</v>
      </c>
      <c r="T1095" s="11">
        <f t="shared" si="107"/>
        <v>42412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40796</v>
      </c>
      <c r="T1096" s="11">
        <f t="shared" si="107"/>
        <v>40826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41487</v>
      </c>
      <c r="T1097" s="11">
        <f t="shared" si="107"/>
        <v>41517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41886</v>
      </c>
      <c r="T1098" s="11">
        <f t="shared" si="107"/>
        <v>41916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41661</v>
      </c>
      <c r="T1099" s="11">
        <f t="shared" si="107"/>
        <v>41701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41713</v>
      </c>
      <c r="T1100" s="11">
        <f t="shared" si="107"/>
        <v>41743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42108</v>
      </c>
      <c r="T1101" s="11">
        <f t="shared" si="107"/>
        <v>42138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</v>
      </c>
      <c r="T1102" s="11">
        <f t="shared" si="107"/>
        <v>42414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42539</v>
      </c>
      <c r="T1103" s="11">
        <f t="shared" si="107"/>
        <v>42566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</v>
      </c>
      <c r="T1104" s="11">
        <f t="shared" si="107"/>
        <v>41617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</v>
      </c>
      <c r="T1105" s="11">
        <f t="shared" si="107"/>
        <v>42539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</v>
      </c>
      <c r="T1106" s="11">
        <f t="shared" si="107"/>
        <v>41801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</v>
      </c>
      <c r="T1107" s="11">
        <f t="shared" si="107"/>
        <v>41722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40974</v>
      </c>
      <c r="T1108" s="11">
        <f t="shared" si="107"/>
        <v>41004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41814</v>
      </c>
      <c r="T1109" s="11">
        <f t="shared" si="107"/>
        <v>41844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40953</v>
      </c>
      <c r="T1110" s="11">
        <f t="shared" si="107"/>
        <v>41013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42663</v>
      </c>
      <c r="T1111" s="11">
        <f t="shared" si="107"/>
        <v>42693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41221</v>
      </c>
      <c r="T1112" s="11">
        <f t="shared" si="107"/>
        <v>41251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</v>
      </c>
      <c r="T1113" s="11">
        <f t="shared" si="107"/>
        <v>42377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41964</v>
      </c>
      <c r="T1114" s="11">
        <f t="shared" si="107"/>
        <v>42023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41836</v>
      </c>
      <c r="T1115" s="11">
        <f t="shared" si="107"/>
        <v>41866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</v>
      </c>
      <c r="T1116" s="11">
        <f t="shared" si="107"/>
        <v>41556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42430</v>
      </c>
      <c r="T1117" s="11">
        <f t="shared" si="107"/>
        <v>42460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41010</v>
      </c>
      <c r="T1118" s="11">
        <f t="shared" si="107"/>
        <v>41070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42334</v>
      </c>
      <c r="T1119" s="11">
        <f t="shared" si="107"/>
        <v>42364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</v>
      </c>
      <c r="T1120" s="11">
        <f t="shared" si="107"/>
        <v>41734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41723</v>
      </c>
      <c r="T1121" s="11">
        <f t="shared" si="107"/>
        <v>41736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40800</v>
      </c>
      <c r="T1122" s="11">
        <f t="shared" si="107"/>
        <v>40845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42413</v>
      </c>
      <c r="T1123" s="11">
        <f t="shared" si="107"/>
        <v>42443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41411</v>
      </c>
      <c r="T1124" s="11">
        <f t="shared" si="107"/>
        <v>41425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41719</v>
      </c>
      <c r="T1125" s="11">
        <f t="shared" si="107"/>
        <v>41749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42095</v>
      </c>
      <c r="T1126" s="11">
        <f t="shared" si="107"/>
        <v>42125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42213</v>
      </c>
      <c r="T1127" s="11">
        <f t="shared" si="107"/>
        <v>42273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</v>
      </c>
      <c r="T1128" s="11">
        <f t="shared" si="107"/>
        <v>42565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41927</v>
      </c>
      <c r="T1129" s="11">
        <f t="shared" si="107"/>
        <v>41958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41829</v>
      </c>
      <c r="T1130" s="11">
        <f t="shared" si="107"/>
        <v>41859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</v>
      </c>
      <c r="T1131" s="11">
        <f t="shared" si="107"/>
        <v>42526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41909</v>
      </c>
      <c r="T1132" s="11">
        <f t="shared" si="107"/>
        <v>41969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42333</v>
      </c>
      <c r="T1133" s="11">
        <f t="shared" si="107"/>
        <v>42363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</v>
      </c>
      <c r="T1134" s="11">
        <f t="shared" si="107"/>
        <v>42736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</v>
      </c>
      <c r="T1135" s="11">
        <f t="shared" si="107"/>
        <v>41851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</v>
      </c>
      <c r="T1136" s="11">
        <f t="shared" si="107"/>
        <v>41972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42559</v>
      </c>
      <c r="T1137" s="11">
        <f t="shared" si="107"/>
        <v>42589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42328</v>
      </c>
      <c r="T1138" s="11">
        <f t="shared" si="107"/>
        <v>42358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42454</v>
      </c>
      <c r="T1139" s="11">
        <f t="shared" si="107"/>
        <v>42484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42737</v>
      </c>
      <c r="T1140" s="11">
        <f t="shared" si="107"/>
        <v>42757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</v>
      </c>
      <c r="T1141" s="11">
        <f t="shared" si="107"/>
        <v>42005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</v>
      </c>
      <c r="T1142" s="11">
        <f t="shared" si="107"/>
        <v>42222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42165</v>
      </c>
      <c r="T1143" s="11">
        <f t="shared" si="107"/>
        <v>42195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</v>
      </c>
      <c r="T1144" s="11">
        <f t="shared" si="107"/>
        <v>42052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</v>
      </c>
      <c r="T1145" s="11">
        <f t="shared" si="107"/>
        <v>42355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</v>
      </c>
      <c r="T1146" s="11">
        <f t="shared" si="107"/>
        <v>42123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41855</v>
      </c>
      <c r="T1147" s="11">
        <f t="shared" si="107"/>
        <v>41915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41724</v>
      </c>
      <c r="T1148" s="11">
        <f t="shared" si="107"/>
        <v>41762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41872</v>
      </c>
      <c r="T1149" s="11">
        <f t="shared" si="107"/>
        <v>41932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</v>
      </c>
      <c r="T1150" s="11">
        <f t="shared" si="107"/>
        <v>42705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42508</v>
      </c>
      <c r="T1151" s="11">
        <f t="shared" si="107"/>
        <v>42538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42318</v>
      </c>
      <c r="T1152" s="11">
        <f t="shared" si="107"/>
        <v>42378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</v>
      </c>
      <c r="T1153" s="11">
        <f t="shared" si="107"/>
        <v>42254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42110</v>
      </c>
      <c r="T1154" s="11">
        <f t="shared" si="107"/>
        <v>42140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MID(N1155,SEARCH("/",N1155)+1,LEN(N1155))</f>
        <v>food trucks</v>
      </c>
      <c r="S1155" s="11">
        <f t="shared" ref="S1155:S1218" si="112">ROUND((J1155/86400)+DATE(1970,1,1),0)</f>
        <v>42144</v>
      </c>
      <c r="T1155" s="11">
        <f t="shared" ref="T1155:T1218" si="113">ROUND(($I1155/86400)+DATE(1970,1,1),0)</f>
        <v>42174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</v>
      </c>
      <c r="T1156" s="11">
        <f t="shared" si="113"/>
        <v>42253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41836</v>
      </c>
      <c r="T1157" s="11">
        <f t="shared" si="113"/>
        <v>41866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</v>
      </c>
      <c r="T1158" s="11">
        <f t="shared" si="113"/>
        <v>42059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41919</v>
      </c>
      <c r="T1159" s="11">
        <f t="shared" si="113"/>
        <v>41979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</v>
      </c>
      <c r="T1160" s="11">
        <f t="shared" si="113"/>
        <v>41982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42155</v>
      </c>
      <c r="T1161" s="11">
        <f t="shared" si="113"/>
        <v>42186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</v>
      </c>
      <c r="T1162" s="11">
        <f t="shared" si="113"/>
        <v>42091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42123</v>
      </c>
      <c r="T1163" s="11">
        <f t="shared" si="113"/>
        <v>42144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41877</v>
      </c>
      <c r="T1164" s="11">
        <f t="shared" si="113"/>
        <v>41908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41831</v>
      </c>
      <c r="T1165" s="11">
        <f t="shared" si="113"/>
        <v>41861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42510</v>
      </c>
      <c r="T1166" s="11">
        <f t="shared" si="113"/>
        <v>42540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</v>
      </c>
      <c r="T1167" s="11">
        <f t="shared" si="113"/>
        <v>41826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</v>
      </c>
      <c r="T1168" s="11">
        <f t="shared" si="113"/>
        <v>42181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41864</v>
      </c>
      <c r="T1169" s="11">
        <f t="shared" si="113"/>
        <v>41895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</v>
      </c>
      <c r="T1170" s="11">
        <f t="shared" si="113"/>
        <v>42635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</v>
      </c>
      <c r="T1171" s="11">
        <f t="shared" si="113"/>
        <v>42057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42125</v>
      </c>
      <c r="T1172" s="11">
        <f t="shared" si="113"/>
        <v>42155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41939</v>
      </c>
      <c r="T1173" s="11">
        <f t="shared" si="113"/>
        <v>41957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41842</v>
      </c>
      <c r="T1174" s="11">
        <f t="shared" si="113"/>
        <v>41872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</v>
      </c>
      <c r="T1175" s="11">
        <f t="shared" si="113"/>
        <v>42219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42469</v>
      </c>
      <c r="T1176" s="11">
        <f t="shared" si="113"/>
        <v>42499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42171</v>
      </c>
      <c r="T1177" s="11">
        <f t="shared" si="113"/>
        <v>42201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</v>
      </c>
      <c r="T1178" s="11">
        <f t="shared" si="113"/>
        <v>42801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41898</v>
      </c>
      <c r="T1179" s="11">
        <f t="shared" si="113"/>
        <v>41928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41838</v>
      </c>
      <c r="T1180" s="11">
        <f t="shared" si="113"/>
        <v>41868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42276</v>
      </c>
      <c r="T1181" s="11">
        <f t="shared" si="113"/>
        <v>42306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41782</v>
      </c>
      <c r="T1182" s="11">
        <f t="shared" si="113"/>
        <v>41819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</v>
      </c>
      <c r="T1183" s="11">
        <f t="shared" si="113"/>
        <v>42064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42729</v>
      </c>
      <c r="T1184" s="11">
        <f t="shared" si="113"/>
        <v>42748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42657</v>
      </c>
      <c r="T1185" s="11">
        <f t="shared" si="113"/>
        <v>42676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42742</v>
      </c>
      <c r="T1186" s="11">
        <f t="shared" si="113"/>
        <v>42773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42131</v>
      </c>
      <c r="T1187" s="11">
        <f t="shared" si="113"/>
        <v>42163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42124</v>
      </c>
      <c r="T1188" s="11">
        <f t="shared" si="113"/>
        <v>42157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42110</v>
      </c>
      <c r="T1189" s="11">
        <f t="shared" si="113"/>
        <v>42142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42712</v>
      </c>
      <c r="T1190" s="11">
        <f t="shared" si="113"/>
        <v>42733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42530</v>
      </c>
      <c r="T1191" s="11">
        <f t="shared" si="113"/>
        <v>42551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41853</v>
      </c>
      <c r="T1192" s="11">
        <f t="shared" si="113"/>
        <v>41883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42420</v>
      </c>
      <c r="T1193" s="11">
        <f t="shared" si="113"/>
        <v>42450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42748</v>
      </c>
      <c r="T1194" s="11">
        <f t="shared" si="113"/>
        <v>42778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42410</v>
      </c>
      <c r="T1195" s="11">
        <f t="shared" si="113"/>
        <v>42470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</v>
      </c>
      <c r="T1196" s="11">
        <f t="shared" si="113"/>
        <v>42102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</v>
      </c>
      <c r="T1197" s="11">
        <f t="shared" si="113"/>
        <v>42358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42327</v>
      </c>
      <c r="T1198" s="11">
        <f t="shared" si="113"/>
        <v>42357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42504</v>
      </c>
      <c r="T1199" s="11">
        <f t="shared" si="113"/>
        <v>42534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42334</v>
      </c>
      <c r="T1200" s="11">
        <f t="shared" si="113"/>
        <v>42369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42162</v>
      </c>
      <c r="T1201" s="11">
        <f t="shared" si="113"/>
        <v>42194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</v>
      </c>
      <c r="T1202" s="11">
        <f t="shared" si="113"/>
        <v>42110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42537</v>
      </c>
      <c r="T1203" s="11">
        <f t="shared" si="113"/>
        <v>42567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</v>
      </c>
      <c r="T1204" s="11">
        <f t="shared" si="113"/>
        <v>42182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42126</v>
      </c>
      <c r="T1205" s="11">
        <f t="shared" si="113"/>
        <v>42156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42298</v>
      </c>
      <c r="T1206" s="11">
        <f t="shared" si="113"/>
        <v>42342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42139</v>
      </c>
      <c r="T1207" s="11">
        <f t="shared" si="113"/>
        <v>42169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42773</v>
      </c>
      <c r="T1208" s="11">
        <f t="shared" si="113"/>
        <v>42806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</v>
      </c>
      <c r="T1209" s="11">
        <f t="shared" si="113"/>
        <v>42460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42424</v>
      </c>
      <c r="T1210" s="11">
        <f t="shared" si="113"/>
        <v>42454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42762</v>
      </c>
      <c r="T1211" s="11">
        <f t="shared" si="113"/>
        <v>42792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42133</v>
      </c>
      <c r="T1212" s="11">
        <f t="shared" si="113"/>
        <v>42156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42516</v>
      </c>
      <c r="T1213" s="11">
        <f t="shared" si="113"/>
        <v>42531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42319</v>
      </c>
      <c r="T1214" s="11">
        <f t="shared" si="113"/>
        <v>42335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42732</v>
      </c>
      <c r="T1215" s="11">
        <f t="shared" si="113"/>
        <v>42767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42105</v>
      </c>
      <c r="T1216" s="11">
        <f t="shared" si="113"/>
        <v>42165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41760</v>
      </c>
      <c r="T1217" s="11">
        <f t="shared" si="113"/>
        <v>41790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42248</v>
      </c>
      <c r="T1218" s="11">
        <f t="shared" si="113"/>
        <v>42280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MID(N1219,SEARCH("/",N1219)+1,LEN(N1219))</f>
        <v>photobooks</v>
      </c>
      <c r="S1219" s="11">
        <f t="shared" ref="S1219:S1282" si="118">ROUND((J1219/86400)+DATE(1970,1,1),0)</f>
        <v>42536</v>
      </c>
      <c r="T1219" s="11">
        <f t="shared" ref="T1219:T1282" si="119">ROUND(($I1219/86400)+DATE(1970,1,1),0)</f>
        <v>42566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42279</v>
      </c>
      <c r="T1220" s="11">
        <f t="shared" si="119"/>
        <v>42309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</v>
      </c>
      <c r="T1221" s="11">
        <f t="shared" si="119"/>
        <v>42663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42212</v>
      </c>
      <c r="T1222" s="11">
        <f t="shared" si="119"/>
        <v>42242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42431</v>
      </c>
      <c r="T1224" s="11">
        <f t="shared" si="119"/>
        <v>42461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</v>
      </c>
      <c r="T1225" s="11">
        <f t="shared" si="119"/>
        <v>42684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41737</v>
      </c>
      <c r="T1226" s="11">
        <f t="shared" si="119"/>
        <v>41797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41510</v>
      </c>
      <c r="T1227" s="11">
        <f t="shared" si="119"/>
        <v>41570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41716</v>
      </c>
      <c r="T1228" s="11">
        <f t="shared" si="119"/>
        <v>41750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41828</v>
      </c>
      <c r="T1229" s="11">
        <f t="shared" si="11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40755</v>
      </c>
      <c r="T1230" s="11">
        <f t="shared" si="119"/>
        <v>40815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</v>
      </c>
      <c r="T1231" s="11">
        <f t="shared" si="119"/>
        <v>41016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40569</v>
      </c>
      <c r="T1232" s="11">
        <f t="shared" si="119"/>
        <v>40599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42194</v>
      </c>
      <c r="T1233" s="11">
        <f t="shared" si="119"/>
        <v>42244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41507</v>
      </c>
      <c r="T1234" s="11">
        <f t="shared" si="119"/>
        <v>41554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40940</v>
      </c>
      <c r="T1235" s="11">
        <f t="shared" si="119"/>
        <v>40961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42008</v>
      </c>
      <c r="T1236" s="11">
        <f t="shared" si="119"/>
        <v>42038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</v>
      </c>
      <c r="T1237" s="11">
        <f t="shared" si="119"/>
        <v>41623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41111</v>
      </c>
      <c r="T1238" s="11">
        <f t="shared" si="119"/>
        <v>41119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</v>
      </c>
      <c r="T1239" s="11">
        <f t="shared" si="119"/>
        <v>41145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40732</v>
      </c>
      <c r="T1240" s="11">
        <f t="shared" si="119"/>
        <v>40762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40884</v>
      </c>
      <c r="T1241" s="11">
        <f t="shared" si="119"/>
        <v>40914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</v>
      </c>
      <c r="T1242" s="11">
        <f t="shared" si="119"/>
        <v>41468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41924</v>
      </c>
      <c r="T1243" s="11">
        <f t="shared" si="119"/>
        <v>41946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</v>
      </c>
      <c r="T1244" s="11">
        <f t="shared" si="119"/>
        <v>40798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40672</v>
      </c>
      <c r="T1245" s="11">
        <f t="shared" si="119"/>
        <v>40733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41356</v>
      </c>
      <c r="T1246" s="11">
        <f t="shared" si="119"/>
        <v>41387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41775</v>
      </c>
      <c r="T1247" s="11">
        <f t="shared" si="119"/>
        <v>41805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</v>
      </c>
      <c r="T1248" s="11">
        <f t="shared" si="119"/>
        <v>40883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</v>
      </c>
      <c r="T1249" s="11">
        <f t="shared" si="119"/>
        <v>41400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41768</v>
      </c>
      <c r="T1250" s="11">
        <f t="shared" si="119"/>
        <v>41803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41068</v>
      </c>
      <c r="T1251" s="11">
        <f t="shared" si="119"/>
        <v>41098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41844</v>
      </c>
      <c r="T1252" s="11">
        <f t="shared" si="119"/>
        <v>41889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40752</v>
      </c>
      <c r="T1253" s="11">
        <f t="shared" si="119"/>
        <v>40812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41544</v>
      </c>
      <c r="T1254" s="11">
        <f t="shared" si="119"/>
        <v>41572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41856</v>
      </c>
      <c r="T1255" s="11">
        <f t="shared" si="119"/>
        <v>41886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40488</v>
      </c>
      <c r="T1256" s="11">
        <f t="shared" si="119"/>
        <v>40544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41580</v>
      </c>
      <c r="T1257" s="11">
        <f t="shared" si="119"/>
        <v>41610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40922</v>
      </c>
      <c r="T1258" s="11">
        <f t="shared" si="119"/>
        <v>40952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</v>
      </c>
      <c r="T1259" s="11">
        <f t="shared" si="119"/>
        <v>40636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41488</v>
      </c>
      <c r="T1260" s="11">
        <f t="shared" si="119"/>
        <v>41518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41767</v>
      </c>
      <c r="T1261" s="11">
        <f t="shared" si="119"/>
        <v>41799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41667</v>
      </c>
      <c r="T1262" s="11">
        <f t="shared" si="119"/>
        <v>41697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</v>
      </c>
      <c r="T1263" s="11">
        <f t="shared" si="119"/>
        <v>41668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41657</v>
      </c>
      <c r="T1264" s="11">
        <f t="shared" si="119"/>
        <v>41687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</v>
      </c>
      <c r="T1265" s="11">
        <f t="shared" si="119"/>
        <v>41727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41548</v>
      </c>
      <c r="T1266" s="11">
        <f t="shared" si="119"/>
        <v>41577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40466</v>
      </c>
      <c r="T1267" s="11">
        <f t="shared" si="119"/>
        <v>40513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41621</v>
      </c>
      <c r="T1268" s="11">
        <f t="shared" si="119"/>
        <v>41651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41450</v>
      </c>
      <c r="T1269" s="11">
        <f t="shared" si="119"/>
        <v>41480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41508</v>
      </c>
      <c r="T1270" s="11">
        <f t="shared" si="119"/>
        <v>41538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42446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40934</v>
      </c>
      <c r="T1272" s="11">
        <f t="shared" si="119"/>
        <v>40994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41562</v>
      </c>
      <c r="T1273" s="11">
        <f t="shared" si="119"/>
        <v>41592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40275</v>
      </c>
      <c r="T1274" s="11">
        <f t="shared" si="119"/>
        <v>40344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41853</v>
      </c>
      <c r="T1275" s="11">
        <f t="shared" si="119"/>
        <v>41883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41117</v>
      </c>
      <c r="T1276" s="11">
        <f t="shared" si="119"/>
        <v>41152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41459</v>
      </c>
      <c r="T1277" s="11">
        <f t="shared" si="119"/>
        <v>41494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40008</v>
      </c>
      <c r="T1278" s="11">
        <f t="shared" si="119"/>
        <v>40057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41122</v>
      </c>
      <c r="T1279" s="11">
        <f t="shared" si="119"/>
        <v>41157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41787</v>
      </c>
      <c r="T1280" s="11">
        <f t="shared" si="119"/>
        <v>41815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</v>
      </c>
      <c r="T1281" s="11">
        <f t="shared" si="119"/>
        <v>41722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40514</v>
      </c>
      <c r="T1282" s="11">
        <f t="shared" si="119"/>
        <v>40604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MID(N1283,SEARCH("/",N1283)+1,LEN(N1283))</f>
        <v>rock</v>
      </c>
      <c r="S1283" s="11">
        <f t="shared" ref="S1283:S1346" si="124">ROUND((J1283/86400)+DATE(1970,1,1),0)</f>
        <v>41464</v>
      </c>
      <c r="T1283" s="11">
        <f t="shared" ref="T1283:T1346" si="125">ROUND(($I1283/86400)+DATE(1970,1,1),0)</f>
        <v>41484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</v>
      </c>
      <c r="T1284" s="11">
        <f t="shared" si="125"/>
        <v>41617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41321</v>
      </c>
      <c r="T1285" s="11">
        <f t="shared" si="125"/>
        <v>41344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</v>
      </c>
      <c r="T1286" s="11">
        <f t="shared" si="125"/>
        <v>42736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42161</v>
      </c>
      <c r="T1287" s="11">
        <f t="shared" si="125"/>
        <v>42176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</v>
      </c>
      <c r="T1288" s="11">
        <f t="shared" si="125"/>
        <v>42053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42108</v>
      </c>
      <c r="T1289" s="11">
        <f t="shared" si="125"/>
        <v>42168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</v>
      </c>
      <c r="T1290" s="11">
        <f t="shared" si="125"/>
        <v>42592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</v>
      </c>
      <c r="T1291" s="11">
        <f t="shared" si="125"/>
        <v>42739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42087</v>
      </c>
      <c r="T1292" s="11">
        <f t="shared" si="125"/>
        <v>42117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42065</v>
      </c>
      <c r="T1293" s="11">
        <f t="shared" si="125"/>
        <v>42101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42257</v>
      </c>
      <c r="T1294" s="11">
        <f t="shared" si="125"/>
        <v>42284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42293</v>
      </c>
      <c r="T1295" s="11">
        <f t="shared" si="125"/>
        <v>42323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</v>
      </c>
      <c r="T1296" s="11">
        <f t="shared" si="125"/>
        <v>42296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42185</v>
      </c>
      <c r="T1297" s="11">
        <f t="shared" si="125"/>
        <v>42215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</v>
      </c>
      <c r="T1298" s="11">
        <f t="shared" si="125"/>
        <v>42443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42462</v>
      </c>
      <c r="T1299" s="11">
        <f t="shared" si="125"/>
        <v>42492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42459</v>
      </c>
      <c r="T1300" s="11">
        <f t="shared" si="125"/>
        <v>42489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42170</v>
      </c>
      <c r="T1301" s="11">
        <f t="shared" si="125"/>
        <v>42200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42484</v>
      </c>
      <c r="T1302" s="11">
        <f t="shared" si="125"/>
        <v>42523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42196</v>
      </c>
      <c r="T1303" s="11">
        <f t="shared" si="125"/>
        <v>42206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</v>
      </c>
      <c r="T1304" s="11">
        <f t="shared" si="125"/>
        <v>42705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</v>
      </c>
      <c r="T1305" s="11">
        <f t="shared" si="125"/>
        <v>42582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</v>
      </c>
      <c r="T1306" s="11">
        <f t="shared" si="125"/>
        <v>42807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42544</v>
      </c>
      <c r="T1307" s="11">
        <f t="shared" si="125"/>
        <v>42573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</v>
      </c>
      <c r="T1308" s="11">
        <f t="shared" si="125"/>
        <v>41977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42388</v>
      </c>
      <c r="T1309" s="11">
        <f t="shared" si="125"/>
        <v>42418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42612</v>
      </c>
      <c r="T1310" s="11">
        <f t="shared" si="125"/>
        <v>42652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42258</v>
      </c>
      <c r="T1311" s="11">
        <f t="shared" si="125"/>
        <v>42293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42557</v>
      </c>
      <c r="T1312" s="11">
        <f t="shared" si="125"/>
        <v>42602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42670</v>
      </c>
      <c r="T1313" s="11">
        <f t="shared" si="125"/>
        <v>42705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42083</v>
      </c>
      <c r="T1314" s="11">
        <f t="shared" si="125"/>
        <v>42113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42403</v>
      </c>
      <c r="T1315" s="11">
        <f t="shared" si="125"/>
        <v>42433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42605</v>
      </c>
      <c r="T1316" s="11">
        <f t="shared" si="125"/>
        <v>42665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</v>
      </c>
      <c r="T1317" s="11">
        <f t="shared" si="125"/>
        <v>42314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42394</v>
      </c>
      <c r="T1318" s="11">
        <f t="shared" si="125"/>
        <v>42429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</v>
      </c>
      <c r="T1319" s="11">
        <f t="shared" si="125"/>
        <v>42573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</v>
      </c>
      <c r="T1320" s="11">
        <f t="shared" si="125"/>
        <v>42015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41817</v>
      </c>
      <c r="T1321" s="11">
        <f t="shared" si="125"/>
        <v>41832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42706</v>
      </c>
      <c r="T1322" s="11">
        <f t="shared" si="125"/>
        <v>42735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42698</v>
      </c>
      <c r="T1323" s="11">
        <f t="shared" si="125"/>
        <v>42728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42116</v>
      </c>
      <c r="T1324" s="11">
        <f t="shared" si="125"/>
        <v>42146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42452</v>
      </c>
      <c r="T1325" s="11">
        <f t="shared" si="125"/>
        <v>42486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42627</v>
      </c>
      <c r="T1326" s="11">
        <f t="shared" si="125"/>
        <v>42657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</v>
      </c>
      <c r="T1327" s="11">
        <f t="shared" si="125"/>
        <v>42734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41975</v>
      </c>
      <c r="T1328" s="11">
        <f t="shared" si="125"/>
        <v>42020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42124</v>
      </c>
      <c r="T1329" s="11">
        <f t="shared" si="125"/>
        <v>42154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42613</v>
      </c>
      <c r="T1330" s="11">
        <f t="shared" si="125"/>
        <v>42658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</v>
      </c>
      <c r="T1331" s="11">
        <f t="shared" si="125"/>
        <v>41975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</v>
      </c>
      <c r="T1332" s="11">
        <f t="shared" si="125"/>
        <v>42553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42570</v>
      </c>
      <c r="T1333" s="11">
        <f t="shared" si="125"/>
        <v>42600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</v>
      </c>
      <c r="T1334" s="11">
        <f t="shared" si="125"/>
        <v>42762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</v>
      </c>
      <c r="T1335" s="11">
        <f t="shared" si="125"/>
        <v>41836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42411</v>
      </c>
      <c r="T1336" s="11">
        <f t="shared" si="125"/>
        <v>42441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42314</v>
      </c>
      <c r="T1337" s="11">
        <f t="shared" si="125"/>
        <v>42344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41956</v>
      </c>
      <c r="T1338" s="11">
        <f t="shared" si="125"/>
        <v>41991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42768</v>
      </c>
      <c r="T1339" s="11">
        <f t="shared" si="125"/>
        <v>42798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42189</v>
      </c>
      <c r="T1340" s="11">
        <f t="shared" si="125"/>
        <v>42219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41937</v>
      </c>
      <c r="T1341" s="11">
        <f t="shared" si="125"/>
        <v>41982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41837</v>
      </c>
      <c r="T1342" s="11">
        <f t="shared" si="125"/>
        <v>41867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42613</v>
      </c>
      <c r="T1343" s="11">
        <f t="shared" si="125"/>
        <v>42645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42173</v>
      </c>
      <c r="T1344" s="11">
        <f t="shared" si="125"/>
        <v>42203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42543</v>
      </c>
      <c r="T1345" s="11">
        <f t="shared" si="125"/>
        <v>42601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42523</v>
      </c>
      <c r="T1346" s="11">
        <f t="shared" si="125"/>
        <v>42552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MID(N1347,SEARCH("/",N1347)+1,LEN(N1347))</f>
        <v>nonfiction</v>
      </c>
      <c r="S1347" s="11">
        <f t="shared" ref="S1347:S1410" si="130">ROUND((J1347/86400)+DATE(1970,1,1),0)</f>
        <v>41800</v>
      </c>
      <c r="T1347" s="11">
        <f t="shared" ref="T1347:T1410" si="131">ROUND(($I1347/86400)+DATE(1970,1,1),0)</f>
        <v>41835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</v>
      </c>
      <c r="T1348" s="11">
        <f t="shared" si="131"/>
        <v>41452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42041</v>
      </c>
      <c r="T1349" s="11">
        <f t="shared" si="131"/>
        <v>42071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41964</v>
      </c>
      <c r="T1350" s="11">
        <f t="shared" si="131"/>
        <v>41992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</v>
      </c>
      <c r="T1351" s="11">
        <f t="shared" si="131"/>
        <v>42354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</v>
      </c>
      <c r="T1352" s="11">
        <f t="shared" si="131"/>
        <v>42364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42383</v>
      </c>
      <c r="T1353" s="11">
        <f t="shared" si="131"/>
        <v>42413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42201</v>
      </c>
      <c r="T1354" s="11">
        <f t="shared" si="131"/>
        <v>42252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42503</v>
      </c>
      <c r="T1356" s="11">
        <f t="shared" si="131"/>
        <v>42533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</v>
      </c>
      <c r="T1357" s="11">
        <f t="shared" si="131"/>
        <v>41243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</v>
      </c>
      <c r="T1358" s="11">
        <f t="shared" si="131"/>
        <v>41460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41305</v>
      </c>
      <c r="T1359" s="11">
        <f t="shared" si="131"/>
        <v>41334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40690</v>
      </c>
      <c r="T1360" s="11">
        <f t="shared" si="131"/>
        <v>40720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40669</v>
      </c>
      <c r="T1361" s="11">
        <f t="shared" si="131"/>
        <v>40731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41096</v>
      </c>
      <c r="T1362" s="11">
        <f t="shared" si="131"/>
        <v>41124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41782</v>
      </c>
      <c r="T1363" s="11">
        <f t="shared" si="131"/>
        <v>41812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41465</v>
      </c>
      <c r="T1364" s="11">
        <f t="shared" si="131"/>
        <v>41525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42397</v>
      </c>
      <c r="T1365" s="11">
        <f t="shared" si="131"/>
        <v>42415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41952</v>
      </c>
      <c r="T1366" s="11">
        <f t="shared" si="131"/>
        <v>42012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42050</v>
      </c>
      <c r="T1367" s="11">
        <f t="shared" si="131"/>
        <v>42080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41925</v>
      </c>
      <c r="T1368" s="11">
        <f t="shared" si="131"/>
        <v>41970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</v>
      </c>
      <c r="T1369" s="11">
        <f t="shared" si="131"/>
        <v>42322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</v>
      </c>
      <c r="T1370" s="11">
        <f t="shared" si="131"/>
        <v>42170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41711</v>
      </c>
      <c r="T1371" s="11">
        <f t="shared" si="131"/>
        <v>41741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</v>
      </c>
      <c r="T1372" s="11">
        <f t="shared" si="131"/>
        <v>41563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42102</v>
      </c>
      <c r="T1373" s="11">
        <f t="shared" si="131"/>
        <v>42132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41073</v>
      </c>
      <c r="T1374" s="11">
        <f t="shared" si="131"/>
        <v>41103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42705</v>
      </c>
      <c r="T1375" s="11">
        <f t="shared" si="131"/>
        <v>42735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</v>
      </c>
      <c r="T1376" s="11">
        <f t="shared" si="131"/>
        <v>42454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</v>
      </c>
      <c r="T1377" s="11">
        <f t="shared" si="131"/>
        <v>42750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42678</v>
      </c>
      <c r="T1378" s="11">
        <f t="shared" si="131"/>
        <v>42708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</v>
      </c>
      <c r="T1379" s="11">
        <f t="shared" si="131"/>
        <v>42769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42569</v>
      </c>
      <c r="T1380" s="11">
        <f t="shared" si="131"/>
        <v>42584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</v>
      </c>
      <c r="T1381" s="11">
        <f t="shared" si="131"/>
        <v>42160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42142</v>
      </c>
      <c r="T1382" s="11">
        <f t="shared" si="131"/>
        <v>42164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</v>
      </c>
      <c r="T1383" s="11">
        <f t="shared" si="131"/>
        <v>42733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41371</v>
      </c>
      <c r="T1384" s="11">
        <f t="shared" si="131"/>
        <v>41401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</v>
      </c>
      <c r="T1385" s="11">
        <f t="shared" si="131"/>
        <v>42727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42161</v>
      </c>
      <c r="T1386" s="11">
        <f t="shared" si="131"/>
        <v>42191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42434</v>
      </c>
      <c r="T1387" s="11">
        <f t="shared" si="131"/>
        <v>42490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42185</v>
      </c>
      <c r="T1388" s="11">
        <f t="shared" si="131"/>
        <v>42215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42127</v>
      </c>
      <c r="T1389" s="11">
        <f t="shared" si="131"/>
        <v>42158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42635</v>
      </c>
      <c r="T1390" s="11">
        <f t="shared" si="131"/>
        <v>42661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</v>
      </c>
      <c r="T1391" s="11">
        <f t="shared" si="131"/>
        <v>42595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42088</v>
      </c>
      <c r="T1392" s="11">
        <f t="shared" si="131"/>
        <v>42122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42194</v>
      </c>
      <c r="T1393" s="11">
        <f t="shared" si="131"/>
        <v>42238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</v>
      </c>
      <c r="T1394" s="11">
        <f t="shared" si="131"/>
        <v>42432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42554</v>
      </c>
      <c r="T1395" s="11">
        <f t="shared" si="131"/>
        <v>42584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</v>
      </c>
      <c r="T1396" s="11">
        <f t="shared" si="131"/>
        <v>42795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42720</v>
      </c>
      <c r="T1397" s="11">
        <f t="shared" si="131"/>
        <v>42750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42019</v>
      </c>
      <c r="T1398" s="11">
        <f t="shared" si="131"/>
        <v>42049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42641</v>
      </c>
      <c r="T1399" s="11">
        <f t="shared" si="131"/>
        <v>42671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42527</v>
      </c>
      <c r="T1400" s="11">
        <f t="shared" si="131"/>
        <v>42557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</v>
      </c>
      <c r="T1401" s="11">
        <f t="shared" si="131"/>
        <v>41919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</v>
      </c>
      <c r="T1402" s="11">
        <f t="shared" si="131"/>
        <v>42533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41400</v>
      </c>
      <c r="T1403" s="11">
        <f t="shared" si="131"/>
        <v>41421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</v>
      </c>
      <c r="T1404" s="11">
        <f t="shared" si="131"/>
        <v>42125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</v>
      </c>
      <c r="T1405" s="11">
        <f t="shared" si="131"/>
        <v>41481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42033</v>
      </c>
      <c r="T1406" s="11">
        <f t="shared" si="131"/>
        <v>42058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41942</v>
      </c>
      <c r="T1407" s="11">
        <f t="shared" si="131"/>
        <v>41972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</v>
      </c>
      <c r="T1408" s="11">
        <f t="shared" si="131"/>
        <v>42350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41839</v>
      </c>
      <c r="T1409" s="11">
        <f t="shared" si="131"/>
        <v>41864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42292</v>
      </c>
      <c r="T1410" s="11">
        <f t="shared" si="131"/>
        <v>42322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MID(N1411,SEARCH("/",N1411)+1,LEN(N1411))</f>
        <v>translations</v>
      </c>
      <c r="S1411" s="11">
        <f t="shared" ref="S1411:S1474" si="136">ROUND((J1411/86400)+DATE(1970,1,1),0)</f>
        <v>41945</v>
      </c>
      <c r="T1411" s="11">
        <f t="shared" ref="T1411:T1474" si="137">ROUND(($I1411/86400)+DATE(1970,1,1),0)</f>
        <v>42005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</v>
      </c>
      <c r="T1412" s="11">
        <f t="shared" si="137"/>
        <v>42524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</v>
      </c>
      <c r="T1413" s="11">
        <f t="shared" si="137"/>
        <v>42041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</v>
      </c>
      <c r="T1414" s="11">
        <f t="shared" si="137"/>
        <v>41977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</v>
      </c>
      <c r="T1415" s="11">
        <f t="shared" si="137"/>
        <v>42420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</v>
      </c>
      <c r="T1416" s="11">
        <f t="shared" si="137"/>
        <v>42738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42193</v>
      </c>
      <c r="T1417" s="11">
        <f t="shared" si="137"/>
        <v>42233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42300</v>
      </c>
      <c r="T1418" s="11">
        <f t="shared" si="137"/>
        <v>42330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</v>
      </c>
      <c r="T1419" s="11">
        <f t="shared" si="137"/>
        <v>42262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</v>
      </c>
      <c r="T1420" s="11">
        <f t="shared" si="137"/>
        <v>42425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</v>
      </c>
      <c r="T1421" s="11">
        <f t="shared" si="137"/>
        <v>42652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42525</v>
      </c>
      <c r="T1422" s="11">
        <f t="shared" si="137"/>
        <v>42550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42014</v>
      </c>
      <c r="T1423" s="11">
        <f t="shared" si="137"/>
        <v>42044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</v>
      </c>
      <c r="T1424" s="11">
        <f t="shared" si="137"/>
        <v>42634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</v>
      </c>
      <c r="T1425" s="11">
        <f t="shared" si="137"/>
        <v>42370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42677</v>
      </c>
      <c r="T1426" s="11">
        <f t="shared" si="137"/>
        <v>42690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</v>
      </c>
      <c r="T1427" s="11">
        <f t="shared" si="137"/>
        <v>42123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</v>
      </c>
      <c r="T1428" s="11">
        <f t="shared" si="137"/>
        <v>42240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42602</v>
      </c>
      <c r="T1429" s="11">
        <f t="shared" si="137"/>
        <v>42632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</v>
      </c>
      <c r="T1430" s="11">
        <f t="shared" si="137"/>
        <v>42462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</v>
      </c>
      <c r="T1431" s="11">
        <f t="shared" si="137"/>
        <v>42104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41962</v>
      </c>
      <c r="T1432" s="11">
        <f t="shared" si="137"/>
        <v>41993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</v>
      </c>
      <c r="T1433" s="11">
        <f t="shared" si="137"/>
        <v>42334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42176</v>
      </c>
      <c r="T1434" s="11">
        <f t="shared" si="137"/>
        <v>42206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42674</v>
      </c>
      <c r="T1435" s="11">
        <f t="shared" si="137"/>
        <v>42714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42143</v>
      </c>
      <c r="T1436" s="11">
        <f t="shared" si="137"/>
        <v>42164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42259</v>
      </c>
      <c r="T1437" s="11">
        <f t="shared" si="137"/>
        <v>42289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</v>
      </c>
      <c r="T1438" s="11">
        <f t="shared" si="137"/>
        <v>42421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41797</v>
      </c>
      <c r="T1439" s="11">
        <f t="shared" si="137"/>
        <v>41833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42458</v>
      </c>
      <c r="T1440" s="11">
        <f t="shared" si="137"/>
        <v>42488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42041</v>
      </c>
      <c r="T1441" s="11">
        <f t="shared" si="137"/>
        <v>42071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42487</v>
      </c>
      <c r="T1442" s="11">
        <f t="shared" si="137"/>
        <v>42517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42199</v>
      </c>
      <c r="T1443" s="11">
        <f t="shared" si="137"/>
        <v>42259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42486</v>
      </c>
      <c r="T1444" s="11">
        <f t="shared" si="137"/>
        <v>42516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42708</v>
      </c>
      <c r="T1445" s="11">
        <f t="shared" si="137"/>
        <v>42738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42200</v>
      </c>
      <c r="T1446" s="11">
        <f t="shared" si="137"/>
        <v>42260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42140</v>
      </c>
      <c r="T1447" s="11">
        <f t="shared" si="137"/>
        <v>42170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</v>
      </c>
      <c r="T1448" s="11">
        <f t="shared" si="137"/>
        <v>42481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42530</v>
      </c>
      <c r="T1449" s="11">
        <f t="shared" si="137"/>
        <v>42560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42116</v>
      </c>
      <c r="T1450" s="11">
        <f t="shared" si="137"/>
        <v>42146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42087</v>
      </c>
      <c r="T1451" s="11">
        <f t="shared" si="137"/>
        <v>42135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</v>
      </c>
      <c r="T1452" s="11">
        <f t="shared" si="137"/>
        <v>42420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41932</v>
      </c>
      <c r="T1453" s="11">
        <f t="shared" si="137"/>
        <v>41962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41819</v>
      </c>
      <c r="T1454" s="11">
        <f t="shared" si="137"/>
        <v>41849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42796</v>
      </c>
      <c r="T1455" s="11">
        <f t="shared" si="137"/>
        <v>42841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42464</v>
      </c>
      <c r="T1456" s="11">
        <f t="shared" si="137"/>
        <v>42485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41833</v>
      </c>
      <c r="T1457" s="11">
        <f t="shared" si="137"/>
        <v>41888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42709</v>
      </c>
      <c r="T1458" s="11">
        <f t="shared" si="137"/>
        <v>42739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42290</v>
      </c>
      <c r="T1459" s="11">
        <f t="shared" si="137"/>
        <v>42320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41832</v>
      </c>
      <c r="T1460" s="11">
        <f t="shared" si="137"/>
        <v>41862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</v>
      </c>
      <c r="T1461" s="11">
        <f t="shared" si="137"/>
        <v>42341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41916</v>
      </c>
      <c r="T1462" s="11">
        <f t="shared" si="137"/>
        <v>41974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41900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41345</v>
      </c>
      <c r="T1464" s="11">
        <f t="shared" si="137"/>
        <v>41375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41327</v>
      </c>
      <c r="T1465" s="11">
        <f t="shared" si="137"/>
        <v>41372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41292</v>
      </c>
      <c r="T1466" s="11">
        <f t="shared" si="137"/>
        <v>41322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40960</v>
      </c>
      <c r="T1467" s="11">
        <f t="shared" si="137"/>
        <v>40990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</v>
      </c>
      <c r="T1468" s="11">
        <f t="shared" si="137"/>
        <v>42381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40934</v>
      </c>
      <c r="T1469" s="11">
        <f t="shared" si="137"/>
        <v>40994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</v>
      </c>
      <c r="T1470" s="11">
        <f t="shared" si="137"/>
        <v>40706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41291</v>
      </c>
      <c r="T1471" s="11">
        <f t="shared" si="137"/>
        <v>41321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41251</v>
      </c>
      <c r="T1472" s="11">
        <f t="shared" si="137"/>
        <v>41272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42074</v>
      </c>
      <c r="T1473" s="11">
        <f t="shared" si="137"/>
        <v>42104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41534</v>
      </c>
      <c r="T1474" s="11">
        <f t="shared" si="137"/>
        <v>41564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MID(N1475,SEARCH("/",N1475)+1,LEN(N1475))</f>
        <v>radio &amp; podcasts</v>
      </c>
      <c r="S1475" s="11">
        <f t="shared" ref="S1475:S1538" si="142">ROUND((J1475/86400)+DATE(1970,1,1),0)</f>
        <v>40940</v>
      </c>
      <c r="T1475" s="11">
        <f t="shared" ref="T1475:T1538" si="143">ROUND(($I1475/86400)+DATE(1970,1,1),0)</f>
        <v>40970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41501</v>
      </c>
      <c r="T1476" s="11">
        <f t="shared" si="143"/>
        <v>41531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41961</v>
      </c>
      <c r="T1477" s="11">
        <f t="shared" si="143"/>
        <v>41993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</v>
      </c>
      <c r="T1478" s="11">
        <f t="shared" si="143"/>
        <v>40796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40841</v>
      </c>
      <c r="T1479" s="11">
        <f t="shared" si="143"/>
        <v>40900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41395</v>
      </c>
      <c r="T1480" s="11">
        <f t="shared" si="143"/>
        <v>41409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41755</v>
      </c>
      <c r="T1481" s="11">
        <f t="shared" si="143"/>
        <v>41769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41465</v>
      </c>
      <c r="T1482" s="11">
        <f t="shared" si="143"/>
        <v>41482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41551</v>
      </c>
      <c r="T1483" s="11">
        <f t="shared" si="143"/>
        <v>41581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41137</v>
      </c>
      <c r="T1484" s="11">
        <f t="shared" si="143"/>
        <v>41159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</v>
      </c>
      <c r="T1485" s="11">
        <f t="shared" si="143"/>
        <v>42573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</v>
      </c>
      <c r="T1486" s="11">
        <f t="shared" si="143"/>
        <v>41112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42131</v>
      </c>
      <c r="T1487" s="11">
        <f t="shared" si="143"/>
        <v>42176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</v>
      </c>
      <c r="T1488" s="11">
        <f t="shared" si="143"/>
        <v>42062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42555</v>
      </c>
      <c r="T1489" s="11">
        <f t="shared" si="143"/>
        <v>42585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41615</v>
      </c>
      <c r="T1490" s="11">
        <f t="shared" si="143"/>
        <v>41645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41199</v>
      </c>
      <c r="T1491" s="11">
        <f t="shared" si="143"/>
        <v>41229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41521</v>
      </c>
      <c r="T1492" s="11">
        <f t="shared" si="143"/>
        <v>41550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41992</v>
      </c>
      <c r="T1493" s="11">
        <f t="shared" si="143"/>
        <v>42051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40683</v>
      </c>
      <c r="T1494" s="11">
        <f t="shared" si="143"/>
        <v>40713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41412</v>
      </c>
      <c r="T1495" s="11">
        <f t="shared" si="143"/>
        <v>41442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42068</v>
      </c>
      <c r="T1496" s="11">
        <f t="shared" si="143"/>
        <v>42098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40753</v>
      </c>
      <c r="T1497" s="11">
        <f t="shared" si="143"/>
        <v>40783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</v>
      </c>
      <c r="T1498" s="11">
        <f t="shared" si="143"/>
        <v>41898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41445</v>
      </c>
      <c r="T1499" s="11">
        <f t="shared" si="143"/>
        <v>41487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41841</v>
      </c>
      <c r="T1500" s="11">
        <f t="shared" si="143"/>
        <v>41886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</v>
      </c>
      <c r="T1501" s="11">
        <f t="shared" si="143"/>
        <v>42587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41366</v>
      </c>
      <c r="T1502" s="11">
        <f t="shared" si="143"/>
        <v>41396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42164</v>
      </c>
      <c r="T1503" s="11">
        <f t="shared" si="143"/>
        <v>42194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42427</v>
      </c>
      <c r="T1504" s="11">
        <f t="shared" si="143"/>
        <v>42455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</v>
      </c>
      <c r="T1505" s="11">
        <f t="shared" si="143"/>
        <v>42666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41773</v>
      </c>
      <c r="T1506" s="11">
        <f t="shared" si="143"/>
        <v>41800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</v>
      </c>
      <c r="T1507" s="11">
        <f t="shared" si="143"/>
        <v>42452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41815</v>
      </c>
      <c r="T1508" s="11">
        <f t="shared" si="143"/>
        <v>41845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</v>
      </c>
      <c r="T1509" s="11">
        <f t="shared" si="143"/>
        <v>40313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41787</v>
      </c>
      <c r="T1510" s="11">
        <f t="shared" si="143"/>
        <v>41818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42752</v>
      </c>
      <c r="T1511" s="11">
        <f t="shared" si="143"/>
        <v>42781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</v>
      </c>
      <c r="T1512" s="11">
        <f t="shared" si="143"/>
        <v>41839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42297</v>
      </c>
      <c r="T1513" s="11">
        <f t="shared" si="143"/>
        <v>42327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42742</v>
      </c>
      <c r="T1514" s="11">
        <f t="shared" si="143"/>
        <v>42772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41807</v>
      </c>
      <c r="T1515" s="11">
        <f t="shared" si="143"/>
        <v>41837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42235</v>
      </c>
      <c r="T1516" s="11">
        <f t="shared" si="143"/>
        <v>42275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</v>
      </c>
      <c r="T1517" s="11">
        <f t="shared" si="143"/>
        <v>42445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</v>
      </c>
      <c r="T1518" s="11">
        <f t="shared" si="143"/>
        <v>42650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41949</v>
      </c>
      <c r="T1519" s="11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41761</v>
      </c>
      <c r="T1520" s="11">
        <f t="shared" si="143"/>
        <v>41791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41783</v>
      </c>
      <c r="T1521" s="11">
        <f t="shared" si="143"/>
        <v>41811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41956</v>
      </c>
      <c r="T1522" s="11">
        <f t="shared" si="143"/>
        <v>41992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</v>
      </c>
      <c r="T1523" s="11">
        <f t="shared" si="143"/>
        <v>42528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41900</v>
      </c>
      <c r="T1524" s="11">
        <f t="shared" si="143"/>
        <v>41930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41965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42757</v>
      </c>
      <c r="T1526" s="11">
        <f t="shared" si="143"/>
        <v>42787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42571</v>
      </c>
      <c r="T1527" s="11">
        <f t="shared" si="143"/>
        <v>42601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</v>
      </c>
      <c r="T1528" s="11">
        <f t="shared" si="143"/>
        <v>42388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42781</v>
      </c>
      <c r="T1529" s="11">
        <f t="shared" si="143"/>
        <v>42809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42737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42053</v>
      </c>
      <c r="T1531" s="11">
        <f t="shared" si="143"/>
        <v>42083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42276</v>
      </c>
      <c r="T1532" s="11">
        <f t="shared" si="143"/>
        <v>42301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41942</v>
      </c>
      <c r="T1533" s="11">
        <f t="shared" si="143"/>
        <v>41974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</v>
      </c>
      <c r="T1534" s="11">
        <f t="shared" si="143"/>
        <v>42416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</v>
      </c>
      <c r="T1535" s="11">
        <f t="shared" si="143"/>
        <v>42492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42222</v>
      </c>
      <c r="T1536" s="11">
        <f t="shared" si="143"/>
        <v>42252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42485</v>
      </c>
      <c r="T1537" s="11">
        <f t="shared" si="143"/>
        <v>42514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42214</v>
      </c>
      <c r="T1538" s="11">
        <f t="shared" si="143"/>
        <v>42244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MID(N1539,SEARCH("/",N1539)+1,LEN(N1539))</f>
        <v>photobooks</v>
      </c>
      <c r="S1539" s="11">
        <f t="shared" ref="S1539:S1602" si="148">ROUND((J1539/86400)+DATE(1970,1,1),0)</f>
        <v>42552</v>
      </c>
      <c r="T1539" s="11">
        <f t="shared" ref="T1539:T1602" si="149">ROUND(($I1539/86400)+DATE(1970,1,1),0)</f>
        <v>42589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41982</v>
      </c>
      <c r="T1540" s="11">
        <f t="shared" si="149"/>
        <v>42027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42706</v>
      </c>
      <c r="T1541" s="11">
        <f t="shared" si="149"/>
        <v>42739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</v>
      </c>
      <c r="T1542" s="11">
        <f t="shared" si="149"/>
        <v>41969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41975</v>
      </c>
      <c r="T1543" s="11">
        <f t="shared" si="149"/>
        <v>42005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42171</v>
      </c>
      <c r="T1544" s="11">
        <f t="shared" si="149"/>
        <v>42186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41936</v>
      </c>
      <c r="T1545" s="11">
        <f t="shared" si="149"/>
        <v>41966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</v>
      </c>
      <c r="T1546" s="11">
        <f t="shared" si="149"/>
        <v>42095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42032</v>
      </c>
      <c r="T1547" s="11">
        <f t="shared" si="149"/>
        <v>42066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</v>
      </c>
      <c r="T1548" s="11">
        <f t="shared" si="149"/>
        <v>41899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</v>
      </c>
      <c r="T1549" s="11">
        <f t="shared" si="149"/>
        <v>42789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42287</v>
      </c>
      <c r="T1550" s="11">
        <f t="shared" si="149"/>
        <v>42317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</v>
      </c>
      <c r="T1551" s="11">
        <f t="shared" si="149"/>
        <v>42311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</v>
      </c>
      <c r="T1552" s="11">
        <f t="shared" si="149"/>
        <v>42502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42122</v>
      </c>
      <c r="T1553" s="11">
        <f t="shared" si="149"/>
        <v>42152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41893</v>
      </c>
      <c r="T1554" s="11">
        <f t="shared" si="149"/>
        <v>41913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</v>
      </c>
      <c r="T1555" s="11">
        <f t="shared" si="149"/>
        <v>42249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</v>
      </c>
      <c r="T1556" s="11">
        <f t="shared" si="149"/>
        <v>42218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42242</v>
      </c>
      <c r="T1557" s="11">
        <f t="shared" si="149"/>
        <v>42265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</v>
      </c>
      <c r="T1558" s="11">
        <f t="shared" si="149"/>
        <v>42555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41872</v>
      </c>
      <c r="T1559" s="11">
        <f t="shared" si="149"/>
        <v>41903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</v>
      </c>
      <c r="T1560" s="11">
        <f t="shared" si="149"/>
        <v>42245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</v>
      </c>
      <c r="T1561" s="11">
        <f t="shared" si="149"/>
        <v>42123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</v>
      </c>
      <c r="T1562" s="11">
        <f t="shared" si="149"/>
        <v>41956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</v>
      </c>
      <c r="T1563" s="11">
        <f t="shared" si="149"/>
        <v>41585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40080</v>
      </c>
      <c r="T1564" s="11">
        <f t="shared" si="149"/>
        <v>40149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41653</v>
      </c>
      <c r="T1565" s="11">
        <f t="shared" si="149"/>
        <v>41713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</v>
      </c>
      <c r="T1566" s="11">
        <f t="shared" si="149"/>
        <v>42153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40673</v>
      </c>
      <c r="T1567" s="11">
        <f t="shared" si="149"/>
        <v>40703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42550</v>
      </c>
      <c r="T1568" s="11">
        <f t="shared" si="149"/>
        <v>42579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41672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</v>
      </c>
      <c r="T1570" s="11">
        <f t="shared" si="149"/>
        <v>41997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41390</v>
      </c>
      <c r="T1571" s="11">
        <f t="shared" si="149"/>
        <v>41420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42439</v>
      </c>
      <c r="T1572" s="11">
        <f t="shared" si="149"/>
        <v>42469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42145</v>
      </c>
      <c r="T1573" s="11">
        <f t="shared" si="149"/>
        <v>42175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</v>
      </c>
      <c r="T1574" s="11">
        <f t="shared" si="149"/>
        <v>42429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</v>
      </c>
      <c r="T1575" s="11">
        <f t="shared" si="149"/>
        <v>42826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42018</v>
      </c>
      <c r="T1576" s="11">
        <f t="shared" si="149"/>
        <v>42053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41800</v>
      </c>
      <c r="T1577" s="11">
        <f t="shared" si="149"/>
        <v>41830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42141</v>
      </c>
      <c r="T1578" s="11">
        <f t="shared" si="149"/>
        <v>42186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41055</v>
      </c>
      <c r="T1579" s="11">
        <f t="shared" si="149"/>
        <v>41115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</v>
      </c>
      <c r="T1580" s="11">
        <f t="shared" si="149"/>
        <v>40423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41482</v>
      </c>
      <c r="T1581" s="11">
        <f t="shared" si="149"/>
        <v>41515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</v>
      </c>
      <c r="T1582" s="11">
        <f t="shared" si="149"/>
        <v>41050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</v>
      </c>
      <c r="T1583" s="11">
        <f t="shared" si="149"/>
        <v>42357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42247</v>
      </c>
      <c r="T1584" s="11">
        <f t="shared" si="149"/>
        <v>42304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41878</v>
      </c>
      <c r="T1585" s="11">
        <f t="shared" si="149"/>
        <v>41908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41780</v>
      </c>
      <c r="T1586" s="11">
        <f t="shared" si="149"/>
        <v>41790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42708</v>
      </c>
      <c r="T1587" s="11">
        <f t="shared" si="149"/>
        <v>42729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</v>
      </c>
      <c r="T1588" s="11">
        <f t="shared" si="149"/>
        <v>42099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41957</v>
      </c>
      <c r="T1589" s="11">
        <f t="shared" si="149"/>
        <v>41987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</v>
      </c>
      <c r="T1590" s="11">
        <f t="shared" si="149"/>
        <v>42036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42257</v>
      </c>
      <c r="T1591" s="11">
        <f t="shared" si="149"/>
        <v>42287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42241</v>
      </c>
      <c r="T1592" s="11">
        <f t="shared" si="149"/>
        <v>42271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42434</v>
      </c>
      <c r="T1593" s="11">
        <f t="shared" si="149"/>
        <v>42464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</v>
      </c>
      <c r="T1594" s="11">
        <f t="shared" si="149"/>
        <v>42091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42034</v>
      </c>
      <c r="T1595" s="11">
        <f t="shared" si="149"/>
        <v>42064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42446</v>
      </c>
      <c r="T1596" s="11">
        <f t="shared" si="149"/>
        <v>42506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</v>
      </c>
      <c r="T1597" s="11">
        <f t="shared" si="149"/>
        <v>41809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</v>
      </c>
      <c r="T1598" s="11">
        <f t="shared" si="149"/>
        <v>41986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</v>
      </c>
      <c r="T1599" s="11">
        <f t="shared" si="149"/>
        <v>42633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42152</v>
      </c>
      <c r="T1600" s="11">
        <f t="shared" si="149"/>
        <v>42212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42439</v>
      </c>
      <c r="T1601" s="11">
        <f t="shared" si="149"/>
        <v>42468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</v>
      </c>
      <c r="T1602" s="11">
        <f t="shared" si="149"/>
        <v>41835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MID(N1603,SEARCH("/",N1603)+1,LEN(N1603))</f>
        <v>rock</v>
      </c>
      <c r="S1603" s="11">
        <f t="shared" ref="S1603:S1666" si="154">ROUND((J1603/86400)+DATE(1970,1,1),0)</f>
        <v>40638</v>
      </c>
      <c r="T1603" s="11">
        <f t="shared" ref="T1603:T1666" si="155">ROUND(($I1603/86400)+DATE(1970,1,1),0)</f>
        <v>40668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</v>
      </c>
      <c r="T1604" s="11">
        <f t="shared" si="155"/>
        <v>40831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</v>
      </c>
      <c r="T1605" s="11">
        <f t="shared" si="155"/>
        <v>40936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40946</v>
      </c>
      <c r="T1606" s="11">
        <f t="shared" si="155"/>
        <v>40986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</v>
      </c>
      <c r="T1607" s="11">
        <f t="shared" si="155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</v>
      </c>
      <c r="T1608" s="11">
        <f t="shared" si="155"/>
        <v>40626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41054</v>
      </c>
      <c r="T1609" s="11">
        <f t="shared" si="155"/>
        <v>41075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41608</v>
      </c>
      <c r="T1610" s="11">
        <f t="shared" si="155"/>
        <v>41640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</v>
      </c>
      <c r="T1611" s="11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41229</v>
      </c>
      <c r="T1612" s="11">
        <f t="shared" si="155"/>
        <v>41259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</v>
      </c>
      <c r="T1613" s="11">
        <f t="shared" si="155"/>
        <v>41430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41247</v>
      </c>
      <c r="T1614" s="11">
        <f t="shared" si="155"/>
        <v>41277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</v>
      </c>
      <c r="T1615" s="11">
        <f t="shared" si="155"/>
        <v>41112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41795</v>
      </c>
      <c r="T1616" s="11">
        <f t="shared" si="155"/>
        <v>41855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</v>
      </c>
      <c r="T1617" s="11">
        <f t="shared" si="155"/>
        <v>40890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41195</v>
      </c>
      <c r="T1618" s="11">
        <f t="shared" si="155"/>
        <v>41236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41547</v>
      </c>
      <c r="T1619" s="11">
        <f t="shared" si="155"/>
        <v>41580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41302</v>
      </c>
      <c r="T1620" s="11">
        <f t="shared" si="155"/>
        <v>41342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</v>
      </c>
      <c r="T1621" s="11">
        <f t="shared" si="155"/>
        <v>41897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</v>
      </c>
      <c r="T1622" s="11">
        <f t="shared" si="155"/>
        <v>41328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41004</v>
      </c>
      <c r="T1623" s="11">
        <f t="shared" si="155"/>
        <v>41057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</v>
      </c>
      <c r="T1624" s="11">
        <f t="shared" si="155"/>
        <v>41990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41454</v>
      </c>
      <c r="T1625" s="11">
        <f t="shared" si="155"/>
        <v>41514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</v>
      </c>
      <c r="T1626" s="11">
        <f t="shared" si="155"/>
        <v>41283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41136</v>
      </c>
      <c r="T1627" s="11">
        <f t="shared" si="155"/>
        <v>41164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41580</v>
      </c>
      <c r="T1628" s="11">
        <f t="shared" si="155"/>
        <v>41610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41206</v>
      </c>
      <c r="T1629" s="11">
        <f t="shared" si="155"/>
        <v>41239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41775</v>
      </c>
      <c r="T1630" s="11">
        <f t="shared" si="155"/>
        <v>41808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41646</v>
      </c>
      <c r="T1631" s="11">
        <f t="shared" si="155"/>
        <v>41691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40940</v>
      </c>
      <c r="T1632" s="11">
        <f t="shared" si="155"/>
        <v>40970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41165</v>
      </c>
      <c r="T1633" s="11">
        <f t="shared" si="155"/>
        <v>41195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</v>
      </c>
      <c r="T1634" s="11">
        <f t="shared" si="155"/>
        <v>40810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40897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</v>
      </c>
      <c r="T1636" s="11">
        <f t="shared" si="155"/>
        <v>40696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42503</v>
      </c>
      <c r="T1637" s="11">
        <f t="shared" si="155"/>
        <v>42563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</v>
      </c>
      <c r="T1638" s="11">
        <f t="shared" si="155"/>
        <v>40706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40123</v>
      </c>
      <c r="T1639" s="11">
        <f t="shared" si="155"/>
        <v>40179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41289</v>
      </c>
      <c r="T1640" s="11">
        <f t="shared" si="155"/>
        <v>41334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40942</v>
      </c>
      <c r="T1641" s="11">
        <f t="shared" si="155"/>
        <v>40972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</v>
      </c>
      <c r="T1642" s="11">
        <f t="shared" si="155"/>
        <v>40393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41963</v>
      </c>
      <c r="T1643" s="11">
        <f t="shared" si="155"/>
        <v>41993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</v>
      </c>
      <c r="T1644" s="11">
        <f t="shared" si="155"/>
        <v>40708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41147</v>
      </c>
      <c r="T1645" s="11">
        <f t="shared" si="155"/>
        <v>41177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</v>
      </c>
      <c r="T1646" s="11">
        <f t="shared" si="155"/>
        <v>41235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41522</v>
      </c>
      <c r="T1647" s="11">
        <f t="shared" si="155"/>
        <v>41536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</v>
      </c>
      <c r="T1648" s="11">
        <f t="shared" si="155"/>
        <v>41866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</v>
      </c>
      <c r="T1649" s="11">
        <f t="shared" si="155"/>
        <v>41069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40593</v>
      </c>
      <c r="T1650" s="11">
        <f t="shared" si="155"/>
        <v>40623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41738</v>
      </c>
      <c r="T1651" s="11">
        <f t="shared" si="155"/>
        <v>41783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</v>
      </c>
      <c r="T1652" s="11">
        <f t="shared" si="155"/>
        <v>41556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40626</v>
      </c>
      <c r="T1653" s="11">
        <f t="shared" si="155"/>
        <v>40659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</v>
      </c>
      <c r="T1654" s="11">
        <f t="shared" si="155"/>
        <v>41603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40627</v>
      </c>
      <c r="T1655" s="11">
        <f t="shared" si="155"/>
        <v>40658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40988</v>
      </c>
      <c r="T1656" s="11">
        <f t="shared" si="155"/>
        <v>41018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40975</v>
      </c>
      <c r="T1657" s="11">
        <f t="shared" si="155"/>
        <v>41005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41227</v>
      </c>
      <c r="T1658" s="11">
        <f t="shared" si="155"/>
        <v>41257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41024</v>
      </c>
      <c r="T1659" s="11">
        <f t="shared" si="155"/>
        <v>41054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</v>
      </c>
      <c r="T1660" s="11">
        <f t="shared" si="155"/>
        <v>41262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41597</v>
      </c>
      <c r="T1661" s="11">
        <f t="shared" si="155"/>
        <v>41626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42460</v>
      </c>
      <c r="T1662" s="11">
        <f t="shared" si="155"/>
        <v>42491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42344</v>
      </c>
      <c r="T1663" s="11">
        <f t="shared" si="155"/>
        <v>42387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</v>
      </c>
      <c r="T1664" s="11">
        <f t="shared" si="155"/>
        <v>40908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</v>
      </c>
      <c r="T1665" s="11">
        <f t="shared" si="155"/>
        <v>42036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40940</v>
      </c>
      <c r="T1666" s="11">
        <f t="shared" si="155"/>
        <v>40984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MID(N1667,SEARCH("/",N1667)+1,LEN(N1667))</f>
        <v>pop</v>
      </c>
      <c r="S1667" s="11">
        <f t="shared" ref="S1667:S1730" si="160">ROUND((J1667/86400)+DATE(1970,1,1),0)</f>
        <v>40565</v>
      </c>
      <c r="T1667" s="11">
        <f t="shared" ref="T1667:T1730" si="161">ROUND(($I1667/86400)+DATE(1970,1,1),0)</f>
        <v>40596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</v>
      </c>
      <c r="T1668" s="11">
        <f t="shared" si="161"/>
        <v>41361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</v>
      </c>
      <c r="T1669" s="11">
        <f t="shared" si="161"/>
        <v>41709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</v>
      </c>
      <c r="T1670" s="11">
        <f t="shared" si="161"/>
        <v>40875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42462</v>
      </c>
      <c r="T1671" s="11">
        <f t="shared" si="161"/>
        <v>42522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40314</v>
      </c>
      <c r="T1672" s="11">
        <f t="shared" si="161"/>
        <v>40364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42554</v>
      </c>
      <c r="T1673" s="11">
        <f t="shared" si="161"/>
        <v>42584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41035</v>
      </c>
      <c r="T1674" s="11">
        <f t="shared" si="161"/>
        <v>41065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42040</v>
      </c>
      <c r="T1675" s="11">
        <f t="shared" si="161"/>
        <v>42070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42570</v>
      </c>
      <c r="T1676" s="11">
        <f t="shared" si="161"/>
        <v>42600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40803</v>
      </c>
      <c r="T1677" s="11">
        <f t="shared" si="161"/>
        <v>40833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40974</v>
      </c>
      <c r="T1678" s="11">
        <f t="shared" si="161"/>
        <v>41020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</v>
      </c>
      <c r="T1679" s="11">
        <f t="shared" si="161"/>
        <v>42476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41663</v>
      </c>
      <c r="T1680" s="11">
        <f t="shared" si="161"/>
        <v>41677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</v>
      </c>
      <c r="T1681" s="11">
        <f t="shared" si="161"/>
        <v>40746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41803</v>
      </c>
      <c r="T1682" s="11">
        <f t="shared" si="161"/>
        <v>41833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</v>
      </c>
      <c r="T1683" s="11">
        <f t="shared" si="161"/>
        <v>42823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</v>
      </c>
      <c r="T1684" s="11">
        <f t="shared" si="161"/>
        <v>42839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42809</v>
      </c>
      <c r="T1685" s="11">
        <f t="shared" si="161"/>
        <v>42833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42784</v>
      </c>
      <c r="T1686" s="11">
        <f t="shared" si="161"/>
        <v>42812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</v>
      </c>
      <c r="T1687" s="11">
        <f t="shared" si="161"/>
        <v>42818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42793</v>
      </c>
      <c r="T1688" s="11">
        <f t="shared" si="161"/>
        <v>42853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</v>
      </c>
      <c r="T1689" s="11">
        <f t="shared" si="161"/>
        <v>42836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42805</v>
      </c>
      <c r="T1690" s="11">
        <f t="shared" si="161"/>
        <v>42834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42781</v>
      </c>
      <c r="T1691" s="11">
        <f t="shared" si="161"/>
        <v>42811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</v>
      </c>
      <c r="T1692" s="11">
        <f t="shared" si="161"/>
        <v>42831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42796</v>
      </c>
      <c r="T1693" s="11">
        <f t="shared" si="161"/>
        <v>42828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</v>
      </c>
      <c r="T1694" s="11">
        <f t="shared" si="161"/>
        <v>42821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42804</v>
      </c>
      <c r="T1695" s="11">
        <f t="shared" si="161"/>
        <v>42835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42792</v>
      </c>
      <c r="T1696" s="11">
        <f t="shared" si="161"/>
        <v>42821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</v>
      </c>
      <c r="T1697" s="11">
        <f t="shared" si="161"/>
        <v>42835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</v>
      </c>
      <c r="T1698" s="11">
        <f t="shared" si="161"/>
        <v>42826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</v>
      </c>
      <c r="T1699" s="11">
        <f t="shared" si="161"/>
        <v>42835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</v>
      </c>
      <c r="T1700" s="11">
        <f t="shared" si="161"/>
        <v>42820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42807</v>
      </c>
      <c r="T1701" s="11">
        <f t="shared" si="161"/>
        <v>42837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</v>
      </c>
      <c r="T1702" s="11">
        <f t="shared" si="161"/>
        <v>42826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41990</v>
      </c>
      <c r="T1703" s="11">
        <f t="shared" si="161"/>
        <v>42020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42064</v>
      </c>
      <c r="T1704" s="11">
        <f t="shared" si="161"/>
        <v>42094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</v>
      </c>
      <c r="T1705" s="11">
        <f t="shared" si="161"/>
        <v>42247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</v>
      </c>
      <c r="T1706" s="11">
        <f t="shared" si="161"/>
        <v>42051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</v>
      </c>
      <c r="T1707" s="11">
        <f t="shared" si="161"/>
        <v>42257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</v>
      </c>
      <c r="T1708" s="11">
        <f t="shared" si="161"/>
        <v>42239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42428</v>
      </c>
      <c r="T1709" s="11">
        <f t="shared" si="161"/>
        <v>42458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42452</v>
      </c>
      <c r="T1710" s="11">
        <f t="shared" si="161"/>
        <v>42492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41842</v>
      </c>
      <c r="T1711" s="11">
        <f t="shared" si="161"/>
        <v>41883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42342</v>
      </c>
      <c r="T1712" s="11">
        <f t="shared" si="161"/>
        <v>42388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41853</v>
      </c>
      <c r="T1713" s="11">
        <f t="shared" si="161"/>
        <v>41884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42126</v>
      </c>
      <c r="T1714" s="11">
        <f t="shared" si="161"/>
        <v>42186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41888</v>
      </c>
      <c r="T1715" s="11">
        <f t="shared" si="161"/>
        <v>41918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42096</v>
      </c>
      <c r="T1716" s="11">
        <f t="shared" si="161"/>
        <v>42126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</v>
      </c>
      <c r="T1717" s="11">
        <f t="shared" si="161"/>
        <v>42094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42674</v>
      </c>
      <c r="T1718" s="11">
        <f t="shared" si="161"/>
        <v>42714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42461</v>
      </c>
      <c r="T1719" s="11">
        <f t="shared" si="161"/>
        <v>42481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42461</v>
      </c>
      <c r="T1720" s="11">
        <f t="shared" si="161"/>
        <v>42504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41870</v>
      </c>
      <c r="T1721" s="11">
        <f t="shared" si="161"/>
        <v>41900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41923</v>
      </c>
      <c r="T1722" s="11">
        <f t="shared" si="161"/>
        <v>41953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</v>
      </c>
      <c r="T1723" s="11">
        <f t="shared" si="161"/>
        <v>42349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42426</v>
      </c>
      <c r="T1724" s="11">
        <f t="shared" si="161"/>
        <v>42463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42130</v>
      </c>
      <c r="T1725" s="11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41913</v>
      </c>
      <c r="T1726" s="11">
        <f t="shared" si="161"/>
        <v>41943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41846</v>
      </c>
      <c r="T1727" s="11">
        <f t="shared" si="161"/>
        <v>41876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41789</v>
      </c>
      <c r="T1728" s="11">
        <f t="shared" si="161"/>
        <v>41818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42045</v>
      </c>
      <c r="T1729" s="11">
        <f t="shared" si="161"/>
        <v>42099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42269</v>
      </c>
      <c r="T1730" s="11">
        <f t="shared" si="161"/>
        <v>42299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MID(N1731,SEARCH("/",N1731)+1,LEN(N1731))</f>
        <v>faith</v>
      </c>
      <c r="S1731" s="11">
        <f t="shared" ref="S1731:S1794" si="166">ROUND((J1731/86400)+DATE(1970,1,1),0)</f>
        <v>42471</v>
      </c>
      <c r="T1731" s="11">
        <f t="shared" ref="T1731:T1794" si="167">ROUND(($I1731/86400)+DATE(1970,1,1),0)</f>
        <v>42531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</v>
      </c>
      <c r="T1732" s="11">
        <f t="shared" si="167"/>
        <v>42302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42153</v>
      </c>
      <c r="T1733" s="11">
        <f t="shared" si="167"/>
        <v>42167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42326</v>
      </c>
      <c r="T1734" s="11">
        <f t="shared" si="167"/>
        <v>42385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42615</v>
      </c>
      <c r="T1735" s="11">
        <f t="shared" si="167"/>
        <v>42627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</v>
      </c>
      <c r="T1736" s="11">
        <f t="shared" si="167"/>
        <v>42132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42560</v>
      </c>
      <c r="T1737" s="11">
        <f t="shared" si="167"/>
        <v>42590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42287</v>
      </c>
      <c r="T1738" s="11">
        <f t="shared" si="167"/>
        <v>42317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42176</v>
      </c>
      <c r="T1739" s="11">
        <f t="shared" si="167"/>
        <v>42206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41885</v>
      </c>
      <c r="T1740" s="11">
        <f t="shared" si="167"/>
        <v>41915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42436</v>
      </c>
      <c r="T1741" s="11">
        <f t="shared" si="167"/>
        <v>42495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42172</v>
      </c>
      <c r="T1742" s="11">
        <f t="shared" si="167"/>
        <v>42202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42121</v>
      </c>
      <c r="T1743" s="11">
        <f t="shared" si="167"/>
        <v>42166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42711</v>
      </c>
      <c r="T1744" s="11">
        <f t="shared" si="167"/>
        <v>42743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42587</v>
      </c>
      <c r="T1745" s="11">
        <f t="shared" si="167"/>
        <v>42609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42027</v>
      </c>
      <c r="T1746" s="11">
        <f t="shared" si="167"/>
        <v>42072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</v>
      </c>
      <c r="T1747" s="11">
        <f t="shared" si="167"/>
        <v>42726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</v>
      </c>
      <c r="T1748" s="11">
        <f t="shared" si="167"/>
        <v>42698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</v>
      </c>
      <c r="T1749" s="11">
        <f t="shared" si="167"/>
        <v>42322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42220</v>
      </c>
      <c r="T1750" s="11">
        <f t="shared" si="167"/>
        <v>42250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42759</v>
      </c>
      <c r="T1751" s="11">
        <f t="shared" si="167"/>
        <v>42796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42455</v>
      </c>
      <c r="T1752" s="11">
        <f t="shared" si="167"/>
        <v>42480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42053</v>
      </c>
      <c r="T1753" s="11">
        <f t="shared" si="167"/>
        <v>42083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</v>
      </c>
      <c r="T1754" s="11">
        <f t="shared" si="167"/>
        <v>42657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42421</v>
      </c>
      <c r="T1755" s="11">
        <f t="shared" si="167"/>
        <v>42451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42068</v>
      </c>
      <c r="T1756" s="11">
        <f t="shared" si="167"/>
        <v>42098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42253</v>
      </c>
      <c r="T1757" s="11">
        <f t="shared" si="167"/>
        <v>42283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</v>
      </c>
      <c r="T1758" s="11">
        <f t="shared" si="167"/>
        <v>42611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42734</v>
      </c>
      <c r="T1759" s="11">
        <f t="shared" si="167"/>
        <v>42764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42506</v>
      </c>
      <c r="T1760" s="11">
        <f t="shared" si="167"/>
        <v>42566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42069</v>
      </c>
      <c r="T1761" s="11">
        <f t="shared" si="167"/>
        <v>42089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42406</v>
      </c>
      <c r="T1762" s="11">
        <f t="shared" si="167"/>
        <v>42426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42210</v>
      </c>
      <c r="T1763" s="11">
        <f t="shared" si="167"/>
        <v>42260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42411</v>
      </c>
      <c r="T1764" s="11">
        <f t="shared" si="167"/>
        <v>42441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42637</v>
      </c>
      <c r="T1765" s="11">
        <f t="shared" si="167"/>
        <v>42667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</v>
      </c>
      <c r="T1766" s="11">
        <f t="shared" si="167"/>
        <v>41854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41835</v>
      </c>
      <c r="T1767" s="11">
        <f t="shared" si="167"/>
        <v>41865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41856</v>
      </c>
      <c r="T1768" s="11">
        <f t="shared" si="167"/>
        <v>41877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41825</v>
      </c>
      <c r="T1769" s="11">
        <f t="shared" si="167"/>
        <v>41855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41850</v>
      </c>
      <c r="T1770" s="11">
        <f t="shared" si="167"/>
        <v>41910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41988</v>
      </c>
      <c r="T1771" s="11">
        <f t="shared" si="167"/>
        <v>42018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41892</v>
      </c>
      <c r="T1772" s="11">
        <f t="shared" si="167"/>
        <v>41927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41906</v>
      </c>
      <c r="T1773" s="11">
        <f t="shared" si="167"/>
        <v>41936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41767</v>
      </c>
      <c r="T1774" s="11">
        <f t="shared" si="167"/>
        <v>41827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41979</v>
      </c>
      <c r="T1775" s="11">
        <f t="shared" si="167"/>
        <v>42024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</v>
      </c>
      <c r="T1776" s="11">
        <f t="shared" si="167"/>
        <v>41973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41892</v>
      </c>
      <c r="T1777" s="11">
        <f t="shared" si="167"/>
        <v>41937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41906</v>
      </c>
      <c r="T1778" s="11">
        <f t="shared" si="167"/>
        <v>41942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</v>
      </c>
      <c r="T1779" s="11">
        <f t="shared" si="167"/>
        <v>42055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42046</v>
      </c>
      <c r="T1780" s="11">
        <f t="shared" si="167"/>
        <v>42091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42586</v>
      </c>
      <c r="T1781" s="11">
        <f t="shared" si="167"/>
        <v>42616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42494</v>
      </c>
      <c r="T1782" s="11">
        <f t="shared" si="167"/>
        <v>42554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42598</v>
      </c>
      <c r="T1783" s="11">
        <f t="shared" si="167"/>
        <v>42629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42389</v>
      </c>
      <c r="T1784" s="11">
        <f t="shared" si="167"/>
        <v>42422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42116</v>
      </c>
      <c r="T1785" s="11">
        <f t="shared" si="167"/>
        <v>42146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42004</v>
      </c>
      <c r="T1786" s="11">
        <f t="shared" si="167"/>
        <v>42035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41959</v>
      </c>
      <c r="T1788" s="11">
        <f t="shared" si="167"/>
        <v>41989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42069</v>
      </c>
      <c r="T1789" s="11">
        <f t="shared" si="167"/>
        <v>42099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41914</v>
      </c>
      <c r="T1790" s="11">
        <f t="shared" si="167"/>
        <v>41944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</v>
      </c>
      <c r="T1791" s="11">
        <f t="shared" si="167"/>
        <v>42016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42011</v>
      </c>
      <c r="T1792" s="11">
        <f t="shared" si="167"/>
        <v>42041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41974</v>
      </c>
      <c r="T1793" s="11">
        <f t="shared" si="167"/>
        <v>42034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</v>
      </c>
      <c r="T1794" s="11">
        <f t="shared" si="167"/>
        <v>42226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MID(N1795,SEARCH("/",N1795)+1,LEN(N1795))</f>
        <v>photobooks</v>
      </c>
      <c r="S1795" s="11">
        <f t="shared" ref="S1795:S1858" si="172">ROUND((J1795/86400)+DATE(1970,1,1),0)</f>
        <v>41941</v>
      </c>
      <c r="T1795" s="11">
        <f t="shared" ref="T1795:T1858" si="173">ROUND(($I1795/86400)+DATE(1970,1,1),0)</f>
        <v>41971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42012</v>
      </c>
      <c r="T1796" s="11">
        <f t="shared" si="173"/>
        <v>42047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</v>
      </c>
      <c r="T1797" s="11">
        <f t="shared" si="173"/>
        <v>42658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</v>
      </c>
      <c r="T1798" s="11">
        <f t="shared" si="173"/>
        <v>42575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42690</v>
      </c>
      <c r="T1799" s="11">
        <f t="shared" si="173"/>
        <v>42720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</v>
      </c>
      <c r="T1800" s="11">
        <f t="shared" si="173"/>
        <v>42404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41935</v>
      </c>
      <c r="T1801" s="11">
        <f t="shared" si="173"/>
        <v>41955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42624</v>
      </c>
      <c r="T1802" s="11">
        <f t="shared" si="173"/>
        <v>42654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42322</v>
      </c>
      <c r="T1803" s="11">
        <f t="shared" si="173"/>
        <v>42354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</v>
      </c>
      <c r="T1804" s="11">
        <f t="shared" si="173"/>
        <v>42183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</v>
      </c>
      <c r="T1805" s="11">
        <f t="shared" si="173"/>
        <v>42049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42283</v>
      </c>
      <c r="T1806" s="11">
        <f t="shared" si="173"/>
        <v>42323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42248</v>
      </c>
      <c r="T1807" s="11">
        <f t="shared" si="173"/>
        <v>42280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41878</v>
      </c>
      <c r="T1808" s="11">
        <f t="shared" si="173"/>
        <v>41913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</v>
      </c>
      <c r="T1809" s="11">
        <f t="shared" si="173"/>
        <v>41910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42743</v>
      </c>
      <c r="T1810" s="11">
        <f t="shared" si="173"/>
        <v>42778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42030</v>
      </c>
      <c r="T1811" s="11">
        <f t="shared" si="173"/>
        <v>42065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41861</v>
      </c>
      <c r="T1812" s="11">
        <f t="shared" si="173"/>
        <v>41873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</v>
      </c>
      <c r="T1813" s="11">
        <f t="shared" si="173"/>
        <v>41936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</v>
      </c>
      <c r="T1814" s="11">
        <f t="shared" si="173"/>
        <v>42554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41830</v>
      </c>
      <c r="T1815" s="11">
        <f t="shared" si="173"/>
        <v>41860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</v>
      </c>
      <c r="T1816" s="11">
        <f t="shared" si="173"/>
        <v>42063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42173</v>
      </c>
      <c r="T1817" s="11">
        <f t="shared" si="173"/>
        <v>42187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42549</v>
      </c>
      <c r="T1818" s="11">
        <f t="shared" si="173"/>
        <v>42577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42706</v>
      </c>
      <c r="T1819" s="11">
        <f t="shared" si="173"/>
        <v>42765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</v>
      </c>
      <c r="T1820" s="11">
        <f t="shared" si="173"/>
        <v>42097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41821</v>
      </c>
      <c r="T1821" s="11">
        <f t="shared" si="173"/>
        <v>41851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</v>
      </c>
      <c r="T1822" s="11">
        <f t="shared" si="173"/>
        <v>42095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</v>
      </c>
      <c r="T1823" s="11">
        <f t="shared" si="173"/>
        <v>40971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41635</v>
      </c>
      <c r="T1824" s="11">
        <f t="shared" si="173"/>
        <v>41671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41177</v>
      </c>
      <c r="T1825" s="11">
        <f t="shared" si="173"/>
        <v>41207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41627</v>
      </c>
      <c r="T1826" s="11">
        <f t="shared" si="173"/>
        <v>41647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41444</v>
      </c>
      <c r="T1827" s="11">
        <f t="shared" si="173"/>
        <v>41467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41658</v>
      </c>
      <c r="T1828" s="11">
        <f t="shared" si="173"/>
        <v>41688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</v>
      </c>
      <c r="T1829" s="11">
        <f t="shared" si="173"/>
        <v>40605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41737</v>
      </c>
      <c r="T1830" s="11">
        <f t="shared" si="173"/>
        <v>41769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</v>
      </c>
      <c r="T1831" s="11">
        <f t="shared" si="173"/>
        <v>40565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41665</v>
      </c>
      <c r="T1832" s="11">
        <f t="shared" si="173"/>
        <v>41695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41027</v>
      </c>
      <c r="T1833" s="11">
        <f t="shared" si="173"/>
        <v>41042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40577</v>
      </c>
      <c r="T1834" s="11">
        <f t="shared" si="173"/>
        <v>40607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</v>
      </c>
      <c r="T1835" s="11">
        <f t="shared" si="173"/>
        <v>41335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41989</v>
      </c>
      <c r="T1836" s="11">
        <f t="shared" si="173"/>
        <v>42029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42431</v>
      </c>
      <c r="T1837" s="11">
        <f t="shared" si="173"/>
        <v>42461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41306</v>
      </c>
      <c r="T1838" s="11">
        <f t="shared" si="173"/>
        <v>41323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</v>
      </c>
      <c r="T1839" s="11">
        <f t="shared" si="173"/>
        <v>40986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40789</v>
      </c>
      <c r="T1840" s="11">
        <f t="shared" si="173"/>
        <v>40817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42615</v>
      </c>
      <c r="T1841" s="11">
        <f t="shared" si="173"/>
        <v>42645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</v>
      </c>
      <c r="T1842" s="11">
        <f t="shared" si="173"/>
        <v>41401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41746</v>
      </c>
      <c r="T1843" s="11">
        <f t="shared" si="173"/>
        <v>41779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42032</v>
      </c>
      <c r="T1844" s="11">
        <f t="shared" si="173"/>
        <v>42065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40565</v>
      </c>
      <c r="T1845" s="11">
        <f t="shared" si="173"/>
        <v>40595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40667</v>
      </c>
      <c r="T1846" s="11">
        <f t="shared" si="173"/>
        <v>40705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</v>
      </c>
      <c r="T1847" s="11">
        <f t="shared" si="173"/>
        <v>42538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41229</v>
      </c>
      <c r="T1848" s="11">
        <f t="shared" si="173"/>
        <v>41259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</v>
      </c>
      <c r="T1849" s="11">
        <f t="shared" si="173"/>
        <v>42115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40692</v>
      </c>
      <c r="T1850" s="11">
        <f t="shared" si="173"/>
        <v>40755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41170</v>
      </c>
      <c r="T1851" s="11">
        <f t="shared" si="173"/>
        <v>41200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41801</v>
      </c>
      <c r="T1852" s="11">
        <f t="shared" si="173"/>
        <v>41831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41828</v>
      </c>
      <c r="T1853" s="11">
        <f t="shared" si="173"/>
        <v>41848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42082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</v>
      </c>
      <c r="T1855" s="11">
        <f t="shared" si="173"/>
        <v>41227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</v>
      </c>
      <c r="T1856" s="11">
        <f t="shared" si="173"/>
        <v>41418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41601</v>
      </c>
      <c r="T1857" s="11">
        <f t="shared" si="173"/>
        <v>41646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41818</v>
      </c>
      <c r="T1858" s="11">
        <f t="shared" si="173"/>
        <v>41839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MID(N1859,SEARCH("/",N1859)+1,LEN(N1859))</f>
        <v>rock</v>
      </c>
      <c r="S1859" s="11">
        <f t="shared" ref="S1859:S1922" si="178">ROUND((J1859/86400)+DATE(1970,1,1),0)</f>
        <v>41865</v>
      </c>
      <c r="T1859" s="11">
        <f t="shared" ref="T1859:T1922" si="179">ROUND(($I1859/86400)+DATE(1970,1,1),0)</f>
        <v>41895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</v>
      </c>
      <c r="T1860" s="11">
        <f t="shared" si="179"/>
        <v>40893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40779</v>
      </c>
      <c r="T1861" s="11">
        <f t="shared" si="179"/>
        <v>40809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41656</v>
      </c>
      <c r="T1862" s="11">
        <f t="shared" si="179"/>
        <v>41677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</v>
      </c>
      <c r="T1863" s="11">
        <f t="shared" si="179"/>
        <v>42030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</v>
      </c>
      <c r="T1864" s="11">
        <f t="shared" si="179"/>
        <v>42802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41773</v>
      </c>
      <c r="T1865" s="11">
        <f t="shared" si="179"/>
        <v>41803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41734</v>
      </c>
      <c r="T1866" s="11">
        <f t="shared" si="179"/>
        <v>41764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</v>
      </c>
      <c r="T1867" s="11">
        <f t="shared" si="179"/>
        <v>42680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</v>
      </c>
      <c r="T1868" s="11">
        <f t="shared" si="179"/>
        <v>42795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42650</v>
      </c>
      <c r="T1869" s="11">
        <f t="shared" si="179"/>
        <v>42680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42329</v>
      </c>
      <c r="T1870" s="11">
        <f t="shared" si="179"/>
        <v>42353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</v>
      </c>
      <c r="T1871" s="11">
        <f t="shared" si="179"/>
        <v>42739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</v>
      </c>
      <c r="T1872" s="11">
        <f t="shared" si="179"/>
        <v>42400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41924</v>
      </c>
      <c r="T1873" s="11">
        <f t="shared" si="179"/>
        <v>41964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</v>
      </c>
      <c r="T1874" s="11">
        <f t="shared" si="179"/>
        <v>42185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42165</v>
      </c>
      <c r="T1875" s="11">
        <f t="shared" si="179"/>
        <v>42194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42530</v>
      </c>
      <c r="T1876" s="11">
        <f t="shared" si="179"/>
        <v>42550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42529</v>
      </c>
      <c r="T1877" s="11">
        <f t="shared" si="179"/>
        <v>42589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</v>
      </c>
      <c r="T1878" s="11">
        <f t="shared" si="179"/>
        <v>41806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</v>
      </c>
      <c r="T1879" s="11">
        <f t="shared" si="179"/>
        <v>42064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</v>
      </c>
      <c r="T1880" s="11">
        <f t="shared" si="179"/>
        <v>41803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42414</v>
      </c>
      <c r="T1881" s="11">
        <f t="shared" si="179"/>
        <v>42444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42431</v>
      </c>
      <c r="T1882" s="11">
        <f t="shared" si="179"/>
        <v>42460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</v>
      </c>
      <c r="T1883" s="11">
        <f t="shared" si="179"/>
        <v>42073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41068</v>
      </c>
      <c r="T1884" s="11">
        <f t="shared" si="179"/>
        <v>41101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40978</v>
      </c>
      <c r="T1885" s="11">
        <f t="shared" si="179"/>
        <v>41008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</v>
      </c>
      <c r="T1886" s="11">
        <f t="shared" si="179"/>
        <v>41241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</v>
      </c>
      <c r="T1887" s="11">
        <f t="shared" si="179"/>
        <v>41132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41926</v>
      </c>
      <c r="T1888" s="11">
        <f t="shared" si="179"/>
        <v>41956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42324</v>
      </c>
      <c r="T1889" s="11">
        <f t="shared" si="179"/>
        <v>42342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</v>
      </c>
      <c r="T1890" s="11">
        <f t="shared" si="179"/>
        <v>40330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41300</v>
      </c>
      <c r="T1891" s="11">
        <f t="shared" si="179"/>
        <v>41345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41229</v>
      </c>
      <c r="T1892" s="11">
        <f t="shared" si="179"/>
        <v>41259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40336</v>
      </c>
      <c r="T1893" s="11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40672</v>
      </c>
      <c r="T1894" s="11">
        <f t="shared" si="179"/>
        <v>40702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40633</v>
      </c>
      <c r="T1895" s="11">
        <f t="shared" si="179"/>
        <v>40649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40921</v>
      </c>
      <c r="T1896" s="11">
        <f t="shared" si="179"/>
        <v>40952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42268</v>
      </c>
      <c r="T1897" s="11">
        <f t="shared" si="179"/>
        <v>42298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40982</v>
      </c>
      <c r="T1898" s="11">
        <f t="shared" si="179"/>
        <v>41012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41681</v>
      </c>
      <c r="T1899" s="11">
        <f t="shared" si="179"/>
        <v>41703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</v>
      </c>
      <c r="T1900" s="11">
        <f t="shared" si="179"/>
        <v>42402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42059</v>
      </c>
      <c r="T1901" s="11">
        <f t="shared" si="179"/>
        <v>42089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41161</v>
      </c>
      <c r="T1902" s="11">
        <f t="shared" si="179"/>
        <v>41188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42117</v>
      </c>
      <c r="T1903" s="11">
        <f t="shared" si="179"/>
        <v>42147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42038</v>
      </c>
      <c r="T1904" s="11">
        <f t="shared" si="179"/>
        <v>42068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42703</v>
      </c>
      <c r="T1905" s="11">
        <f t="shared" si="179"/>
        <v>42763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42327</v>
      </c>
      <c r="T1906" s="11">
        <f t="shared" si="179"/>
        <v>42372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41860</v>
      </c>
      <c r="T1907" s="11">
        <f t="shared" si="179"/>
        <v>41890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42515</v>
      </c>
      <c r="T1908" s="11">
        <f t="shared" si="179"/>
        <v>42545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41768</v>
      </c>
      <c r="T1909" s="11">
        <f t="shared" si="179"/>
        <v>41783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42704</v>
      </c>
      <c r="T1910" s="11">
        <f t="shared" si="179"/>
        <v>42734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</v>
      </c>
      <c r="T1911" s="11">
        <f t="shared" si="179"/>
        <v>41935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42265</v>
      </c>
      <c r="T1912" s="11">
        <f t="shared" si="179"/>
        <v>42309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</v>
      </c>
      <c r="T1913" s="11">
        <f t="shared" si="179"/>
        <v>41860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</v>
      </c>
      <c r="T1914" s="11">
        <f t="shared" si="179"/>
        <v>42159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41891</v>
      </c>
      <c r="T1915" s="11">
        <f t="shared" si="179"/>
        <v>41921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</v>
      </c>
      <c r="T1916" s="11">
        <f t="shared" si="179"/>
        <v>41944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</v>
      </c>
      <c r="T1917" s="11">
        <f t="shared" si="179"/>
        <v>41884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42657</v>
      </c>
      <c r="T1918" s="11">
        <f t="shared" si="179"/>
        <v>42682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</v>
      </c>
      <c r="T1919" s="11">
        <f t="shared" si="179"/>
        <v>42776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41829</v>
      </c>
      <c r="T1920" s="11">
        <f t="shared" si="179"/>
        <v>41864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42114</v>
      </c>
      <c r="T1921" s="11">
        <f t="shared" si="179"/>
        <v>42144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42271</v>
      </c>
      <c r="T1922" s="11">
        <f t="shared" si="179"/>
        <v>42299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MID(N1923,SEARCH("/",N1923)+1,LEN(N1923))</f>
        <v>indie rock</v>
      </c>
      <c r="S1923" s="11">
        <f t="shared" ref="S1923:S1986" si="184">ROUND((J1923/86400)+DATE(1970,1,1),0)</f>
        <v>41074</v>
      </c>
      <c r="T1923" s="11">
        <f t="shared" ref="T1923:T1986" si="185">ROUND(($I1923/86400)+DATE(1970,1,1),0)</f>
        <v>41104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</v>
      </c>
      <c r="T1924" s="11">
        <f t="shared" si="185"/>
        <v>41620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40773</v>
      </c>
      <c r="T1925" s="11">
        <f t="shared" si="185"/>
        <v>40813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41627</v>
      </c>
      <c r="T1926" s="11">
        <f t="shared" si="185"/>
        <v>41655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41536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40457</v>
      </c>
      <c r="T1928" s="11">
        <f t="shared" si="185"/>
        <v>40484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40961</v>
      </c>
      <c r="T1929" s="11">
        <f t="shared" si="185"/>
        <v>40976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41372</v>
      </c>
      <c r="T1930" s="11">
        <f t="shared" si="185"/>
        <v>41402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</v>
      </c>
      <c r="T1931" s="11">
        <f t="shared" si="185"/>
        <v>40729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41403</v>
      </c>
      <c r="T1932" s="11">
        <f t="shared" si="185"/>
        <v>41463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41038</v>
      </c>
      <c r="T1933" s="11">
        <f t="shared" si="185"/>
        <v>41051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40912</v>
      </c>
      <c r="T1934" s="11">
        <f t="shared" si="185"/>
        <v>40933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</v>
      </c>
      <c r="T1935" s="11">
        <f t="shared" si="185"/>
        <v>41909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40866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41774</v>
      </c>
      <c r="T1937" s="11">
        <f t="shared" si="185"/>
        <v>41811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40853</v>
      </c>
      <c r="T1938" s="11">
        <f t="shared" si="185"/>
        <v>40883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</v>
      </c>
      <c r="T1939" s="11">
        <f t="shared" si="185"/>
        <v>41075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41314</v>
      </c>
      <c r="T1941" s="11">
        <f t="shared" si="185"/>
        <v>41344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40671</v>
      </c>
      <c r="T1942" s="11">
        <f t="shared" si="185"/>
        <v>40709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</v>
      </c>
      <c r="T1943" s="11">
        <f t="shared" si="185"/>
        <v>41774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40639</v>
      </c>
      <c r="T1944" s="11">
        <f t="shared" si="185"/>
        <v>40729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</v>
      </c>
      <c r="T1945" s="11">
        <f t="shared" si="185"/>
        <v>42593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41731</v>
      </c>
      <c r="T1946" s="11">
        <f t="shared" si="185"/>
        <v>41761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</v>
      </c>
      <c r="T1947" s="11">
        <f t="shared" si="185"/>
        <v>42197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</v>
      </c>
      <c r="T1948" s="11">
        <f t="shared" si="185"/>
        <v>41749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40103</v>
      </c>
      <c r="T1949" s="11">
        <f t="shared" si="185"/>
        <v>40140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42474</v>
      </c>
      <c r="T1950" s="11">
        <f t="shared" si="185"/>
        <v>42528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</v>
      </c>
      <c r="T1951" s="11">
        <f t="shared" si="185"/>
        <v>41830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</v>
      </c>
      <c r="T1952" s="11">
        <f t="shared" si="185"/>
        <v>40655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</v>
      </c>
      <c r="T1953" s="11">
        <f t="shared" si="185"/>
        <v>42681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41527</v>
      </c>
      <c r="T1954" s="11">
        <f t="shared" si="185"/>
        <v>41564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</v>
      </c>
      <c r="T1955" s="11">
        <f t="shared" si="185"/>
        <v>40970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42395</v>
      </c>
      <c r="T1956" s="11">
        <f t="shared" si="185"/>
        <v>42441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</v>
      </c>
      <c r="T1957" s="11">
        <f t="shared" si="185"/>
        <v>41053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42068</v>
      </c>
      <c r="T1958" s="11">
        <f t="shared" si="185"/>
        <v>42113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</v>
      </c>
      <c r="T1959" s="11">
        <f t="shared" si="185"/>
        <v>41209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41327</v>
      </c>
      <c r="T1960" s="11">
        <f t="shared" si="185"/>
        <v>41357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41872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</v>
      </c>
      <c r="T1962" s="11">
        <f t="shared" si="185"/>
        <v>41994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</v>
      </c>
      <c r="T1963" s="11">
        <f t="shared" si="185"/>
        <v>41188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41743</v>
      </c>
      <c r="T1964" s="11">
        <f t="shared" si="185"/>
        <v>41773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</v>
      </c>
      <c r="T1965" s="11">
        <f t="shared" si="185"/>
        <v>41898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</v>
      </c>
      <c r="T1966" s="11">
        <f t="shared" si="185"/>
        <v>42482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</v>
      </c>
      <c r="T1967" s="11">
        <f t="shared" si="185"/>
        <v>40920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41836</v>
      </c>
      <c r="T1968" s="11">
        <f t="shared" si="185"/>
        <v>41866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41731</v>
      </c>
      <c r="T1969" s="11">
        <f t="shared" si="185"/>
        <v>41761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42677</v>
      </c>
      <c r="T1970" s="11">
        <f t="shared" si="185"/>
        <v>42708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42558</v>
      </c>
      <c r="T1971" s="11">
        <f t="shared" si="185"/>
        <v>42588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</v>
      </c>
      <c r="T1972" s="11">
        <f t="shared" si="185"/>
        <v>41384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41562</v>
      </c>
      <c r="T1973" s="11">
        <f t="shared" si="185"/>
        <v>41593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</v>
      </c>
      <c r="T1974" s="11">
        <f t="shared" si="185"/>
        <v>41231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42550</v>
      </c>
      <c r="T1975" s="11">
        <f t="shared" si="185"/>
        <v>42588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</v>
      </c>
      <c r="T1976" s="11">
        <f t="shared" si="185"/>
        <v>41505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41314</v>
      </c>
      <c r="T1977" s="11">
        <f t="shared" si="185"/>
        <v>41344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41439</v>
      </c>
      <c r="T1978" s="11">
        <f t="shared" si="185"/>
        <v>41469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</v>
      </c>
      <c r="T1979" s="11">
        <f t="shared" si="185"/>
        <v>42357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</v>
      </c>
      <c r="T1980" s="11">
        <f t="shared" si="185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</v>
      </c>
      <c r="T1981" s="11">
        <f t="shared" si="185"/>
        <v>42327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42424</v>
      </c>
      <c r="T1982" s="11">
        <f t="shared" si="185"/>
        <v>42464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41800</v>
      </c>
      <c r="T1983" s="11">
        <f t="shared" si="185"/>
        <v>41830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42679</v>
      </c>
      <c r="T1984" s="11">
        <f t="shared" si="185"/>
        <v>42709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</v>
      </c>
      <c r="T1985" s="11">
        <f t="shared" si="185"/>
        <v>42615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41914</v>
      </c>
      <c r="T1986" s="11">
        <f t="shared" si="185"/>
        <v>41974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MID(N1987,SEARCH("/",N1987)+1,LEN(N1987))</f>
        <v>people</v>
      </c>
      <c r="S1987" s="11">
        <f t="shared" ref="S1987:S2050" si="190">ROUND((J1987/86400)+DATE(1970,1,1),0)</f>
        <v>42556</v>
      </c>
      <c r="T1987" s="11">
        <f t="shared" ref="T1987:T2050" si="191">ROUND(($I1987/86400)+DATE(1970,1,1),0)</f>
        <v>42585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</v>
      </c>
      <c r="T1988" s="11">
        <f t="shared" si="191"/>
        <v>42443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42035</v>
      </c>
      <c r="T1989" s="11">
        <f t="shared" si="191"/>
        <v>42065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42207</v>
      </c>
      <c r="T1990" s="11">
        <f t="shared" si="191"/>
        <v>42237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42686</v>
      </c>
      <c r="T1991" s="11">
        <f t="shared" si="191"/>
        <v>42716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</v>
      </c>
      <c r="T1992" s="11">
        <f t="shared" si="191"/>
        <v>42413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42168</v>
      </c>
      <c r="T1993" s="11">
        <f t="shared" si="191"/>
        <v>42189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</v>
      </c>
      <c r="T1994" s="11">
        <f t="shared" si="191"/>
        <v>42053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42330</v>
      </c>
      <c r="T1995" s="11">
        <f t="shared" si="191"/>
        <v>42360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</v>
      </c>
      <c r="T1996" s="11">
        <f t="shared" si="191"/>
        <v>42711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42182</v>
      </c>
      <c r="T1997" s="11">
        <f t="shared" si="191"/>
        <v>42202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41801</v>
      </c>
      <c r="T1998" s="11">
        <f t="shared" si="191"/>
        <v>41831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41848</v>
      </c>
      <c r="T1999" s="11">
        <f t="shared" si="191"/>
        <v>41878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</v>
      </c>
      <c r="T2000" s="11">
        <f t="shared" si="191"/>
        <v>41852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</v>
      </c>
      <c r="T2001" s="11">
        <f t="shared" si="191"/>
        <v>41957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42346</v>
      </c>
      <c r="T2002" s="11">
        <f t="shared" si="191"/>
        <v>42376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</v>
      </c>
      <c r="T2003" s="11">
        <f t="shared" si="191"/>
        <v>42168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42729</v>
      </c>
      <c r="T2004" s="11">
        <f t="shared" si="191"/>
        <v>42759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</v>
      </c>
      <c r="T2005" s="11">
        <f t="shared" si="191"/>
        <v>40362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41801</v>
      </c>
      <c r="T2006" s="11">
        <f t="shared" si="191"/>
        <v>41831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41536</v>
      </c>
      <c r="T2007" s="11">
        <f t="shared" si="191"/>
        <v>41563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41942</v>
      </c>
      <c r="T2008" s="11">
        <f t="shared" si="191"/>
        <v>41977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40348</v>
      </c>
      <c r="T2009" s="11">
        <f t="shared" si="191"/>
        <v>40414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40762</v>
      </c>
      <c r="T2010" s="11">
        <f t="shared" si="191"/>
        <v>40806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</v>
      </c>
      <c r="T2011" s="11">
        <f t="shared" si="191"/>
        <v>42697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42571</v>
      </c>
      <c r="T2012" s="11">
        <f t="shared" si="191"/>
        <v>42601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</v>
      </c>
      <c r="T2013" s="11">
        <f t="shared" si="191"/>
        <v>42381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42011</v>
      </c>
      <c r="T2014" s="11">
        <f t="shared" si="191"/>
        <v>42041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42500</v>
      </c>
      <c r="T2015" s="11">
        <f t="shared" si="191"/>
        <v>42560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</v>
      </c>
      <c r="T2016" s="11">
        <f t="shared" si="191"/>
        <v>41358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40766</v>
      </c>
      <c r="T2017" s="11">
        <f t="shared" si="191"/>
        <v>40796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41313</v>
      </c>
      <c r="T2018" s="11">
        <f t="shared" si="191"/>
        <v>41343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</v>
      </c>
      <c r="T2019" s="11">
        <f t="shared" si="191"/>
        <v>40992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</v>
      </c>
      <c r="T2020" s="11">
        <f t="shared" si="191"/>
        <v>42229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42606</v>
      </c>
      <c r="T2021" s="11">
        <f t="shared" si="191"/>
        <v>42636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</v>
      </c>
      <c r="T2022" s="11">
        <f t="shared" si="191"/>
        <v>41774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</v>
      </c>
      <c r="T2023" s="11">
        <f t="shared" si="191"/>
        <v>41906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42503</v>
      </c>
      <c r="T2024" s="11">
        <f t="shared" si="191"/>
        <v>42533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</v>
      </c>
      <c r="T2025" s="11">
        <f t="shared" si="191"/>
        <v>42166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41100</v>
      </c>
      <c r="T2026" s="11">
        <f t="shared" si="191"/>
        <v>41134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</v>
      </c>
      <c r="T2027" s="11">
        <f t="shared" si="191"/>
        <v>42166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41705</v>
      </c>
      <c r="T2028" s="11">
        <f t="shared" si="191"/>
        <v>41750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42049</v>
      </c>
      <c r="T2029" s="11">
        <f t="shared" si="191"/>
        <v>42094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40216</v>
      </c>
      <c r="T2030" s="11">
        <f t="shared" si="191"/>
        <v>40253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</v>
      </c>
      <c r="T2031" s="11">
        <f t="shared" si="191"/>
        <v>41878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41213</v>
      </c>
      <c r="T2032" s="11">
        <f t="shared" si="191"/>
        <v>41243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</v>
      </c>
      <c r="T2033" s="11">
        <f t="shared" si="191"/>
        <v>42013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42690</v>
      </c>
      <c r="T2034" s="11">
        <f t="shared" si="191"/>
        <v>42719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</v>
      </c>
      <c r="T2035" s="11">
        <f t="shared" si="191"/>
        <v>41755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</v>
      </c>
      <c r="T2036" s="11">
        <f t="shared" si="191"/>
        <v>42131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42312</v>
      </c>
      <c r="T2037" s="11">
        <f t="shared" si="191"/>
        <v>42357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41739</v>
      </c>
      <c r="T2038" s="11">
        <f t="shared" si="191"/>
        <v>41769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</v>
      </c>
      <c r="T2039" s="11">
        <f t="shared" si="191"/>
        <v>41638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</v>
      </c>
      <c r="T2040" s="11">
        <f t="shared" si="191"/>
        <v>41457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</v>
      </c>
      <c r="T2041" s="11">
        <f t="shared" si="191"/>
        <v>42705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41579</v>
      </c>
      <c r="T2042" s="11">
        <f t="shared" si="191"/>
        <v>41594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42655</v>
      </c>
      <c r="T2043" s="11">
        <f t="shared" si="191"/>
        <v>42685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42332</v>
      </c>
      <c r="T2044" s="11">
        <f t="shared" si="191"/>
        <v>42392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</v>
      </c>
      <c r="T2045" s="11">
        <f t="shared" si="191"/>
        <v>42715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42139</v>
      </c>
      <c r="T2046" s="11">
        <f t="shared" si="191"/>
        <v>42169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</v>
      </c>
      <c r="T2047" s="11">
        <f t="shared" si="191"/>
        <v>41099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</v>
      </c>
      <c r="T2048" s="11">
        <f t="shared" si="191"/>
        <v>41417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42082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41388</v>
      </c>
      <c r="T2050" s="11">
        <f t="shared" si="191"/>
        <v>41418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MID(N2051,SEARCH("/",N2051)+1,LEN(N2051))</f>
        <v>hardware</v>
      </c>
      <c r="S2051" s="11">
        <f t="shared" ref="S2051:S2114" si="196">ROUND((J2051/86400)+DATE(1970,1,1),0)</f>
        <v>41576</v>
      </c>
      <c r="T2051" s="11">
        <f t="shared" ref="T2051:T2114" si="197">ROUND(($I2051/86400)+DATE(1970,1,1),0)</f>
        <v>41611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</v>
      </c>
      <c r="T2052" s="11">
        <f t="shared" si="197"/>
        <v>42155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</v>
      </c>
      <c r="T2053" s="11">
        <f t="shared" si="197"/>
        <v>41634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</v>
      </c>
      <c r="T2054" s="11">
        <f t="shared" si="197"/>
        <v>42420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42304</v>
      </c>
      <c r="T2055" s="11">
        <f t="shared" si="197"/>
        <v>42334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41732</v>
      </c>
      <c r="T2056" s="11">
        <f t="shared" si="197"/>
        <v>41762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41947</v>
      </c>
      <c r="T2057" s="11">
        <f t="shared" si="197"/>
        <v>41976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41352</v>
      </c>
      <c r="T2058" s="11">
        <f t="shared" si="197"/>
        <v>41382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</v>
      </c>
      <c r="T2059" s="11">
        <f t="shared" si="197"/>
        <v>42426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</v>
      </c>
      <c r="T2060" s="11">
        <f t="shared" si="197"/>
        <v>42066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42362</v>
      </c>
      <c r="T2061" s="11">
        <f t="shared" si="197"/>
        <v>42401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41784</v>
      </c>
      <c r="T2062" s="11">
        <f t="shared" si="197"/>
        <v>41844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42706</v>
      </c>
      <c r="T2063" s="11">
        <f t="shared" si="197"/>
        <v>42736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</v>
      </c>
      <c r="T2064" s="11">
        <f t="shared" si="197"/>
        <v>42453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42473</v>
      </c>
      <c r="T2065" s="11">
        <f t="shared" si="197"/>
        <v>42506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</v>
      </c>
      <c r="T2066" s="11">
        <f t="shared" si="197"/>
        <v>41426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</v>
      </c>
      <c r="T2067" s="11">
        <f t="shared" si="197"/>
        <v>41633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41845</v>
      </c>
      <c r="T2068" s="11">
        <f t="shared" si="197"/>
        <v>41875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42116</v>
      </c>
      <c r="T2069" s="11">
        <f t="shared" si="197"/>
        <v>42149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42634</v>
      </c>
      <c r="T2070" s="11">
        <f t="shared" si="197"/>
        <v>42664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42341</v>
      </c>
      <c r="T2071" s="11">
        <f t="shared" si="197"/>
        <v>42372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42520</v>
      </c>
      <c r="T2072" s="11">
        <f t="shared" si="197"/>
        <v>42550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</v>
      </c>
      <c r="T2073" s="11">
        <f t="shared" si="197"/>
        <v>42645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42468</v>
      </c>
      <c r="T2074" s="11">
        <f t="shared" si="197"/>
        <v>42498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42088</v>
      </c>
      <c r="T2075" s="11">
        <f t="shared" si="197"/>
        <v>42133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42467</v>
      </c>
      <c r="T2076" s="11">
        <f t="shared" si="197"/>
        <v>42497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41451</v>
      </c>
      <c r="T2077" s="11">
        <f t="shared" si="197"/>
        <v>41481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41804</v>
      </c>
      <c r="T2078" s="11">
        <f t="shared" si="197"/>
        <v>41844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</v>
      </c>
      <c r="T2079" s="11">
        <f t="shared" si="197"/>
        <v>42161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42693</v>
      </c>
      <c r="T2080" s="11">
        <f t="shared" si="197"/>
        <v>42723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42151</v>
      </c>
      <c r="T2081" s="11">
        <f t="shared" si="197"/>
        <v>42181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42290</v>
      </c>
      <c r="T2082" s="11">
        <f t="shared" si="197"/>
        <v>42320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</v>
      </c>
      <c r="T2083" s="11">
        <f t="shared" si="197"/>
        <v>41045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</v>
      </c>
      <c r="T2084" s="11">
        <f t="shared" si="197"/>
        <v>40871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41035</v>
      </c>
      <c r="T2085" s="11">
        <f t="shared" si="197"/>
        <v>41065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41732</v>
      </c>
      <c r="T2086" s="11">
        <f t="shared" si="197"/>
        <v>41763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41076</v>
      </c>
      <c r="T2087" s="11">
        <f t="shared" si="197"/>
        <v>41106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40861</v>
      </c>
      <c r="T2088" s="11">
        <f t="shared" si="197"/>
        <v>40891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</v>
      </c>
      <c r="T2089" s="11">
        <f t="shared" si="197"/>
        <v>40794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40396</v>
      </c>
      <c r="T2090" s="11">
        <f t="shared" si="197"/>
        <v>40432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</v>
      </c>
      <c r="T2091" s="11">
        <f t="shared" si="197"/>
        <v>41488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</v>
      </c>
      <c r="T2092" s="11">
        <f t="shared" si="197"/>
        <v>41329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</v>
      </c>
      <c r="T2093" s="11">
        <f t="shared" si="197"/>
        <v>40604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40764</v>
      </c>
      <c r="T2094" s="11">
        <f t="shared" si="197"/>
        <v>40824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41206</v>
      </c>
      <c r="T2095" s="11">
        <f t="shared" si="197"/>
        <v>41266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</v>
      </c>
      <c r="T2096" s="11">
        <f t="shared" si="197"/>
        <v>40973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40759</v>
      </c>
      <c r="T2097" s="11">
        <f t="shared" si="197"/>
        <v>40819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41193</v>
      </c>
      <c r="T2098" s="11">
        <f t="shared" si="197"/>
        <v>41208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40819</v>
      </c>
      <c r="T2099" s="11">
        <f t="shared" si="197"/>
        <v>40879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</v>
      </c>
      <c r="T2100" s="11">
        <f t="shared" si="197"/>
        <v>40976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42174</v>
      </c>
      <c r="T2101" s="11">
        <f t="shared" si="197"/>
        <v>42187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41075</v>
      </c>
      <c r="T2102" s="11">
        <f t="shared" si="197"/>
        <v>41090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</v>
      </c>
      <c r="T2103" s="11">
        <f t="shared" si="197"/>
        <v>40952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40639</v>
      </c>
      <c r="T2104" s="11">
        <f t="shared" si="197"/>
        <v>40669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41193</v>
      </c>
      <c r="T2105" s="11">
        <f t="shared" si="197"/>
        <v>41223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41952</v>
      </c>
      <c r="T2107" s="11">
        <f t="shared" si="197"/>
        <v>41964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</v>
      </c>
      <c r="T2108" s="11">
        <f t="shared" si="197"/>
        <v>41300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41935</v>
      </c>
      <c r="T2109" s="11">
        <f t="shared" si="197"/>
        <v>41956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</v>
      </c>
      <c r="T2110" s="11">
        <f t="shared" si="197"/>
        <v>41162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42161</v>
      </c>
      <c r="T2111" s="11">
        <f t="shared" si="197"/>
        <v>42191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41760</v>
      </c>
      <c r="T2112" s="11">
        <f t="shared" si="197"/>
        <v>41787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</v>
      </c>
      <c r="T2113" s="11">
        <f t="shared" si="197"/>
        <v>40770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41366</v>
      </c>
      <c r="T2114" s="11">
        <f t="shared" si="197"/>
        <v>41380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MID(N2115,SEARCH("/",N2115)+1,LEN(N2115))</f>
        <v>indie rock</v>
      </c>
      <c r="S2115" s="11">
        <f t="shared" ref="S2115:S2178" si="202">ROUND((J2115/86400)+DATE(1970,1,1),0)</f>
        <v>41871</v>
      </c>
      <c r="T2115" s="11">
        <f t="shared" ref="T2115:T2178" si="203">ROUND(($I2115/86400)+DATE(1970,1,1),0)</f>
        <v>41906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40459</v>
      </c>
      <c r="T2116" s="11">
        <f t="shared" si="203"/>
        <v>40521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</v>
      </c>
      <c r="T2117" s="11">
        <f t="shared" si="203"/>
        <v>40594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41137</v>
      </c>
      <c r="T2118" s="11">
        <f t="shared" si="203"/>
        <v>41185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</v>
      </c>
      <c r="T2119" s="11">
        <f t="shared" si="203"/>
        <v>42304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40719</v>
      </c>
      <c r="T2120" s="11">
        <f t="shared" si="203"/>
        <v>40749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</v>
      </c>
      <c r="T2121" s="11">
        <f t="shared" si="203"/>
        <v>41137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41592</v>
      </c>
      <c r="T2122" s="11">
        <f t="shared" si="203"/>
        <v>41641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42717</v>
      </c>
      <c r="T2123" s="11">
        <f t="shared" si="203"/>
        <v>42747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</v>
      </c>
      <c r="T2124" s="11">
        <f t="shared" si="203"/>
        <v>42742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</v>
      </c>
      <c r="T2125" s="11">
        <f t="shared" si="203"/>
        <v>40252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</v>
      </c>
      <c r="T2127" s="11">
        <f t="shared" si="203"/>
        <v>42221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41952</v>
      </c>
      <c r="T2128" s="11">
        <f t="shared" si="203"/>
        <v>41982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42046</v>
      </c>
      <c r="T2129" s="11">
        <f t="shared" si="203"/>
        <v>42075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41844</v>
      </c>
      <c r="T2130" s="11">
        <f t="shared" si="203"/>
        <v>41904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</v>
      </c>
      <c r="T2131" s="11">
        <f t="shared" si="203"/>
        <v>42439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</v>
      </c>
      <c r="T2132" s="11">
        <f t="shared" si="203"/>
        <v>41867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</v>
      </c>
      <c r="T2133" s="11">
        <f t="shared" si="203"/>
        <v>42197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</v>
      </c>
      <c r="T2134" s="11">
        <f t="shared" si="203"/>
        <v>41673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</v>
      </c>
      <c r="T2135" s="11">
        <f t="shared" si="203"/>
        <v>40657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41362</v>
      </c>
      <c r="T2136" s="11">
        <f t="shared" si="203"/>
        <v>41392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41157</v>
      </c>
      <c r="T2137" s="11">
        <f t="shared" si="203"/>
        <v>41187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41537</v>
      </c>
      <c r="T2138" s="11">
        <f t="shared" si="203"/>
        <v>41567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41949</v>
      </c>
      <c r="T2139" s="11">
        <f t="shared" si="203"/>
        <v>41979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</v>
      </c>
      <c r="T2140" s="11">
        <f t="shared" si="203"/>
        <v>41587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42648</v>
      </c>
      <c r="T2141" s="11">
        <f t="shared" si="203"/>
        <v>42678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41256</v>
      </c>
      <c r="T2142" s="11">
        <f t="shared" si="203"/>
        <v>41286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</v>
      </c>
      <c r="T2143" s="11">
        <f t="shared" si="203"/>
        <v>41957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42341</v>
      </c>
      <c r="T2144" s="11">
        <f t="shared" si="203"/>
        <v>42369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40333</v>
      </c>
      <c r="T2145" s="11">
        <f t="shared" si="203"/>
        <v>40381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41500</v>
      </c>
      <c r="T2146" s="11">
        <f t="shared" si="203"/>
        <v>41532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</v>
      </c>
      <c r="T2147" s="11">
        <f t="shared" si="203"/>
        <v>41605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42398</v>
      </c>
      <c r="T2148" s="11">
        <f t="shared" si="203"/>
        <v>42412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</v>
      </c>
      <c r="T2149" s="11">
        <f t="shared" si="203"/>
        <v>41959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42067</v>
      </c>
      <c r="T2150" s="11">
        <f t="shared" si="203"/>
        <v>42097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</v>
      </c>
      <c r="T2152" s="11">
        <f t="shared" si="203"/>
        <v>42564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42521</v>
      </c>
      <c r="T2153" s="11">
        <f t="shared" si="203"/>
        <v>42551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41684</v>
      </c>
      <c r="T2154" s="11">
        <f t="shared" si="203"/>
        <v>41714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41975</v>
      </c>
      <c r="T2155" s="11">
        <f t="shared" si="203"/>
        <v>42014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41648</v>
      </c>
      <c r="T2156" s="11">
        <f t="shared" si="203"/>
        <v>41668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42431</v>
      </c>
      <c r="T2157" s="11">
        <f t="shared" si="203"/>
        <v>42461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41489</v>
      </c>
      <c r="T2158" s="11">
        <f t="shared" si="203"/>
        <v>41534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42695</v>
      </c>
      <c r="T2159" s="11">
        <f t="shared" si="203"/>
        <v>42727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41265</v>
      </c>
      <c r="T2160" s="11">
        <f t="shared" si="203"/>
        <v>41310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40711</v>
      </c>
      <c r="T2161" s="11">
        <f t="shared" si="203"/>
        <v>40741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41019</v>
      </c>
      <c r="T2162" s="11">
        <f t="shared" si="203"/>
        <v>41049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42241</v>
      </c>
      <c r="T2163" s="11">
        <f t="shared" si="203"/>
        <v>42271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41814</v>
      </c>
      <c r="T2164" s="11">
        <f t="shared" si="203"/>
        <v>41845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42112</v>
      </c>
      <c r="T2165" s="11">
        <f t="shared" si="203"/>
        <v>42163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42516</v>
      </c>
      <c r="T2166" s="11">
        <f t="shared" si="203"/>
        <v>42546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42439</v>
      </c>
      <c r="T2167" s="11">
        <f t="shared" si="203"/>
        <v>42469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41934</v>
      </c>
      <c r="T2168" s="11">
        <f t="shared" si="203"/>
        <v>41979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</v>
      </c>
      <c r="T2169" s="11">
        <f t="shared" si="203"/>
        <v>41167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42746</v>
      </c>
      <c r="T2170" s="11">
        <f t="shared" si="203"/>
        <v>42776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42794</v>
      </c>
      <c r="T2171" s="11">
        <f t="shared" si="203"/>
        <v>42797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42199</v>
      </c>
      <c r="T2172" s="11">
        <f t="shared" si="203"/>
        <v>42239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42142</v>
      </c>
      <c r="T2173" s="11">
        <f t="shared" si="203"/>
        <v>42177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42083</v>
      </c>
      <c r="T2174" s="11">
        <f t="shared" si="203"/>
        <v>42113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41496</v>
      </c>
      <c r="T2175" s="11">
        <f t="shared" si="203"/>
        <v>41527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42466</v>
      </c>
      <c r="T2176" s="11">
        <f t="shared" si="203"/>
        <v>42496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</v>
      </c>
      <c r="T2177" s="11">
        <f t="shared" si="203"/>
        <v>42572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42097</v>
      </c>
      <c r="T2178" s="11">
        <f t="shared" si="203"/>
        <v>42127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MID(N2179,SEARCH("/",N2179)+1,LEN(N2179))</f>
        <v>rock</v>
      </c>
      <c r="S2179" s="11">
        <f t="shared" ref="S2179:S2242" si="208">ROUND((J2179/86400)+DATE(1970,1,1),0)</f>
        <v>42502</v>
      </c>
      <c r="T2179" s="11">
        <f t="shared" ref="T2179:T2242" si="209">ROUND(($I2179/86400)+DATE(1970,1,1),0)</f>
        <v>42527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42724</v>
      </c>
      <c r="T2180" s="11">
        <f t="shared" si="209"/>
        <v>42754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</v>
      </c>
      <c r="T2181" s="11">
        <f t="shared" si="209"/>
        <v>42105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42280</v>
      </c>
      <c r="T2182" s="11">
        <f t="shared" si="209"/>
        <v>42322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</v>
      </c>
      <c r="T2183" s="11">
        <f t="shared" si="209"/>
        <v>42787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41880</v>
      </c>
      <c r="T2184" s="11">
        <f t="shared" si="209"/>
        <v>41915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</v>
      </c>
      <c r="T2185" s="11">
        <f t="shared" si="209"/>
        <v>42775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42381</v>
      </c>
      <c r="T2186" s="11">
        <f t="shared" si="209"/>
        <v>42395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</v>
      </c>
      <c r="T2187" s="11">
        <f t="shared" si="209"/>
        <v>41359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42584</v>
      </c>
      <c r="T2188" s="11">
        <f t="shared" si="209"/>
        <v>42620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</v>
      </c>
      <c r="T2189" s="11">
        <f t="shared" si="209"/>
        <v>42097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42634</v>
      </c>
      <c r="T2190" s="11">
        <f t="shared" si="209"/>
        <v>42669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42468</v>
      </c>
      <c r="T2191" s="11">
        <f t="shared" si="209"/>
        <v>42482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42418</v>
      </c>
      <c r="T2192" s="11">
        <f t="shared" si="209"/>
        <v>42452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42769</v>
      </c>
      <c r="T2193" s="11">
        <f t="shared" si="209"/>
        <v>42781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42692</v>
      </c>
      <c r="T2194" s="11">
        <f t="shared" si="209"/>
        <v>42720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</v>
      </c>
      <c r="T2195" s="11">
        <f t="shared" si="209"/>
        <v>42695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42426</v>
      </c>
      <c r="T2196" s="11">
        <f t="shared" si="209"/>
        <v>42456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42198</v>
      </c>
      <c r="T2197" s="11">
        <f t="shared" si="209"/>
        <v>42228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</v>
      </c>
      <c r="T2198" s="11">
        <f t="shared" si="209"/>
        <v>42706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42034</v>
      </c>
      <c r="T2199" s="11">
        <f t="shared" si="209"/>
        <v>42064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42293</v>
      </c>
      <c r="T2200" s="11">
        <f t="shared" si="209"/>
        <v>42323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</v>
      </c>
      <c r="T2201" s="11">
        <f t="shared" si="209"/>
        <v>42292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42164</v>
      </c>
      <c r="T2202" s="11">
        <f t="shared" si="209"/>
        <v>42191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41277</v>
      </c>
      <c r="T2203" s="11">
        <f t="shared" si="209"/>
        <v>41291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41185</v>
      </c>
      <c r="T2204" s="11">
        <f t="shared" si="209"/>
        <v>41215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42242</v>
      </c>
      <c r="T2205" s="11">
        <f t="shared" si="209"/>
        <v>42272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</v>
      </c>
      <c r="T2206" s="11">
        <f t="shared" si="209"/>
        <v>41342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41032</v>
      </c>
      <c r="T2207" s="11">
        <f t="shared" si="209"/>
        <v>41062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</v>
      </c>
      <c r="T2208" s="11">
        <f t="shared" si="209"/>
        <v>41015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</v>
      </c>
      <c r="T2209" s="11">
        <f t="shared" si="209"/>
        <v>41594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40947</v>
      </c>
      <c r="T2210" s="11">
        <f t="shared" si="209"/>
        <v>41006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</v>
      </c>
      <c r="T2211" s="11">
        <f t="shared" si="209"/>
        <v>41744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</v>
      </c>
      <c r="T2212" s="11">
        <f t="shared" si="209"/>
        <v>41014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41717</v>
      </c>
      <c r="T2213" s="11">
        <f t="shared" si="209"/>
        <v>41739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41549</v>
      </c>
      <c r="T2214" s="11">
        <f t="shared" si="209"/>
        <v>41582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42110</v>
      </c>
      <c r="T2215" s="11">
        <f t="shared" si="209"/>
        <v>42140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41647</v>
      </c>
      <c r="T2216" s="11">
        <f t="shared" si="209"/>
        <v>41677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40959</v>
      </c>
      <c r="T2217" s="11">
        <f t="shared" si="209"/>
        <v>40981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42195</v>
      </c>
      <c r="T2218" s="11">
        <f t="shared" si="209"/>
        <v>42209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42300</v>
      </c>
      <c r="T2219" s="11">
        <f t="shared" si="209"/>
        <v>42310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42206</v>
      </c>
      <c r="T2221" s="11">
        <f t="shared" si="209"/>
        <v>42236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</v>
      </c>
      <c r="T2222" s="11">
        <f t="shared" si="209"/>
        <v>41482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40907</v>
      </c>
      <c r="T2224" s="11">
        <f t="shared" si="209"/>
        <v>40937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42153</v>
      </c>
      <c r="T2225" s="11">
        <f t="shared" si="209"/>
        <v>42183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42645</v>
      </c>
      <c r="T2226" s="11">
        <f t="shared" si="209"/>
        <v>42673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41874</v>
      </c>
      <c r="T2227" s="11">
        <f t="shared" si="209"/>
        <v>41904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42382</v>
      </c>
      <c r="T2228" s="11">
        <f t="shared" si="209"/>
        <v>42412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41562</v>
      </c>
      <c r="T2229" s="11">
        <f t="shared" si="209"/>
        <v>41592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</v>
      </c>
      <c r="T2230" s="11">
        <f t="shared" si="209"/>
        <v>42232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41485</v>
      </c>
      <c r="T2231" s="11">
        <f t="shared" si="209"/>
        <v>41520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41725</v>
      </c>
      <c r="T2232" s="11">
        <f t="shared" si="209"/>
        <v>41755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41424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41807</v>
      </c>
      <c r="T2234" s="11">
        <f t="shared" si="209"/>
        <v>41839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42711</v>
      </c>
      <c r="T2236" s="11">
        <f t="shared" si="209"/>
        <v>42741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</v>
      </c>
      <c r="T2237" s="11">
        <f t="shared" si="209"/>
        <v>42092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42372</v>
      </c>
      <c r="T2238" s="11">
        <f t="shared" si="209"/>
        <v>42402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</v>
      </c>
      <c r="T2239" s="11">
        <f t="shared" si="209"/>
        <v>41955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42775</v>
      </c>
      <c r="T2240" s="11">
        <f t="shared" si="209"/>
        <v>42805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41573</v>
      </c>
      <c r="T2241" s="11">
        <f t="shared" si="209"/>
        <v>41609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42453</v>
      </c>
      <c r="T2242" s="11">
        <f t="shared" si="209"/>
        <v>42483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MID(N2243,SEARCH("/",N2243)+1,LEN(N2243))</f>
        <v>tabletop games</v>
      </c>
      <c r="S2243" s="11">
        <f t="shared" ref="S2243:S2306" si="214">ROUND((J2243/86400)+DATE(1970,1,1),0)</f>
        <v>42767</v>
      </c>
      <c r="T2243" s="11">
        <f t="shared" ref="T2243:T2306" si="215">ROUND(($I2243/86400)+DATE(1970,1,1),0)</f>
        <v>42797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41570</v>
      </c>
      <c r="T2244" s="11">
        <f t="shared" si="215"/>
        <v>41605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42801</v>
      </c>
      <c r="T2245" s="11">
        <f t="shared" si="215"/>
        <v>42807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42648</v>
      </c>
      <c r="T2246" s="11">
        <f t="shared" si="215"/>
        <v>42660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41661</v>
      </c>
      <c r="T2247" s="11">
        <f t="shared" si="215"/>
        <v>41692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42222</v>
      </c>
      <c r="T2248" s="11">
        <f t="shared" si="215"/>
        <v>42252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42201</v>
      </c>
      <c r="T2249" s="11">
        <f t="shared" si="215"/>
        <v>42215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42689</v>
      </c>
      <c r="T2250" s="11">
        <f t="shared" si="215"/>
        <v>42719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41337</v>
      </c>
      <c r="T2251" s="11">
        <f t="shared" si="215"/>
        <v>41367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</v>
      </c>
      <c r="T2252" s="11">
        <f t="shared" si="215"/>
        <v>42707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</v>
      </c>
      <c r="T2253" s="11">
        <f t="shared" si="215"/>
        <v>41867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</v>
      </c>
      <c r="T2254" s="11">
        <f t="shared" si="215"/>
        <v>42588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42297</v>
      </c>
      <c r="T2255" s="11">
        <f t="shared" si="215"/>
        <v>42327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42753</v>
      </c>
      <c r="T2256" s="11">
        <f t="shared" si="215"/>
        <v>42760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42468</v>
      </c>
      <c r="T2257" s="11">
        <f t="shared" si="215"/>
        <v>42498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</v>
      </c>
      <c r="T2258" s="11">
        <f t="shared" si="215"/>
        <v>42696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42506</v>
      </c>
      <c r="T2259" s="11">
        <f t="shared" si="215"/>
        <v>42541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42137</v>
      </c>
      <c r="T2260" s="11">
        <f t="shared" si="215"/>
        <v>42167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42703</v>
      </c>
      <c r="T2261" s="11">
        <f t="shared" si="215"/>
        <v>42713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</v>
      </c>
      <c r="T2262" s="11">
        <f t="shared" si="215"/>
        <v>41725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42760</v>
      </c>
      <c r="T2263" s="11">
        <f t="shared" si="215"/>
        <v>42781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41927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42015</v>
      </c>
      <c r="T2265" s="11">
        <f t="shared" si="215"/>
        <v>42036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42497</v>
      </c>
      <c r="T2266" s="11">
        <f t="shared" si="215"/>
        <v>42513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42690</v>
      </c>
      <c r="T2267" s="11">
        <f t="shared" si="215"/>
        <v>42697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42470</v>
      </c>
      <c r="T2268" s="11">
        <f t="shared" si="215"/>
        <v>42487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41969</v>
      </c>
      <c r="T2269" s="11">
        <f t="shared" si="215"/>
        <v>41994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</v>
      </c>
      <c r="T2270" s="11">
        <f t="shared" si="215"/>
        <v>42806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42777</v>
      </c>
      <c r="T2271" s="11">
        <f t="shared" si="215"/>
        <v>42801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42726</v>
      </c>
      <c r="T2272" s="11">
        <f t="shared" si="215"/>
        <v>42746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</v>
      </c>
      <c r="T2273" s="11">
        <f t="shared" si="215"/>
        <v>42714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42316</v>
      </c>
      <c r="T2274" s="11">
        <f t="shared" si="215"/>
        <v>42346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42782</v>
      </c>
      <c r="T2275" s="11">
        <f t="shared" si="215"/>
        <v>42807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41664</v>
      </c>
      <c r="T2276" s="11">
        <f t="shared" si="215"/>
        <v>41694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41966</v>
      </c>
      <c r="T2277" s="11">
        <f t="shared" si="215"/>
        <v>41996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41615</v>
      </c>
      <c r="T2278" s="11">
        <f t="shared" si="215"/>
        <v>41645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40937</v>
      </c>
      <c r="T2279" s="11">
        <f t="shared" si="215"/>
        <v>40967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42339</v>
      </c>
      <c r="T2280" s="11">
        <f t="shared" si="215"/>
        <v>42373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42021</v>
      </c>
      <c r="T2281" s="11">
        <f t="shared" si="215"/>
        <v>42039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42235</v>
      </c>
      <c r="T2282" s="11">
        <f t="shared" si="215"/>
        <v>42265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</v>
      </c>
      <c r="T2283" s="11">
        <f t="shared" si="215"/>
        <v>40749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</v>
      </c>
      <c r="T2284" s="11">
        <f t="shared" si="215"/>
        <v>42383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</v>
      </c>
      <c r="T2285" s="11">
        <f t="shared" si="215"/>
        <v>41038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40586</v>
      </c>
      <c r="T2286" s="11">
        <f t="shared" si="215"/>
        <v>40614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</v>
      </c>
      <c r="T2287" s="11">
        <f t="shared" si="215"/>
        <v>41089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41495</v>
      </c>
      <c r="T2288" s="11">
        <f t="shared" si="215"/>
        <v>41523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41793</v>
      </c>
      <c r="T2289" s="11">
        <f t="shared" si="215"/>
        <v>41814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41068</v>
      </c>
      <c r="T2290" s="11">
        <f t="shared" si="215"/>
        <v>41087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41572</v>
      </c>
      <c r="T2291" s="11">
        <f t="shared" si="215"/>
        <v>41615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</v>
      </c>
      <c r="T2292" s="11">
        <f t="shared" si="215"/>
        <v>40149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40988</v>
      </c>
      <c r="T2293" s="11">
        <f t="shared" si="215"/>
        <v>41022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40988</v>
      </c>
      <c r="T2294" s="11">
        <f t="shared" si="215"/>
        <v>41018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41152</v>
      </c>
      <c r="T2295" s="11">
        <f t="shared" si="215"/>
        <v>41177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41265</v>
      </c>
      <c r="T2296" s="11">
        <f t="shared" si="215"/>
        <v>41295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41271</v>
      </c>
      <c r="T2297" s="11">
        <f t="shared" si="215"/>
        <v>41301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40928</v>
      </c>
      <c r="T2298" s="11">
        <f t="shared" si="215"/>
        <v>40963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</v>
      </c>
      <c r="T2299" s="11">
        <f t="shared" si="215"/>
        <v>40982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41695</v>
      </c>
      <c r="T2300" s="11">
        <f t="shared" si="215"/>
        <v>41725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</v>
      </c>
      <c r="T2301" s="11">
        <f t="shared" si="215"/>
        <v>40580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41075</v>
      </c>
      <c r="T2302" s="11">
        <f t="shared" si="215"/>
        <v>41089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</v>
      </c>
      <c r="T2303" s="11">
        <f t="shared" si="215"/>
        <v>41446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41606</v>
      </c>
      <c r="T2304" s="11">
        <f t="shared" si="215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</v>
      </c>
      <c r="T2305" s="11">
        <f t="shared" si="215"/>
        <v>40890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40503</v>
      </c>
      <c r="T2306" s="11">
        <f t="shared" si="215"/>
        <v>40544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MID(N2307,SEARCH("/",N2307)+1,LEN(N2307))</f>
        <v>indie rock</v>
      </c>
      <c r="S2307" s="11">
        <f t="shared" ref="S2307:S2370" si="220">ROUND((J2307/86400)+DATE(1970,1,1),0)</f>
        <v>41835</v>
      </c>
      <c r="T2307" s="11">
        <f t="shared" ref="T2307:T2370" si="221">ROUND(($I2307/86400)+DATE(1970,1,1),0)</f>
        <v>41860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</v>
      </c>
      <c r="T2308" s="11">
        <f t="shared" si="221"/>
        <v>40978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41005</v>
      </c>
      <c r="T2309" s="11">
        <f t="shared" si="221"/>
        <v>41035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41852</v>
      </c>
      <c r="T2310" s="11">
        <f t="shared" si="221"/>
        <v>41880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41308</v>
      </c>
      <c r="T2311" s="11">
        <f t="shared" si="221"/>
        <v>41343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41325</v>
      </c>
      <c r="T2312" s="11">
        <f t="shared" si="221"/>
        <v>41355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</v>
      </c>
      <c r="T2313" s="11">
        <f t="shared" si="221"/>
        <v>41766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41717</v>
      </c>
      <c r="T2314" s="11">
        <f t="shared" si="221"/>
        <v>41748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41003</v>
      </c>
      <c r="T2315" s="11">
        <f t="shared" si="221"/>
        <v>41033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41038</v>
      </c>
      <c r="T2316" s="11">
        <f t="shared" si="221"/>
        <v>41068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41005</v>
      </c>
      <c r="T2317" s="11">
        <f t="shared" si="221"/>
        <v>41035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40080</v>
      </c>
      <c r="T2318" s="11">
        <f t="shared" si="221"/>
        <v>40157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40193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40051</v>
      </c>
      <c r="T2320" s="11">
        <f t="shared" si="221"/>
        <v>40082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</v>
      </c>
      <c r="T2321" s="11">
        <f t="shared" si="221"/>
        <v>41623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41697</v>
      </c>
      <c r="T2322" s="11">
        <f t="shared" si="221"/>
        <v>41732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</v>
      </c>
      <c r="T2323" s="11">
        <f t="shared" si="221"/>
        <v>42829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42805</v>
      </c>
      <c r="T2324" s="11">
        <f t="shared" si="221"/>
        <v>42835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42808</v>
      </c>
      <c r="T2325" s="11">
        <f t="shared" si="221"/>
        <v>42815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42791</v>
      </c>
      <c r="T2326" s="11">
        <f t="shared" si="221"/>
        <v>42821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</v>
      </c>
      <c r="T2327" s="11">
        <f t="shared" si="221"/>
        <v>42824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</v>
      </c>
      <c r="T2328" s="11">
        <f t="shared" si="221"/>
        <v>42856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41843</v>
      </c>
      <c r="T2329" s="11">
        <f t="shared" si="221"/>
        <v>41878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42140</v>
      </c>
      <c r="T2330" s="11">
        <f t="shared" si="221"/>
        <v>42170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41808</v>
      </c>
      <c r="T2331" s="11">
        <f t="shared" si="221"/>
        <v>41838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42333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</v>
      </c>
      <c r="T2333" s="11">
        <f t="shared" si="221"/>
        <v>41869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42012</v>
      </c>
      <c r="T2334" s="11">
        <f t="shared" si="221"/>
        <v>42042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41768</v>
      </c>
      <c r="T2335" s="11">
        <f t="shared" si="221"/>
        <v>41789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41919</v>
      </c>
      <c r="T2336" s="11">
        <f t="shared" si="221"/>
        <v>41949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41772</v>
      </c>
      <c r="T2337" s="11">
        <f t="shared" si="221"/>
        <v>41802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41667</v>
      </c>
      <c r="T2338" s="11">
        <f t="shared" si="221"/>
        <v>41707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41787</v>
      </c>
      <c r="T2339" s="11">
        <f t="shared" si="221"/>
        <v>41817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41790</v>
      </c>
      <c r="T2340" s="11">
        <f t="shared" si="221"/>
        <v>41820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42693</v>
      </c>
      <c r="T2341" s="11">
        <f t="shared" si="221"/>
        <v>42723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42644</v>
      </c>
      <c r="T2342" s="11">
        <f t="shared" si="221"/>
        <v>42674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42168</v>
      </c>
      <c r="T2343" s="11">
        <f t="shared" si="221"/>
        <v>42198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41898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42328</v>
      </c>
      <c r="T2345" s="11">
        <f t="shared" si="221"/>
        <v>42378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42516</v>
      </c>
      <c r="T2346" s="11">
        <f t="shared" si="221"/>
        <v>42546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</v>
      </c>
      <c r="T2347" s="11">
        <f t="shared" si="221"/>
        <v>42095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42616</v>
      </c>
      <c r="T2348" s="11">
        <f t="shared" si="221"/>
        <v>42661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42578</v>
      </c>
      <c r="T2349" s="11">
        <f t="shared" si="221"/>
        <v>42608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42361</v>
      </c>
      <c r="T2350" s="11">
        <f t="shared" si="221"/>
        <v>42421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42199</v>
      </c>
      <c r="T2351" s="11">
        <f t="shared" si="221"/>
        <v>42228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42709</v>
      </c>
      <c r="T2352" s="11">
        <f t="shared" si="221"/>
        <v>42739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</v>
      </c>
      <c r="T2353" s="11">
        <f t="shared" si="221"/>
        <v>42124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42102</v>
      </c>
      <c r="T2354" s="11">
        <f t="shared" si="221"/>
        <v>42162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42104</v>
      </c>
      <c r="T2355" s="11">
        <f t="shared" si="221"/>
        <v>42116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41955</v>
      </c>
      <c r="T2356" s="11">
        <f t="shared" si="221"/>
        <v>42015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42097</v>
      </c>
      <c r="T2357" s="11">
        <f t="shared" si="221"/>
        <v>42127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42131</v>
      </c>
      <c r="T2358" s="11">
        <f t="shared" si="221"/>
        <v>42161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42265</v>
      </c>
      <c r="T2359" s="11">
        <f t="shared" si="221"/>
        <v>42295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41979</v>
      </c>
      <c r="T2360" s="11">
        <f t="shared" si="221"/>
        <v>42035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42160</v>
      </c>
      <c r="T2361" s="11">
        <f t="shared" si="221"/>
        <v>42220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42378</v>
      </c>
      <c r="T2362" s="11">
        <f t="shared" si="221"/>
        <v>42408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42467</v>
      </c>
      <c r="T2363" s="11">
        <f t="shared" si="221"/>
        <v>42491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41955</v>
      </c>
      <c r="T2364" s="11">
        <f t="shared" si="221"/>
        <v>41985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</v>
      </c>
      <c r="T2365" s="11">
        <f t="shared" si="221"/>
        <v>42367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42249</v>
      </c>
      <c r="T2366" s="11">
        <f t="shared" si="221"/>
        <v>42304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42347</v>
      </c>
      <c r="T2367" s="11">
        <f t="shared" si="221"/>
        <v>42387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42269</v>
      </c>
      <c r="T2368" s="11">
        <f t="shared" si="221"/>
        <v>42299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42426</v>
      </c>
      <c r="T2369" s="11">
        <f t="shared" si="221"/>
        <v>42486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42064</v>
      </c>
      <c r="T2370" s="11">
        <f t="shared" si="221"/>
        <v>42109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MID(N2371,SEARCH("/",N2371)+1,LEN(N2371))</f>
        <v>web</v>
      </c>
      <c r="S2371" s="11">
        <f t="shared" ref="S2371:S2434" si="226">ROUND((J2371/86400)+DATE(1970,1,1),0)</f>
        <v>42381</v>
      </c>
      <c r="T2371" s="11">
        <f t="shared" ref="T2371:T2434" si="227">ROUND(($I2371/86400)+DATE(1970,1,1),0)</f>
        <v>42411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</v>
      </c>
      <c r="T2372" s="11">
        <f t="shared" si="227"/>
        <v>41991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42151</v>
      </c>
      <c r="T2373" s="11">
        <f t="shared" si="227"/>
        <v>42181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</v>
      </c>
      <c r="T2374" s="11">
        <f t="shared" si="227"/>
        <v>42118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42216</v>
      </c>
      <c r="T2375" s="11">
        <f t="shared" si="227"/>
        <v>42246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42018</v>
      </c>
      <c r="T2376" s="11">
        <f t="shared" si="227"/>
        <v>42048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42593</v>
      </c>
      <c r="T2377" s="11">
        <f t="shared" si="227"/>
        <v>42623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42319</v>
      </c>
      <c r="T2378" s="11">
        <f t="shared" si="227"/>
        <v>42349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42670</v>
      </c>
      <c r="T2379" s="11">
        <f t="shared" si="227"/>
        <v>42700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</v>
      </c>
      <c r="T2380" s="11">
        <f t="shared" si="227"/>
        <v>42242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</v>
      </c>
      <c r="T2381" s="11">
        <f t="shared" si="227"/>
        <v>42282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42249</v>
      </c>
      <c r="T2382" s="11">
        <f t="shared" si="227"/>
        <v>42279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42075</v>
      </c>
      <c r="T2383" s="11">
        <f t="shared" si="227"/>
        <v>42105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</v>
      </c>
      <c r="T2384" s="11">
        <f t="shared" si="227"/>
        <v>42220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</v>
      </c>
      <c r="T2385" s="11">
        <f t="shared" si="227"/>
        <v>42057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</v>
      </c>
      <c r="T2386" s="11">
        <f t="shared" si="227"/>
        <v>41957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42192</v>
      </c>
      <c r="T2387" s="11">
        <f t="shared" si="227"/>
        <v>42222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41955</v>
      </c>
      <c r="T2388" s="11">
        <f t="shared" si="227"/>
        <v>42015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42529</v>
      </c>
      <c r="T2389" s="11">
        <f t="shared" si="227"/>
        <v>42574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41990</v>
      </c>
      <c r="T2390" s="11">
        <f t="shared" si="227"/>
        <v>42020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42180</v>
      </c>
      <c r="T2391" s="11">
        <f t="shared" si="227"/>
        <v>42211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</v>
      </c>
      <c r="T2392" s="11">
        <f t="shared" si="227"/>
        <v>42008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42065</v>
      </c>
      <c r="T2393" s="11">
        <f t="shared" si="227"/>
        <v>42095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</v>
      </c>
      <c r="T2394" s="11">
        <f t="shared" si="227"/>
        <v>42306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42195</v>
      </c>
      <c r="T2395" s="11">
        <f t="shared" si="227"/>
        <v>42225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</v>
      </c>
      <c r="T2396" s="11">
        <f t="shared" si="227"/>
        <v>42061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</v>
      </c>
      <c r="T2397" s="11">
        <f t="shared" si="227"/>
        <v>42745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42263</v>
      </c>
      <c r="T2398" s="11">
        <f t="shared" si="227"/>
        <v>42293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41977</v>
      </c>
      <c r="T2399" s="11">
        <f t="shared" si="227"/>
        <v>42007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42158</v>
      </c>
      <c r="T2400" s="11">
        <f t="shared" si="227"/>
        <v>42188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41957</v>
      </c>
      <c r="T2401" s="11">
        <f t="shared" si="227"/>
        <v>41992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</v>
      </c>
      <c r="T2402" s="11">
        <f t="shared" si="227"/>
        <v>42474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42375</v>
      </c>
      <c r="T2403" s="11">
        <f t="shared" si="227"/>
        <v>42435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42108</v>
      </c>
      <c r="T2404" s="11">
        <f t="shared" si="227"/>
        <v>42138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42400</v>
      </c>
      <c r="T2405" s="11">
        <f t="shared" si="227"/>
        <v>42460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</v>
      </c>
      <c r="T2406" s="11">
        <f t="shared" si="227"/>
        <v>42372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42596</v>
      </c>
      <c r="T2407" s="11">
        <f t="shared" si="227"/>
        <v>42617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</v>
      </c>
      <c r="T2408" s="11">
        <f t="shared" si="227"/>
        <v>42023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42083</v>
      </c>
      <c r="T2409" s="11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</v>
      </c>
      <c r="T2410" s="11">
        <f t="shared" si="227"/>
        <v>41949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42205</v>
      </c>
      <c r="T2411" s="11">
        <f t="shared" si="227"/>
        <v>42235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</v>
      </c>
      <c r="T2412" s="11">
        <f t="shared" si="227"/>
        <v>42254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42212</v>
      </c>
      <c r="T2413" s="11">
        <f t="shared" si="227"/>
        <v>42242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42656</v>
      </c>
      <c r="T2414" s="11">
        <f t="shared" si="227"/>
        <v>42701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</v>
      </c>
      <c r="T2415" s="11">
        <f t="shared" si="227"/>
        <v>41791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42199</v>
      </c>
      <c r="T2416" s="11">
        <f t="shared" si="227"/>
        <v>42238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42537</v>
      </c>
      <c r="T2417" s="11">
        <f t="shared" si="227"/>
        <v>42567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42020</v>
      </c>
      <c r="T2418" s="11">
        <f t="shared" si="227"/>
        <v>42078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41832</v>
      </c>
      <c r="T2419" s="11">
        <f t="shared" si="227"/>
        <v>41862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42028</v>
      </c>
      <c r="T2420" s="11">
        <f t="shared" si="227"/>
        <v>42088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41994</v>
      </c>
      <c r="T2421" s="11">
        <f t="shared" si="227"/>
        <v>42054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</v>
      </c>
      <c r="T2422" s="11">
        <f t="shared" si="227"/>
        <v>41953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42027</v>
      </c>
      <c r="T2423" s="11">
        <f t="shared" si="227"/>
        <v>42057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42045</v>
      </c>
      <c r="T2424" s="11">
        <f t="shared" si="227"/>
        <v>42075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41975</v>
      </c>
      <c r="T2425" s="11">
        <f t="shared" si="227"/>
        <v>42005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41910</v>
      </c>
      <c r="T2426" s="11">
        <f t="shared" si="227"/>
        <v>41940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42503</v>
      </c>
      <c r="T2427" s="11">
        <f t="shared" si="227"/>
        <v>42518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</v>
      </c>
      <c r="T2428" s="11">
        <f t="shared" si="227"/>
        <v>42224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</v>
      </c>
      <c r="T2429" s="11">
        <f t="shared" si="227"/>
        <v>42452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42046</v>
      </c>
      <c r="T2430" s="11">
        <f t="shared" si="227"/>
        <v>42076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42735</v>
      </c>
      <c r="T2431" s="11">
        <f t="shared" si="227"/>
        <v>42772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</v>
      </c>
      <c r="T2432" s="11">
        <f t="shared" si="227"/>
        <v>42412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</v>
      </c>
      <c r="T2433" s="11">
        <f t="shared" si="227"/>
        <v>42549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</v>
      </c>
      <c r="T2434" s="11">
        <f t="shared" si="227"/>
        <v>42071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MID(N2435,SEARCH("/",N2435)+1,LEN(N2435))</f>
        <v>food trucks</v>
      </c>
      <c r="S2435" s="11">
        <f t="shared" ref="S2435:S2498" si="232">ROUND((J2435/86400)+DATE(1970,1,1),0)</f>
        <v>42398</v>
      </c>
      <c r="T2435" s="11">
        <f t="shared" ref="T2435:T2498" si="233">ROUND(($I2435/86400)+DATE(1970,1,1),0)</f>
        <v>42428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</v>
      </c>
      <c r="T2436" s="11">
        <f t="shared" si="233"/>
        <v>42220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</v>
      </c>
      <c r="T2437" s="11">
        <f t="shared" si="233"/>
        <v>42282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42339</v>
      </c>
      <c r="T2438" s="11">
        <f t="shared" si="233"/>
        <v>42399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42032</v>
      </c>
      <c r="T2439" s="11">
        <f t="shared" si="233"/>
        <v>42081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42286</v>
      </c>
      <c r="T2440" s="11">
        <f t="shared" si="233"/>
        <v>42346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42266</v>
      </c>
      <c r="T2441" s="11">
        <f t="shared" si="233"/>
        <v>42296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42384</v>
      </c>
      <c r="T2442" s="11">
        <f t="shared" si="233"/>
        <v>42414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</v>
      </c>
      <c r="T2443" s="11">
        <f t="shared" si="233"/>
        <v>42208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42053</v>
      </c>
      <c r="T2444" s="11">
        <f t="shared" si="233"/>
        <v>42083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41837</v>
      </c>
      <c r="T2445" s="11">
        <f t="shared" si="233"/>
        <v>41867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42486</v>
      </c>
      <c r="T2446" s="11">
        <f t="shared" si="233"/>
        <v>42516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</v>
      </c>
      <c r="T2447" s="11">
        <f t="shared" si="233"/>
        <v>42273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42671</v>
      </c>
      <c r="T2448" s="11">
        <f t="shared" si="233"/>
        <v>42701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</v>
      </c>
      <c r="T2449" s="11">
        <f t="shared" si="233"/>
        <v>42686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</v>
      </c>
      <c r="T2450" s="11">
        <f t="shared" si="233"/>
        <v>42613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</v>
      </c>
      <c r="T2451" s="11">
        <f t="shared" si="233"/>
        <v>41973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</v>
      </c>
      <c r="T2452" s="11">
        <f t="shared" si="233"/>
        <v>41940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42780</v>
      </c>
      <c r="T2453" s="11">
        <f t="shared" si="233"/>
        <v>42800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42339</v>
      </c>
      <c r="T2454" s="11">
        <f t="shared" si="233"/>
        <v>42368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42739</v>
      </c>
      <c r="T2455" s="11">
        <f t="shared" si="233"/>
        <v>42769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</v>
      </c>
      <c r="T2456" s="11">
        <f t="shared" si="233"/>
        <v>42805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42453</v>
      </c>
      <c r="T2457" s="11">
        <f t="shared" si="233"/>
        <v>42481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42762</v>
      </c>
      <c r="T2458" s="11">
        <f t="shared" si="233"/>
        <v>42792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42424</v>
      </c>
      <c r="T2459" s="11">
        <f t="shared" si="233"/>
        <v>42454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42496</v>
      </c>
      <c r="T2460" s="11">
        <f t="shared" si="233"/>
        <v>42531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42408</v>
      </c>
      <c r="T2461" s="11">
        <f t="shared" si="233"/>
        <v>42453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</v>
      </c>
      <c r="T2462" s="11">
        <f t="shared" si="233"/>
        <v>42738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</v>
      </c>
      <c r="T2463" s="11">
        <f t="shared" si="233"/>
        <v>40817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</v>
      </c>
      <c r="T2464" s="11">
        <f t="shared" si="233"/>
        <v>41109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</v>
      </c>
      <c r="T2465" s="11">
        <f t="shared" si="233"/>
        <v>41381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42249</v>
      </c>
      <c r="T2466" s="11">
        <f t="shared" si="233"/>
        <v>42278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41146</v>
      </c>
      <c r="T2467" s="11">
        <f t="shared" si="233"/>
        <v>41176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</v>
      </c>
      <c r="T2468" s="11">
        <f t="shared" si="233"/>
        <v>41403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41026</v>
      </c>
      <c r="T2469" s="11">
        <f t="shared" si="233"/>
        <v>41040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</v>
      </c>
      <c r="T2471" s="11">
        <f t="shared" si="233"/>
        <v>40582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</v>
      </c>
      <c r="T2472" s="11">
        <f t="shared" si="233"/>
        <v>41053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40894</v>
      </c>
      <c r="T2473" s="11">
        <f t="shared" si="233"/>
        <v>40934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</v>
      </c>
      <c r="T2474" s="11">
        <f t="shared" si="233"/>
        <v>40425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41194</v>
      </c>
      <c r="T2475" s="11">
        <f t="shared" si="233"/>
        <v>41224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</v>
      </c>
      <c r="T2476" s="11">
        <f t="shared" si="233"/>
        <v>40462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</v>
      </c>
      <c r="T2477" s="11">
        <f t="shared" si="233"/>
        <v>40370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</v>
      </c>
      <c r="T2478" s="11">
        <f t="shared" si="233"/>
        <v>41946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41089</v>
      </c>
      <c r="T2479" s="11">
        <f t="shared" si="233"/>
        <v>41134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41258</v>
      </c>
      <c r="T2480" s="11">
        <f t="shared" si="233"/>
        <v>41288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41108</v>
      </c>
      <c r="T2481" s="11">
        <f t="shared" si="233"/>
        <v>41118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42228</v>
      </c>
      <c r="T2482" s="11">
        <f t="shared" si="233"/>
        <v>42288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41000</v>
      </c>
      <c r="T2483" s="11">
        <f t="shared" si="233"/>
        <v>41030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40712</v>
      </c>
      <c r="T2484" s="11">
        <f t="shared" si="233"/>
        <v>40757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40971</v>
      </c>
      <c r="T2485" s="11">
        <f t="shared" si="233"/>
        <v>41031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40772</v>
      </c>
      <c r="T2486" s="11">
        <f t="shared" si="233"/>
        <v>40802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40794</v>
      </c>
      <c r="T2487" s="11">
        <f t="shared" si="233"/>
        <v>40829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40992</v>
      </c>
      <c r="T2488" s="11">
        <f t="shared" si="233"/>
        <v>41022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</v>
      </c>
      <c r="T2489" s="11">
        <f t="shared" si="233"/>
        <v>41056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40834</v>
      </c>
      <c r="T2490" s="11">
        <f t="shared" si="233"/>
        <v>40864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41374</v>
      </c>
      <c r="T2491" s="11">
        <f t="shared" si="233"/>
        <v>41404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</v>
      </c>
      <c r="T2492" s="11">
        <f t="shared" si="233"/>
        <v>41083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40543</v>
      </c>
      <c r="T2493" s="11">
        <f t="shared" si="233"/>
        <v>40559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41025</v>
      </c>
      <c r="T2494" s="11">
        <f t="shared" si="233"/>
        <v>41076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</v>
      </c>
      <c r="T2495" s="11">
        <f t="shared" si="233"/>
        <v>41393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41023</v>
      </c>
      <c r="T2496" s="11">
        <f t="shared" si="233"/>
        <v>41053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41037</v>
      </c>
      <c r="T2497" s="11">
        <f t="shared" si="233"/>
        <v>41067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41328</v>
      </c>
      <c r="T2498" s="11">
        <f t="shared" si="233"/>
        <v>41363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MID(N2499,SEARCH("/",N2499)+1,LEN(N2499))</f>
        <v>indie rock</v>
      </c>
      <c r="S2499" s="11">
        <f t="shared" ref="S2499:S2562" si="238">ROUND((J2499/86400)+DATE(1970,1,1),0)</f>
        <v>40731</v>
      </c>
      <c r="T2499" s="11">
        <f t="shared" ref="T2499:T2562" si="239">ROUND(($I2499/86400)+DATE(1970,1,1),0)</f>
        <v>40761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42018</v>
      </c>
      <c r="T2500" s="11">
        <f t="shared" si="239"/>
        <v>42032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41227</v>
      </c>
      <c r="T2501" s="11">
        <f t="shared" si="239"/>
        <v>41275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41054</v>
      </c>
      <c r="T2502" s="11">
        <f t="shared" si="239"/>
        <v>41084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42245</v>
      </c>
      <c r="T2503" s="11">
        <f t="shared" si="239"/>
        <v>42275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41859</v>
      </c>
      <c r="T2504" s="11">
        <f t="shared" si="239"/>
        <v>41904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42499</v>
      </c>
      <c r="T2505" s="11">
        <f t="shared" si="239"/>
        <v>42529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</v>
      </c>
      <c r="T2506" s="11">
        <f t="shared" si="239"/>
        <v>41958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</v>
      </c>
      <c r="T2507" s="11">
        <f t="shared" si="239"/>
        <v>42077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</v>
      </c>
      <c r="T2508" s="11">
        <f t="shared" si="239"/>
        <v>42281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</v>
      </c>
      <c r="T2509" s="11">
        <f t="shared" si="239"/>
        <v>42135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41836</v>
      </c>
      <c r="T2510" s="11">
        <f t="shared" si="239"/>
        <v>41866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42059</v>
      </c>
      <c r="T2511" s="11">
        <f t="shared" si="239"/>
        <v>42115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42079</v>
      </c>
      <c r="T2512" s="11">
        <f t="shared" si="239"/>
        <v>42139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</v>
      </c>
      <c r="T2513" s="11">
        <f t="shared" si="239"/>
        <v>42401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41972</v>
      </c>
      <c r="T2514" s="11">
        <f t="shared" si="239"/>
        <v>41987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</v>
      </c>
      <c r="T2515" s="11">
        <f t="shared" si="239"/>
        <v>42792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</v>
      </c>
      <c r="T2516" s="11">
        <f t="shared" si="239"/>
        <v>41871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42028</v>
      </c>
      <c r="T2517" s="11">
        <f t="shared" si="239"/>
        <v>42058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41943</v>
      </c>
      <c r="T2518" s="11">
        <f t="shared" si="239"/>
        <v>41973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42053</v>
      </c>
      <c r="T2519" s="11">
        <f t="shared" si="239"/>
        <v>42083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41927</v>
      </c>
      <c r="T2520" s="11">
        <f t="shared" si="239"/>
        <v>41957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</v>
      </c>
      <c r="T2521" s="11">
        <f t="shared" si="239"/>
        <v>41839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42613</v>
      </c>
      <c r="T2522" s="11">
        <f t="shared" si="239"/>
        <v>42659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42270</v>
      </c>
      <c r="T2523" s="11">
        <f t="shared" si="239"/>
        <v>42291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42461</v>
      </c>
      <c r="T2524" s="11">
        <f t="shared" si="239"/>
        <v>42483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41931</v>
      </c>
      <c r="T2525" s="11">
        <f t="shared" si="239"/>
        <v>41961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41962</v>
      </c>
      <c r="T2526" s="11">
        <f t="shared" si="239"/>
        <v>41994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41059</v>
      </c>
      <c r="T2527" s="11">
        <f t="shared" si="239"/>
        <v>41089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</v>
      </c>
      <c r="T2528" s="11">
        <f t="shared" si="239"/>
        <v>41981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41547</v>
      </c>
      <c r="T2529" s="11">
        <f t="shared" si="239"/>
        <v>41565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42218</v>
      </c>
      <c r="T2530" s="11">
        <f t="shared" si="239"/>
        <v>42236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</v>
      </c>
      <c r="T2531" s="11">
        <f t="shared" si="239"/>
        <v>40993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42082</v>
      </c>
      <c r="T2532" s="11">
        <f t="shared" si="239"/>
        <v>42114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42209</v>
      </c>
      <c r="T2533" s="11">
        <f t="shared" si="239"/>
        <v>42231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41108</v>
      </c>
      <c r="T2534" s="11">
        <f t="shared" si="239"/>
        <v>41138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41305</v>
      </c>
      <c r="T2535" s="11">
        <f t="shared" si="239"/>
        <v>41335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40128</v>
      </c>
      <c r="T2536" s="11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41944</v>
      </c>
      <c r="T2537" s="11">
        <f t="shared" si="239"/>
        <v>41975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</v>
      </c>
      <c r="T2538" s="11">
        <f t="shared" si="239"/>
        <v>41485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40697</v>
      </c>
      <c r="T2539" s="11">
        <f t="shared" si="239"/>
        <v>40757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41299</v>
      </c>
      <c r="T2540" s="11">
        <f t="shared" si="239"/>
        <v>41329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41978</v>
      </c>
      <c r="T2541" s="11">
        <f t="shared" si="239"/>
        <v>42038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40786</v>
      </c>
      <c r="T2542" s="11">
        <f t="shared" si="239"/>
        <v>40846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</v>
      </c>
      <c r="T2543" s="11">
        <f t="shared" si="239"/>
        <v>41543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</v>
      </c>
      <c r="T2544" s="11">
        <f t="shared" si="239"/>
        <v>41548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</v>
      </c>
      <c r="T2545" s="11">
        <f t="shared" si="239"/>
        <v>40545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41069</v>
      </c>
      <c r="T2546" s="11">
        <f t="shared" si="239"/>
        <v>41099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</v>
      </c>
      <c r="T2547" s="11">
        <f t="shared" si="239"/>
        <v>42062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41525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40974</v>
      </c>
      <c r="T2549" s="11">
        <f t="shared" si="239"/>
        <v>41004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42619</v>
      </c>
      <c r="T2550" s="11">
        <f t="shared" si="239"/>
        <v>42643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41391</v>
      </c>
      <c r="T2551" s="11">
        <f t="shared" si="239"/>
        <v>41426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42229</v>
      </c>
      <c r="T2552" s="11">
        <f t="shared" si="239"/>
        <v>42285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</v>
      </c>
      <c r="T2553" s="11">
        <f t="shared" si="239"/>
        <v>40990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42770</v>
      </c>
      <c r="T2554" s="11">
        <f t="shared" si="239"/>
        <v>42800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</v>
      </c>
      <c r="T2555" s="11">
        <f t="shared" si="239"/>
        <v>41173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</v>
      </c>
      <c r="T2556" s="11">
        <f t="shared" si="239"/>
        <v>42156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41027</v>
      </c>
      <c r="T2557" s="11">
        <f t="shared" si="239"/>
        <v>41058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41223</v>
      </c>
      <c r="T2558" s="11">
        <f t="shared" si="239"/>
        <v>41268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41745</v>
      </c>
      <c r="T2559" s="11">
        <f t="shared" si="239"/>
        <v>41775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42094</v>
      </c>
      <c r="T2560" s="11">
        <f t="shared" si="239"/>
        <v>42126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40830</v>
      </c>
      <c r="T2561" s="11">
        <f t="shared" si="239"/>
        <v>40863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42040</v>
      </c>
      <c r="T2562" s="11">
        <f t="shared" si="239"/>
        <v>42070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MID(N2563,SEARCH("/",N2563)+1,LEN(N2563))</f>
        <v>food trucks</v>
      </c>
      <c r="S2563" s="11">
        <f t="shared" ref="S2563:S2626" si="244">ROUND((J2563/86400)+DATE(1970,1,1),0)</f>
        <v>42261</v>
      </c>
      <c r="T2563" s="11">
        <f t="shared" ref="T2563:T2626" si="245">ROUND(($I2563/86400)+DATE(1970,1,1),0)</f>
        <v>42291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42595</v>
      </c>
      <c r="T2564" s="11">
        <f t="shared" si="245"/>
        <v>42655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</v>
      </c>
      <c r="T2565" s="11">
        <f t="shared" si="245"/>
        <v>42215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</v>
      </c>
      <c r="T2566" s="11">
        <f t="shared" si="245"/>
        <v>41852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42441</v>
      </c>
      <c r="T2567" s="11">
        <f t="shared" si="245"/>
        <v>42500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41843</v>
      </c>
      <c r="T2568" s="11">
        <f t="shared" si="245"/>
        <v>41873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42088</v>
      </c>
      <c r="T2569" s="11">
        <f t="shared" si="245"/>
        <v>42118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42585</v>
      </c>
      <c r="T2570" s="11">
        <f t="shared" si="245"/>
        <v>42615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</v>
      </c>
      <c r="T2571" s="11">
        <f t="shared" si="245"/>
        <v>42264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42745</v>
      </c>
      <c r="T2572" s="11">
        <f t="shared" si="245"/>
        <v>42775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</v>
      </c>
      <c r="T2573" s="11">
        <f t="shared" si="245"/>
        <v>42509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</v>
      </c>
      <c r="T2574" s="11">
        <f t="shared" si="245"/>
        <v>42107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41830</v>
      </c>
      <c r="T2575" s="11">
        <f t="shared" si="245"/>
        <v>41875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42488</v>
      </c>
      <c r="T2576" s="11">
        <f t="shared" si="245"/>
        <v>42509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</v>
      </c>
      <c r="T2577" s="11">
        <f t="shared" si="245"/>
        <v>42016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</v>
      </c>
      <c r="T2578" s="11">
        <f t="shared" si="245"/>
        <v>42105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41831</v>
      </c>
      <c r="T2579" s="11">
        <f t="shared" si="245"/>
        <v>41856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</v>
      </c>
      <c r="T2580" s="11">
        <f t="shared" si="245"/>
        <v>42287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41838</v>
      </c>
      <c r="T2581" s="11">
        <f t="shared" si="245"/>
        <v>41898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</v>
      </c>
      <c r="T2582" s="11">
        <f t="shared" si="245"/>
        <v>42140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42295</v>
      </c>
      <c r="T2583" s="11">
        <f t="shared" si="245"/>
        <v>42325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42643</v>
      </c>
      <c r="T2584" s="11">
        <f t="shared" si="245"/>
        <v>42673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42020</v>
      </c>
      <c r="T2585" s="11">
        <f t="shared" si="245"/>
        <v>42080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</v>
      </c>
      <c r="T2586" s="11">
        <f t="shared" si="245"/>
        <v>42170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41796</v>
      </c>
      <c r="T2587" s="11">
        <f t="shared" si="245"/>
        <v>41826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</v>
      </c>
      <c r="T2588" s="11">
        <f t="shared" si="245"/>
        <v>42363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42339</v>
      </c>
      <c r="T2589" s="11">
        <f t="shared" si="245"/>
        <v>42369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42043</v>
      </c>
      <c r="T2590" s="11">
        <f t="shared" si="245"/>
        <v>42095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42423</v>
      </c>
      <c r="T2591" s="11">
        <f t="shared" si="245"/>
        <v>42452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42389</v>
      </c>
      <c r="T2592" s="11">
        <f t="shared" si="245"/>
        <v>42396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42383</v>
      </c>
      <c r="T2593" s="11">
        <f t="shared" si="245"/>
        <v>42443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41888</v>
      </c>
      <c r="T2594" s="11">
        <f t="shared" si="245"/>
        <v>41918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42090</v>
      </c>
      <c r="T2595" s="11">
        <f t="shared" si="245"/>
        <v>42120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41829</v>
      </c>
      <c r="T2596" s="11">
        <f t="shared" si="245"/>
        <v>41859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</v>
      </c>
      <c r="T2597" s="11">
        <f t="shared" si="245"/>
        <v>42790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41829</v>
      </c>
      <c r="T2598" s="11">
        <f t="shared" si="245"/>
        <v>41859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</v>
      </c>
      <c r="T2599" s="11">
        <f t="shared" si="245"/>
        <v>42540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42241</v>
      </c>
      <c r="T2600" s="11">
        <f t="shared" si="245"/>
        <v>42271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41810</v>
      </c>
      <c r="T2601" s="11">
        <f t="shared" si="245"/>
        <v>41855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42395</v>
      </c>
      <c r="T2602" s="11">
        <f t="shared" si="245"/>
        <v>42455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41151</v>
      </c>
      <c r="T2603" s="11">
        <f t="shared" si="245"/>
        <v>41165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41916</v>
      </c>
      <c r="T2604" s="11">
        <f t="shared" si="245"/>
        <v>41956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41618</v>
      </c>
      <c r="T2605" s="11">
        <f t="shared" si="245"/>
        <v>41632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</v>
      </c>
      <c r="T2606" s="11">
        <f t="shared" si="245"/>
        <v>41028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42509</v>
      </c>
      <c r="T2607" s="11">
        <f t="shared" si="245"/>
        <v>42539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41727</v>
      </c>
      <c r="T2608" s="11">
        <f t="shared" si="245"/>
        <v>41759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42185</v>
      </c>
      <c r="T2609" s="11">
        <f t="shared" si="245"/>
        <v>42228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42768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</v>
      </c>
      <c r="T2611" s="11">
        <f t="shared" si="245"/>
        <v>41105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42565</v>
      </c>
      <c r="T2612" s="11">
        <f t="shared" si="245"/>
        <v>42604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</v>
      </c>
      <c r="T2613" s="11">
        <f t="shared" si="245"/>
        <v>42738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</v>
      </c>
      <c r="T2614" s="11">
        <f t="shared" si="245"/>
        <v>42013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41144</v>
      </c>
      <c r="T2615" s="11">
        <f t="shared" si="245"/>
        <v>41174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41731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</v>
      </c>
      <c r="T2617" s="11">
        <f t="shared" si="245"/>
        <v>42491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42212</v>
      </c>
      <c r="T2618" s="11">
        <f t="shared" si="245"/>
        <v>42242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41903</v>
      </c>
      <c r="T2619" s="11">
        <f t="shared" si="245"/>
        <v>41933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42280</v>
      </c>
      <c r="T2620" s="11">
        <f t="shared" si="245"/>
        <v>42340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42274</v>
      </c>
      <c r="T2621" s="11">
        <f t="shared" si="245"/>
        <v>42300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</v>
      </c>
      <c r="T2622" s="11">
        <f t="shared" si="245"/>
        <v>42288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42116</v>
      </c>
      <c r="T2623" s="11">
        <f t="shared" si="245"/>
        <v>42146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42690</v>
      </c>
      <c r="T2624" s="11">
        <f t="shared" si="245"/>
        <v>42735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</v>
      </c>
      <c r="T2625" s="11">
        <f t="shared" si="245"/>
        <v>42706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</v>
      </c>
      <c r="T2626" s="11">
        <f t="shared" si="245"/>
        <v>41165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MID(N2627,SEARCH("/",N2627)+1,LEN(N2627))</f>
        <v>space exploration</v>
      </c>
      <c r="S2627" s="11">
        <f t="shared" ref="S2627:S2690" si="250">ROUND((J2627/86400)+DATE(1970,1,1),0)</f>
        <v>42659</v>
      </c>
      <c r="T2627" s="11">
        <f t="shared" ref="T2627:T2690" si="251">ROUND(($I2627/86400)+DATE(1970,1,1),0)</f>
        <v>42684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42129</v>
      </c>
      <c r="T2628" s="11">
        <f t="shared" si="251"/>
        <v>42159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42305</v>
      </c>
      <c r="T2629" s="11">
        <f t="shared" si="251"/>
        <v>42335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41954</v>
      </c>
      <c r="T2630" s="11">
        <f t="shared" si="251"/>
        <v>41974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42109</v>
      </c>
      <c r="T2631" s="11">
        <f t="shared" si="251"/>
        <v>42139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</v>
      </c>
      <c r="T2632" s="11">
        <f t="shared" si="251"/>
        <v>42551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</v>
      </c>
      <c r="T2633" s="11">
        <f t="shared" si="251"/>
        <v>42246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</v>
      </c>
      <c r="T2634" s="11">
        <f t="shared" si="251"/>
        <v>42519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41668</v>
      </c>
      <c r="T2635" s="11">
        <f t="shared" si="251"/>
        <v>41698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42613</v>
      </c>
      <c r="T2636" s="11">
        <f t="shared" si="251"/>
        <v>42643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42038</v>
      </c>
      <c r="T2637" s="11">
        <f t="shared" si="251"/>
        <v>42073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42637</v>
      </c>
      <c r="T2638" s="11">
        <f t="shared" si="251"/>
        <v>42659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42640</v>
      </c>
      <c r="T2639" s="11">
        <f t="shared" si="251"/>
        <v>42656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41990</v>
      </c>
      <c r="T2640" s="11">
        <f t="shared" si="251"/>
        <v>42020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42025</v>
      </c>
      <c r="T2641" s="11">
        <f t="shared" si="251"/>
        <v>42055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</v>
      </c>
      <c r="T2642" s="11">
        <f t="shared" si="251"/>
        <v>42163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41881</v>
      </c>
      <c r="T2643" s="11">
        <f t="shared" si="251"/>
        <v>41898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</v>
      </c>
      <c r="T2644" s="11">
        <f t="shared" si="251"/>
        <v>42566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42690</v>
      </c>
      <c r="T2645" s="11">
        <f t="shared" si="251"/>
        <v>42725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42775</v>
      </c>
      <c r="T2646" s="11">
        <f t="shared" si="251"/>
        <v>42805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41922</v>
      </c>
      <c r="T2647" s="11">
        <f t="shared" si="251"/>
        <v>41952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</v>
      </c>
      <c r="T2648" s="11">
        <f t="shared" si="251"/>
        <v>42256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</v>
      </c>
      <c r="T2649" s="11">
        <f t="shared" si="251"/>
        <v>42230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42409</v>
      </c>
      <c r="T2650" s="11">
        <f t="shared" si="251"/>
        <v>42439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42342</v>
      </c>
      <c r="T2651" s="11">
        <f t="shared" si="251"/>
        <v>42402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42696</v>
      </c>
      <c r="T2652" s="11">
        <f t="shared" si="251"/>
        <v>42726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42328</v>
      </c>
      <c r="T2653" s="11">
        <f t="shared" si="251"/>
        <v>42356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</v>
      </c>
      <c r="T2654" s="11">
        <f t="shared" si="251"/>
        <v>41983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41772</v>
      </c>
      <c r="T2655" s="11">
        <f t="shared" si="251"/>
        <v>41803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42056</v>
      </c>
      <c r="T2656" s="11">
        <f t="shared" si="251"/>
        <v>42116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42382</v>
      </c>
      <c r="T2657" s="11">
        <f t="shared" si="251"/>
        <v>42410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42768</v>
      </c>
      <c r="T2658" s="11">
        <f t="shared" si="251"/>
        <v>42807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42552</v>
      </c>
      <c r="T2659" s="11">
        <f t="shared" si="251"/>
        <v>42585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42552</v>
      </c>
      <c r="T2660" s="11">
        <f t="shared" si="251"/>
        <v>42582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</v>
      </c>
      <c r="T2661" s="11">
        <f t="shared" si="251"/>
        <v>42112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42273</v>
      </c>
      <c r="T2662" s="11">
        <f t="shared" si="251"/>
        <v>42333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41543</v>
      </c>
      <c r="T2663" s="11">
        <f t="shared" si="251"/>
        <v>41573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42208</v>
      </c>
      <c r="T2664" s="11">
        <f t="shared" si="251"/>
        <v>42238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42223</v>
      </c>
      <c r="T2665" s="11">
        <f t="shared" si="251"/>
        <v>42252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</v>
      </c>
      <c r="T2666" s="11">
        <f t="shared" si="251"/>
        <v>42347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42084</v>
      </c>
      <c r="T2667" s="11">
        <f t="shared" si="251"/>
        <v>42129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42236</v>
      </c>
      <c r="T2668" s="11">
        <f t="shared" si="251"/>
        <v>42273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42381</v>
      </c>
      <c r="T2669" s="11">
        <f t="shared" si="251"/>
        <v>42411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42276</v>
      </c>
      <c r="T2670" s="11">
        <f t="shared" si="251"/>
        <v>42318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</v>
      </c>
      <c r="T2671" s="11">
        <f t="shared" si="251"/>
        <v>42379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</v>
      </c>
      <c r="T2672" s="11">
        <f t="shared" si="251"/>
        <v>41849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41963</v>
      </c>
      <c r="T2673" s="11">
        <f t="shared" si="251"/>
        <v>41993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42345</v>
      </c>
      <c r="T2674" s="11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41913</v>
      </c>
      <c r="T2675" s="11">
        <f t="shared" si="251"/>
        <v>41942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42530</v>
      </c>
      <c r="T2676" s="11">
        <f t="shared" si="251"/>
        <v>42556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41924</v>
      </c>
      <c r="T2677" s="11">
        <f t="shared" si="251"/>
        <v>41954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42483</v>
      </c>
      <c r="T2678" s="11">
        <f t="shared" si="251"/>
        <v>42513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</v>
      </c>
      <c r="T2679" s="11">
        <f t="shared" si="251"/>
        <v>41823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42242</v>
      </c>
      <c r="T2680" s="11">
        <f t="shared" si="251"/>
        <v>42272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</v>
      </c>
      <c r="T2681" s="11">
        <f t="shared" si="251"/>
        <v>42063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</v>
      </c>
      <c r="T2682" s="11">
        <f t="shared" si="251"/>
        <v>42466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41806</v>
      </c>
      <c r="T2683" s="11">
        <f t="shared" si="251"/>
        <v>41831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41933</v>
      </c>
      <c r="T2684" s="11">
        <f t="shared" si="251"/>
        <v>41965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42035</v>
      </c>
      <c r="T2685" s="11">
        <f t="shared" si="251"/>
        <v>42065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41821</v>
      </c>
      <c r="T2686" s="11">
        <f t="shared" si="251"/>
        <v>41861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42062</v>
      </c>
      <c r="T2687" s="11">
        <f t="shared" si="251"/>
        <v>42122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41893</v>
      </c>
      <c r="T2688" s="11">
        <f t="shared" si="251"/>
        <v>41913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42155</v>
      </c>
      <c r="T2689" s="11">
        <f t="shared" si="251"/>
        <v>42185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</v>
      </c>
      <c r="T2690" s="11">
        <f t="shared" si="251"/>
        <v>42059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MID(N2691,SEARCH("/",N2691)+1,LEN(N2691))</f>
        <v>food trucks</v>
      </c>
      <c r="S2691" s="11">
        <f t="shared" ref="S2691:S2754" si="256">ROUND((J2691/86400)+DATE(1970,1,1),0)</f>
        <v>42552</v>
      </c>
      <c r="T2691" s="11">
        <f t="shared" ref="T2691:T2754" si="257">ROUND(($I2691/86400)+DATE(1970,1,1),0)</f>
        <v>42582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</v>
      </c>
      <c r="T2692" s="11">
        <f t="shared" si="257"/>
        <v>42158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42090</v>
      </c>
      <c r="T2693" s="11">
        <f t="shared" si="257"/>
        <v>42135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</v>
      </c>
      <c r="T2694" s="11">
        <f t="shared" si="257"/>
        <v>42088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</v>
      </c>
      <c r="T2695" s="11">
        <f t="shared" si="257"/>
        <v>41864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</v>
      </c>
      <c r="T2696" s="11">
        <f t="shared" si="257"/>
        <v>41908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</v>
      </c>
      <c r="T2697" s="11">
        <f t="shared" si="257"/>
        <v>42108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41965</v>
      </c>
      <c r="T2698" s="11">
        <f t="shared" si="257"/>
        <v>41999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42188</v>
      </c>
      <c r="T2699" s="11">
        <f t="shared" si="257"/>
        <v>42219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41788</v>
      </c>
      <c r="T2700" s="11">
        <f t="shared" si="257"/>
        <v>41818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41830</v>
      </c>
      <c r="T2701" s="11">
        <f t="shared" si="257"/>
        <v>41860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41871</v>
      </c>
      <c r="T2702" s="11">
        <f t="shared" si="257"/>
        <v>41901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42802</v>
      </c>
      <c r="T2703" s="11">
        <f t="shared" si="257"/>
        <v>42833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42801</v>
      </c>
      <c r="T2704" s="11">
        <f t="shared" si="257"/>
        <v>42831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42757</v>
      </c>
      <c r="T2705" s="11">
        <f t="shared" si="257"/>
        <v>42817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42788</v>
      </c>
      <c r="T2706" s="11">
        <f t="shared" si="257"/>
        <v>42831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42774</v>
      </c>
      <c r="T2707" s="11">
        <f t="shared" si="257"/>
        <v>42819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</v>
      </c>
      <c r="T2708" s="11">
        <f t="shared" si="257"/>
        <v>41928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41392</v>
      </c>
      <c r="T2709" s="11">
        <f t="shared" si="257"/>
        <v>41421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42513</v>
      </c>
      <c r="T2710" s="11">
        <f t="shared" si="257"/>
        <v>42573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</v>
      </c>
      <c r="T2711" s="11">
        <f t="shared" si="257"/>
        <v>42647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</v>
      </c>
      <c r="T2712" s="11">
        <f t="shared" si="257"/>
        <v>41860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41781</v>
      </c>
      <c r="T2713" s="11">
        <f t="shared" si="257"/>
        <v>41811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</v>
      </c>
      <c r="T2714" s="11">
        <f t="shared" si="257"/>
        <v>41469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42323</v>
      </c>
      <c r="T2715" s="11">
        <f t="shared" si="257"/>
        <v>42363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42630</v>
      </c>
      <c r="T2716" s="11">
        <f t="shared" si="257"/>
        <v>42658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</v>
      </c>
      <c r="T2717" s="11">
        <f t="shared" si="257"/>
        <v>42421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</v>
      </c>
      <c r="T2718" s="11">
        <f t="shared" si="257"/>
        <v>42285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41935</v>
      </c>
      <c r="T2719" s="11">
        <f t="shared" si="257"/>
        <v>41980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42466</v>
      </c>
      <c r="T2720" s="11">
        <f t="shared" si="257"/>
        <v>42494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</v>
      </c>
      <c r="T2721" s="11">
        <f t="shared" si="257"/>
        <v>42478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</v>
      </c>
      <c r="T2722" s="11">
        <f t="shared" si="257"/>
        <v>42686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41494</v>
      </c>
      <c r="T2723" s="11">
        <f t="shared" si="257"/>
        <v>41524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42705</v>
      </c>
      <c r="T2724" s="11">
        <f t="shared" si="257"/>
        <v>42765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41945</v>
      </c>
      <c r="T2725" s="11">
        <f t="shared" si="257"/>
        <v>42005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</v>
      </c>
      <c r="T2726" s="11">
        <f t="shared" si="257"/>
        <v>42231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42746</v>
      </c>
      <c r="T2727" s="11">
        <f t="shared" si="257"/>
        <v>42796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42453</v>
      </c>
      <c r="T2728" s="11">
        <f t="shared" si="257"/>
        <v>42483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42199</v>
      </c>
      <c r="T2729" s="11">
        <f t="shared" si="257"/>
        <v>42224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42334</v>
      </c>
      <c r="T2730" s="11">
        <f t="shared" si="257"/>
        <v>42369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</v>
      </c>
      <c r="T2731" s="11">
        <f t="shared" si="257"/>
        <v>42125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41352</v>
      </c>
      <c r="T2732" s="11">
        <f t="shared" si="257"/>
        <v>41387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41873</v>
      </c>
      <c r="T2733" s="11">
        <f t="shared" si="257"/>
        <v>41930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41390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</v>
      </c>
      <c r="T2735" s="11">
        <f t="shared" si="257"/>
        <v>42104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42627</v>
      </c>
      <c r="T2736" s="11">
        <f t="shared" si="257"/>
        <v>42657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</v>
      </c>
      <c r="T2737" s="11">
        <f t="shared" si="257"/>
        <v>41347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41723</v>
      </c>
      <c r="T2738" s="11">
        <f t="shared" si="257"/>
        <v>41753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41612</v>
      </c>
      <c r="T2739" s="11">
        <f t="shared" si="257"/>
        <v>41655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</v>
      </c>
      <c r="T2740" s="11">
        <f t="shared" si="257"/>
        <v>42680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41720</v>
      </c>
      <c r="T2741" s="11">
        <f t="shared" si="257"/>
        <v>41765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</v>
      </c>
      <c r="T2742" s="11">
        <f t="shared" si="257"/>
        <v>42075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41912</v>
      </c>
      <c r="T2743" s="11">
        <f t="shared" si="257"/>
        <v>41932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41031</v>
      </c>
      <c r="T2744" s="11">
        <f t="shared" si="257"/>
        <v>41045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</v>
      </c>
      <c r="T2745" s="11">
        <f t="shared" si="257"/>
        <v>42662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</v>
      </c>
      <c r="T2746" s="11">
        <f t="shared" si="257"/>
        <v>40968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41045</v>
      </c>
      <c r="T2747" s="11">
        <f t="shared" si="257"/>
        <v>41105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41851</v>
      </c>
      <c r="T2748" s="11">
        <f t="shared" si="257"/>
        <v>41881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41045</v>
      </c>
      <c r="T2749" s="11">
        <f t="shared" si="257"/>
        <v>41076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42586</v>
      </c>
      <c r="T2750" s="11">
        <f t="shared" si="257"/>
        <v>42616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42069</v>
      </c>
      <c r="T2751" s="11">
        <f t="shared" si="257"/>
        <v>42099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41079</v>
      </c>
      <c r="T2752" s="11">
        <f t="shared" si="257"/>
        <v>41091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41748</v>
      </c>
      <c r="T2753" s="11">
        <f t="shared" si="257"/>
        <v>41808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40856</v>
      </c>
      <c r="T2754" s="11">
        <f t="shared" si="257"/>
        <v>40896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MID(N2755,SEARCH("/",N2755)+1,LEN(N2755))</f>
        <v>children's books</v>
      </c>
      <c r="S2755" s="11">
        <f t="shared" ref="S2755:S2818" si="262">ROUND((J2755/86400)+DATE(1970,1,1),0)</f>
        <v>41118</v>
      </c>
      <c r="T2755" s="11">
        <f t="shared" ref="T2755:T2818" si="263">ROUND(($I2755/86400)+DATE(1970,1,1),0)</f>
        <v>41148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41864</v>
      </c>
      <c r="T2756" s="11">
        <f t="shared" si="263"/>
        <v>41894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42073</v>
      </c>
      <c r="T2757" s="11">
        <f t="shared" si="263"/>
        <v>42103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41621</v>
      </c>
      <c r="T2758" s="11">
        <f t="shared" si="263"/>
        <v>41651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42574</v>
      </c>
      <c r="T2759" s="11">
        <f t="shared" si="263"/>
        <v>42589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</v>
      </c>
      <c r="T2760" s="11">
        <f t="shared" si="263"/>
        <v>42653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</v>
      </c>
      <c r="T2761" s="11">
        <f t="shared" si="263"/>
        <v>42567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</v>
      </c>
      <c r="T2762" s="11">
        <f t="shared" si="263"/>
        <v>41445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</v>
      </c>
      <c r="T2763" s="11">
        <f t="shared" si="263"/>
        <v>41277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</v>
      </c>
      <c r="T2764" s="11">
        <f t="shared" si="263"/>
        <v>40987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41374</v>
      </c>
      <c r="T2765" s="11">
        <f t="shared" si="263"/>
        <v>41419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</v>
      </c>
      <c r="T2766" s="11">
        <f t="shared" si="263"/>
        <v>41060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41195</v>
      </c>
      <c r="T2767" s="11">
        <f t="shared" si="263"/>
        <v>41211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40737</v>
      </c>
      <c r="T2768" s="11">
        <f t="shared" si="263"/>
        <v>40767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42173</v>
      </c>
      <c r="T2769" s="11">
        <f t="shared" si="263"/>
        <v>42233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40968</v>
      </c>
      <c r="T2770" s="11">
        <f t="shared" si="263"/>
        <v>40998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41746</v>
      </c>
      <c r="T2771" s="11">
        <f t="shared" si="263"/>
        <v>41796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41687</v>
      </c>
      <c r="T2772" s="11">
        <f t="shared" si="263"/>
        <v>41717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41258</v>
      </c>
      <c r="T2773" s="11">
        <f t="shared" si="263"/>
        <v>41307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41538</v>
      </c>
      <c r="T2774" s="11">
        <f t="shared" si="263"/>
        <v>41553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42475</v>
      </c>
      <c r="T2775" s="11">
        <f t="shared" si="263"/>
        <v>42485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</v>
      </c>
      <c r="T2776" s="11">
        <f t="shared" si="263"/>
        <v>41341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</v>
      </c>
      <c r="T2777" s="11">
        <f t="shared" si="263"/>
        <v>40893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</v>
      </c>
      <c r="T2778" s="11">
        <f t="shared" si="263"/>
        <v>42167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42173</v>
      </c>
      <c r="T2779" s="11">
        <f t="shared" si="263"/>
        <v>42203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41847</v>
      </c>
      <c r="T2780" s="11">
        <f t="shared" si="263"/>
        <v>41877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42301</v>
      </c>
      <c r="T2781" s="11">
        <f t="shared" si="263"/>
        <v>42331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</v>
      </c>
      <c r="T2782" s="11">
        <f t="shared" si="263"/>
        <v>42804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42019</v>
      </c>
      <c r="T2783" s="11">
        <f t="shared" si="263"/>
        <v>42047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42027</v>
      </c>
      <c r="T2784" s="11">
        <f t="shared" si="263"/>
        <v>42052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42104</v>
      </c>
      <c r="T2785" s="11">
        <f t="shared" si="263"/>
        <v>42118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41921</v>
      </c>
      <c r="T2786" s="11">
        <f t="shared" si="263"/>
        <v>41942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</v>
      </c>
      <c r="T2787" s="11">
        <f t="shared" si="263"/>
        <v>42588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41816</v>
      </c>
      <c r="T2788" s="11">
        <f t="shared" si="263"/>
        <v>41830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</v>
      </c>
      <c r="T2789" s="11">
        <f t="shared" si="263"/>
        <v>41838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42551</v>
      </c>
      <c r="T2790" s="11">
        <f t="shared" si="263"/>
        <v>42581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</v>
      </c>
      <c r="T2791" s="11">
        <f t="shared" si="263"/>
        <v>42075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42017</v>
      </c>
      <c r="T2792" s="11">
        <f t="shared" si="263"/>
        <v>42047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42592</v>
      </c>
      <c r="T2793" s="11">
        <f t="shared" si="263"/>
        <v>42622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</v>
      </c>
      <c r="T2794" s="11">
        <f t="shared" si="263"/>
        <v>42228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</v>
      </c>
      <c r="T2795" s="11">
        <f t="shared" si="263"/>
        <v>42206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42417</v>
      </c>
      <c r="T2796" s="11">
        <f t="shared" si="263"/>
        <v>42433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41781</v>
      </c>
      <c r="T2797" s="11">
        <f t="shared" si="263"/>
        <v>41797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41796</v>
      </c>
      <c r="T2798" s="11">
        <f t="shared" si="263"/>
        <v>41826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41799</v>
      </c>
      <c r="T2799" s="11">
        <f t="shared" si="263"/>
        <v>41829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42202</v>
      </c>
      <c r="T2800" s="11">
        <f t="shared" si="263"/>
        <v>42217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</v>
      </c>
      <c r="T2801" s="11">
        <f t="shared" si="263"/>
        <v>42539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41949</v>
      </c>
      <c r="T2802" s="11">
        <f t="shared" si="263"/>
        <v>42009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</v>
      </c>
      <c r="T2803" s="11">
        <f t="shared" si="263"/>
        <v>41922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42193</v>
      </c>
      <c r="T2804" s="11">
        <f t="shared" si="263"/>
        <v>42223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</v>
      </c>
      <c r="T2806" s="11">
        <f t="shared" si="263"/>
        <v>41911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42214</v>
      </c>
      <c r="T2807" s="11">
        <f t="shared" si="263"/>
        <v>42239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</v>
      </c>
      <c r="T2808" s="11">
        <f t="shared" si="263"/>
        <v>42221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42155</v>
      </c>
      <c r="T2809" s="11">
        <f t="shared" si="263"/>
        <v>42185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42209</v>
      </c>
      <c r="T2810" s="11">
        <f t="shared" si="263"/>
        <v>42239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</v>
      </c>
      <c r="T2811" s="11">
        <f t="shared" si="263"/>
        <v>42460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</v>
      </c>
      <c r="T2812" s="11">
        <f t="shared" si="263"/>
        <v>41791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</v>
      </c>
      <c r="T2813" s="11">
        <f t="shared" si="263"/>
        <v>42058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42055</v>
      </c>
      <c r="T2814" s="11">
        <f t="shared" si="263"/>
        <v>42100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42694</v>
      </c>
      <c r="T2815" s="11">
        <f t="shared" si="263"/>
        <v>42719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</v>
      </c>
      <c r="T2816" s="11">
        <f t="shared" si="263"/>
        <v>42133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42560</v>
      </c>
      <c r="T2817" s="11">
        <f t="shared" si="263"/>
        <v>42590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</v>
      </c>
      <c r="T2818" s="11">
        <f t="shared" si="263"/>
        <v>42219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MID(N2819,SEARCH("/",N2819)+1,LEN(N2819))</f>
        <v>plays</v>
      </c>
      <c r="S2819" s="11">
        <f t="shared" ref="S2819:S2882" si="268">ROUND((J2819/86400)+DATE(1970,1,1),0)</f>
        <v>42024</v>
      </c>
      <c r="T2819" s="11">
        <f t="shared" ref="T2819:T2882" si="269">ROUND(($I2819/86400)+DATE(1970,1,1),0)</f>
        <v>42064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42251</v>
      </c>
      <c r="T2820" s="11">
        <f t="shared" si="269"/>
        <v>42271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42140</v>
      </c>
      <c r="T2821" s="11">
        <f t="shared" si="269"/>
        <v>42170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42402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41876</v>
      </c>
      <c r="T2823" s="11">
        <f t="shared" si="269"/>
        <v>41906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42061</v>
      </c>
      <c r="T2824" s="11">
        <f t="shared" si="269"/>
        <v>42091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</v>
      </c>
      <c r="T2825" s="11">
        <f t="shared" si="269"/>
        <v>42095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</v>
      </c>
      <c r="T2826" s="11">
        <f t="shared" si="269"/>
        <v>42168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42313</v>
      </c>
      <c r="T2827" s="11">
        <f t="shared" si="269"/>
        <v>42343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</v>
      </c>
      <c r="T2828" s="11">
        <f t="shared" si="269"/>
        <v>42195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42495</v>
      </c>
      <c r="T2829" s="11">
        <f t="shared" si="269"/>
        <v>42525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</v>
      </c>
      <c r="T2830" s="11">
        <f t="shared" si="269"/>
        <v>42280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</v>
      </c>
      <c r="T2831" s="11">
        <f t="shared" si="269"/>
        <v>42523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41759</v>
      </c>
      <c r="T2832" s="11">
        <f t="shared" si="269"/>
        <v>41771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42172</v>
      </c>
      <c r="T2833" s="11">
        <f t="shared" si="269"/>
        <v>42202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41939</v>
      </c>
      <c r="T2834" s="11">
        <f t="shared" si="269"/>
        <v>41967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</v>
      </c>
      <c r="T2835" s="11">
        <f t="shared" si="269"/>
        <v>42288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42020</v>
      </c>
      <c r="T2836" s="11">
        <f t="shared" si="269"/>
        <v>42035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42314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</v>
      </c>
      <c r="T2838" s="11">
        <f t="shared" si="269"/>
        <v>42784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42308</v>
      </c>
      <c r="T2839" s="11">
        <f t="shared" si="269"/>
        <v>42348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41843</v>
      </c>
      <c r="T2840" s="11">
        <f t="shared" si="269"/>
        <v>41865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</v>
      </c>
      <c r="T2841" s="11">
        <f t="shared" si="269"/>
        <v>41876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</v>
      </c>
      <c r="T2842" s="11">
        <f t="shared" si="269"/>
        <v>42082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42292</v>
      </c>
      <c r="T2843" s="11">
        <f t="shared" si="269"/>
        <v>42352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41785</v>
      </c>
      <c r="T2844" s="11">
        <f t="shared" si="269"/>
        <v>41811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42493</v>
      </c>
      <c r="T2845" s="11">
        <f t="shared" si="269"/>
        <v>42534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42710</v>
      </c>
      <c r="T2846" s="11">
        <f t="shared" si="269"/>
        <v>42740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</v>
      </c>
      <c r="T2847" s="11">
        <f t="shared" si="269"/>
        <v>42163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42109</v>
      </c>
      <c r="T2848" s="11">
        <f t="shared" si="269"/>
        <v>42154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42454</v>
      </c>
      <c r="T2849" s="11">
        <f t="shared" si="269"/>
        <v>42514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42124</v>
      </c>
      <c r="T2850" s="11">
        <f t="shared" si="269"/>
        <v>42154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</v>
      </c>
      <c r="T2851" s="11">
        <f t="shared" si="269"/>
        <v>42483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</v>
      </c>
      <c r="T2852" s="11">
        <f t="shared" si="269"/>
        <v>41888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</v>
      </c>
      <c r="T2853" s="11">
        <f t="shared" si="269"/>
        <v>42399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</v>
      </c>
      <c r="T2854" s="11">
        <f t="shared" si="269"/>
        <v>41811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</v>
      </c>
      <c r="T2855" s="11">
        <f t="shared" si="269"/>
        <v>41896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42112</v>
      </c>
      <c r="T2856" s="11">
        <f t="shared" si="269"/>
        <v>42132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</v>
      </c>
      <c r="T2857" s="11">
        <f t="shared" si="269"/>
        <v>42399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</v>
      </c>
      <c r="T2858" s="11">
        <f t="shared" si="269"/>
        <v>42225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42727</v>
      </c>
      <c r="T2859" s="11">
        <f t="shared" si="269"/>
        <v>42787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41955</v>
      </c>
      <c r="T2860" s="11">
        <f t="shared" si="269"/>
        <v>41978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</v>
      </c>
      <c r="T2861" s="11">
        <f t="shared" si="269"/>
        <v>42293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42481</v>
      </c>
      <c r="T2862" s="11">
        <f t="shared" si="269"/>
        <v>42541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42258</v>
      </c>
      <c r="T2863" s="11">
        <f t="shared" si="269"/>
        <v>42272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41785</v>
      </c>
      <c r="T2864" s="11">
        <f t="shared" si="269"/>
        <v>41815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41832</v>
      </c>
      <c r="T2865" s="11">
        <f t="shared" si="269"/>
        <v>41892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42173</v>
      </c>
      <c r="T2866" s="11">
        <f t="shared" si="269"/>
        <v>42203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</v>
      </c>
      <c r="T2867" s="11">
        <f t="shared" si="269"/>
        <v>42010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42628</v>
      </c>
      <c r="T2868" s="11">
        <f t="shared" si="269"/>
        <v>42658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</v>
      </c>
      <c r="T2869" s="11">
        <f t="shared" si="269"/>
        <v>42555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42619</v>
      </c>
      <c r="T2870" s="11">
        <f t="shared" si="269"/>
        <v>42649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42541</v>
      </c>
      <c r="T2871" s="11">
        <f t="shared" si="269"/>
        <v>42571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</v>
      </c>
      <c r="T2872" s="11">
        <f t="shared" si="269"/>
        <v>41776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41975</v>
      </c>
      <c r="T2873" s="11">
        <f t="shared" si="269"/>
        <v>41995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</v>
      </c>
      <c r="T2874" s="11">
        <f t="shared" si="269"/>
        <v>42175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42003</v>
      </c>
      <c r="T2875" s="11">
        <f t="shared" si="269"/>
        <v>42033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42723</v>
      </c>
      <c r="T2876" s="11">
        <f t="shared" si="269"/>
        <v>42753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</v>
      </c>
      <c r="T2877" s="11">
        <f t="shared" si="269"/>
        <v>42495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42172</v>
      </c>
      <c r="T2878" s="11">
        <f t="shared" si="269"/>
        <v>42202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42673</v>
      </c>
      <c r="T2879" s="11">
        <f t="shared" si="269"/>
        <v>42705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42129</v>
      </c>
      <c r="T2880" s="11">
        <f t="shared" si="269"/>
        <v>42189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42360</v>
      </c>
      <c r="T2881" s="11">
        <f t="shared" si="269"/>
        <v>42390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42193</v>
      </c>
      <c r="T2882" s="11">
        <f t="shared" si="269"/>
        <v>42237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MID(N2883,SEARCH("/",N2883)+1,LEN(N2883))</f>
        <v>plays</v>
      </c>
      <c r="S2883" s="11">
        <f t="shared" ref="S2883:S2946" si="274">ROUND((J2883/86400)+DATE(1970,1,1),0)</f>
        <v>41917</v>
      </c>
      <c r="T2883" s="11">
        <f t="shared" ref="T2883:T2946" si="275">ROUND(($I2883/86400)+DATE(1970,1,1),0)</f>
        <v>41977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42462</v>
      </c>
      <c r="T2884" s="11">
        <f t="shared" si="275"/>
        <v>42492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42371</v>
      </c>
      <c r="T2885" s="11">
        <f t="shared" si="275"/>
        <v>42406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41949</v>
      </c>
      <c r="T2886" s="11">
        <f t="shared" si="275"/>
        <v>41979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</v>
      </c>
      <c r="T2887" s="11">
        <f t="shared" si="275"/>
        <v>42077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42262</v>
      </c>
      <c r="T2888" s="11">
        <f t="shared" si="275"/>
        <v>42266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</v>
      </c>
      <c r="T2889" s="11">
        <f t="shared" si="275"/>
        <v>42015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41923</v>
      </c>
      <c r="T2890" s="11">
        <f t="shared" si="275"/>
        <v>41930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41851</v>
      </c>
      <c r="T2891" s="11">
        <f t="shared" si="275"/>
        <v>41881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41832</v>
      </c>
      <c r="T2892" s="11">
        <f t="shared" si="275"/>
        <v>41860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42416</v>
      </c>
      <c r="T2893" s="11">
        <f t="shared" si="275"/>
        <v>42476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41870</v>
      </c>
      <c r="T2894" s="11">
        <f t="shared" si="275"/>
        <v>41877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41954</v>
      </c>
      <c r="T2895" s="11">
        <f t="shared" si="275"/>
        <v>42013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42038</v>
      </c>
      <c r="T2896" s="11">
        <f t="shared" si="275"/>
        <v>42098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</v>
      </c>
      <c r="T2897" s="11">
        <f t="shared" si="275"/>
        <v>41813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42702</v>
      </c>
      <c r="T2898" s="11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42259</v>
      </c>
      <c r="T2899" s="11">
        <f t="shared" si="275"/>
        <v>42289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42279</v>
      </c>
      <c r="T2900" s="11">
        <f t="shared" si="275"/>
        <v>42309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</v>
      </c>
      <c r="T2901" s="11">
        <f t="shared" si="275"/>
        <v>42575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</v>
      </c>
      <c r="T2902" s="11">
        <f t="shared" si="275"/>
        <v>41860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41983</v>
      </c>
      <c r="T2903" s="11">
        <f t="shared" si="275"/>
        <v>42043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</v>
      </c>
      <c r="T2904" s="11">
        <f t="shared" si="275"/>
        <v>42240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</v>
      </c>
      <c r="T2905" s="11">
        <f t="shared" si="275"/>
        <v>42256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41941</v>
      </c>
      <c r="T2906" s="11">
        <f t="shared" si="275"/>
        <v>41953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</v>
      </c>
      <c r="T2907" s="11">
        <f t="shared" si="275"/>
        <v>42620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42200</v>
      </c>
      <c r="T2908" s="11">
        <f t="shared" si="275"/>
        <v>42217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42445</v>
      </c>
      <c r="T2909" s="11">
        <f t="shared" si="275"/>
        <v>42505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42500</v>
      </c>
      <c r="T2910" s="11">
        <f t="shared" si="275"/>
        <v>42530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</v>
      </c>
      <c r="T2911" s="11">
        <f t="shared" si="275"/>
        <v>41969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42108</v>
      </c>
      <c r="T2912" s="11">
        <f t="shared" si="275"/>
        <v>42168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42143</v>
      </c>
      <c r="T2913" s="11">
        <f t="shared" si="275"/>
        <v>42183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</v>
      </c>
      <c r="T2914" s="11">
        <f t="shared" si="275"/>
        <v>42384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41829</v>
      </c>
      <c r="T2915" s="11">
        <f t="shared" si="275"/>
        <v>41889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42018</v>
      </c>
      <c r="T2916" s="11">
        <f t="shared" si="275"/>
        <v>42078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</v>
      </c>
      <c r="T2917" s="11">
        <f t="shared" si="275"/>
        <v>42445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</v>
      </c>
      <c r="T2918" s="11">
        <f t="shared" si="275"/>
        <v>41778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</v>
      </c>
      <c r="T2919" s="11">
        <f t="shared" si="275"/>
        <v>42263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42279</v>
      </c>
      <c r="T2920" s="11">
        <f t="shared" si="275"/>
        <v>42307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41827</v>
      </c>
      <c r="T2921" s="11">
        <f t="shared" si="275"/>
        <v>41857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42059</v>
      </c>
      <c r="T2922" s="11">
        <f t="shared" si="275"/>
        <v>42089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41878</v>
      </c>
      <c r="T2923" s="11">
        <f t="shared" si="275"/>
        <v>41908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42098</v>
      </c>
      <c r="T2924" s="11">
        <f t="shared" si="275"/>
        <v>42143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</v>
      </c>
      <c r="T2925" s="11">
        <f t="shared" si="275"/>
        <v>42028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42104</v>
      </c>
      <c r="T2926" s="11">
        <f t="shared" si="275"/>
        <v>42133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41864</v>
      </c>
      <c r="T2927" s="11">
        <f t="shared" si="275"/>
        <v>41894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42045</v>
      </c>
      <c r="T2928" s="11">
        <f t="shared" si="275"/>
        <v>42059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41807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42404</v>
      </c>
      <c r="T2930" s="11">
        <f t="shared" si="275"/>
        <v>42434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41755</v>
      </c>
      <c r="T2931" s="11">
        <f t="shared" si="275"/>
        <v>41785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42102</v>
      </c>
      <c r="T2932" s="11">
        <f t="shared" si="275"/>
        <v>42132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</v>
      </c>
      <c r="T2933" s="11">
        <f t="shared" si="275"/>
        <v>41897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</v>
      </c>
      <c r="T2934" s="11">
        <f t="shared" si="275"/>
        <v>42056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42496</v>
      </c>
      <c r="T2935" s="11">
        <f t="shared" si="275"/>
        <v>42526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41776</v>
      </c>
      <c r="T2936" s="11">
        <f t="shared" si="275"/>
        <v>41806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42554</v>
      </c>
      <c r="T2937" s="11">
        <f t="shared" si="275"/>
        <v>42612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41913</v>
      </c>
      <c r="T2938" s="11">
        <f t="shared" si="275"/>
        <v>41925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</v>
      </c>
      <c r="T2939" s="11">
        <f t="shared" si="275"/>
        <v>41833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42005</v>
      </c>
      <c r="T2940" s="11">
        <f t="shared" si="275"/>
        <v>42035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41846</v>
      </c>
      <c r="T2941" s="11">
        <f t="shared" si="275"/>
        <v>41879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41983</v>
      </c>
      <c r="T2942" s="11">
        <f t="shared" si="275"/>
        <v>42023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42035</v>
      </c>
      <c r="T2943" s="11">
        <f t="shared" si="275"/>
        <v>42065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42335</v>
      </c>
      <c r="T2944" s="11">
        <f t="shared" si="275"/>
        <v>42355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</v>
      </c>
      <c r="T2945" s="11">
        <f t="shared" si="275"/>
        <v>42107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42133</v>
      </c>
      <c r="T2946" s="11">
        <f t="shared" si="275"/>
        <v>42163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MID(N2947,SEARCH("/",N2947)+1,LEN(N2947))</f>
        <v>spaces</v>
      </c>
      <c r="S2947" s="11">
        <f t="shared" ref="S2947:S3010" si="280">ROUND((J2947/86400)+DATE(1970,1,1),0)</f>
        <v>42118</v>
      </c>
      <c r="T2947" s="11">
        <f t="shared" ref="T2947:T3010" si="281">ROUND(($I2947/86400)+DATE(1970,1,1),0)</f>
        <v>42148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42568</v>
      </c>
      <c r="T2948" s="11">
        <f t="shared" si="281"/>
        <v>42598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42650</v>
      </c>
      <c r="T2949" s="11">
        <f t="shared" si="281"/>
        <v>42699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42098</v>
      </c>
      <c r="T2950" s="11">
        <f t="shared" si="281"/>
        <v>42158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42298</v>
      </c>
      <c r="T2951" s="11">
        <f t="shared" si="281"/>
        <v>42328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</v>
      </c>
      <c r="T2952" s="11">
        <f t="shared" si="281"/>
        <v>42392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41873</v>
      </c>
      <c r="T2953" s="11">
        <f t="shared" si="281"/>
        <v>41918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42629</v>
      </c>
      <c r="T2954" s="11">
        <f t="shared" si="281"/>
        <v>42660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42256</v>
      </c>
      <c r="T2955" s="11">
        <f t="shared" si="281"/>
        <v>42286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42791</v>
      </c>
      <c r="T2956" s="11">
        <f t="shared" si="281"/>
        <v>42811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42142</v>
      </c>
      <c r="T2957" s="11">
        <f t="shared" si="281"/>
        <v>42172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42465</v>
      </c>
      <c r="T2958" s="11">
        <f t="shared" si="281"/>
        <v>42495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</v>
      </c>
      <c r="T2959" s="11">
        <f t="shared" si="281"/>
        <v>42091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42439</v>
      </c>
      <c r="T2960" s="11">
        <f t="shared" si="281"/>
        <v>42499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</v>
      </c>
      <c r="T2961" s="11">
        <f t="shared" si="281"/>
        <v>42528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41864</v>
      </c>
      <c r="T2962" s="11">
        <f t="shared" si="281"/>
        <v>41894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</v>
      </c>
      <c r="T2963" s="11">
        <f t="shared" si="281"/>
        <v>42089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</v>
      </c>
      <c r="T2964" s="11">
        <f t="shared" si="281"/>
        <v>42064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</v>
      </c>
      <c r="T2965" s="11">
        <f t="shared" si="281"/>
        <v>42187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41828</v>
      </c>
      <c r="T2966" s="11">
        <f t="shared" si="281"/>
        <v>41858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42163</v>
      </c>
      <c r="T2967" s="11">
        <f t="shared" si="281"/>
        <v>42193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42234</v>
      </c>
      <c r="T2968" s="11">
        <f t="shared" si="281"/>
        <v>42264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</v>
      </c>
      <c r="T2969" s="11">
        <f t="shared" si="281"/>
        <v>42072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42586</v>
      </c>
      <c r="T2970" s="11">
        <f t="shared" si="281"/>
        <v>42599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42098</v>
      </c>
      <c r="T2971" s="11">
        <f t="shared" si="281"/>
        <v>42128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41809</v>
      </c>
      <c r="T2972" s="11">
        <f t="shared" si="281"/>
        <v>41839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41853</v>
      </c>
      <c r="T2973" s="11">
        <f t="shared" si="281"/>
        <v>41883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</v>
      </c>
      <c r="T2974" s="11">
        <f t="shared" si="281"/>
        <v>42709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42342</v>
      </c>
      <c r="T2975" s="11">
        <f t="shared" si="281"/>
        <v>42370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</v>
      </c>
      <c r="T2976" s="11">
        <f t="shared" si="281"/>
        <v>41908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41942</v>
      </c>
      <c r="T2977" s="11">
        <f t="shared" si="281"/>
        <v>41970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42426</v>
      </c>
      <c r="T2978" s="11">
        <f t="shared" si="281"/>
        <v>42443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42027</v>
      </c>
      <c r="T2979" s="11">
        <f t="shared" si="281"/>
        <v>42086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41923</v>
      </c>
      <c r="T2980" s="11">
        <f t="shared" si="281"/>
        <v>41932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41994</v>
      </c>
      <c r="T2981" s="11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42220</v>
      </c>
      <c r="T2982" s="11">
        <f t="shared" si="281"/>
        <v>42240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42226</v>
      </c>
      <c r="T2983" s="11">
        <f t="shared" si="281"/>
        <v>42271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42382</v>
      </c>
      <c r="T2984" s="11">
        <f t="shared" si="281"/>
        <v>42412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41895</v>
      </c>
      <c r="T2985" s="11">
        <f t="shared" si="281"/>
        <v>41955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</v>
      </c>
      <c r="T2986" s="11">
        <f t="shared" si="281"/>
        <v>42606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42655</v>
      </c>
      <c r="T2987" s="11">
        <f t="shared" si="281"/>
        <v>42674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42432</v>
      </c>
      <c r="T2988" s="11">
        <f t="shared" si="281"/>
        <v>42491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</v>
      </c>
      <c r="T2990" s="11">
        <f t="shared" si="281"/>
        <v>42541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</v>
      </c>
      <c r="T2991" s="11">
        <f t="shared" si="281"/>
        <v>42359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42342</v>
      </c>
      <c r="T2992" s="11">
        <f t="shared" si="281"/>
        <v>42377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42741</v>
      </c>
      <c r="T2993" s="11">
        <f t="shared" si="281"/>
        <v>42763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42623</v>
      </c>
      <c r="T2994" s="11">
        <f t="shared" si="281"/>
        <v>42653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42391</v>
      </c>
      <c r="T2995" s="11">
        <f t="shared" si="281"/>
        <v>42421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</v>
      </c>
      <c r="T2996" s="11">
        <f t="shared" si="281"/>
        <v>41915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42725</v>
      </c>
      <c r="T2997" s="11">
        <f t="shared" si="281"/>
        <v>42755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42091</v>
      </c>
      <c r="T2998" s="11">
        <f t="shared" si="281"/>
        <v>42151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42776</v>
      </c>
      <c r="T2999" s="11">
        <f t="shared" si="281"/>
        <v>42793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</v>
      </c>
      <c r="T3000" s="11">
        <f t="shared" si="281"/>
        <v>41806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42781</v>
      </c>
      <c r="T3001" s="11">
        <f t="shared" si="281"/>
        <v>42795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42753</v>
      </c>
      <c r="T3002" s="11">
        <f t="shared" si="281"/>
        <v>42767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42535</v>
      </c>
      <c r="T3003" s="11">
        <f t="shared" si="281"/>
        <v>42565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41240</v>
      </c>
      <c r="T3004" s="11">
        <f t="shared" si="281"/>
        <v>41270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42399</v>
      </c>
      <c r="T3005" s="11">
        <f t="shared" si="281"/>
        <v>42430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41929</v>
      </c>
      <c r="T3006" s="11">
        <f t="shared" si="281"/>
        <v>41959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41889</v>
      </c>
      <c r="T3007" s="11">
        <f t="shared" si="281"/>
        <v>41919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41958</v>
      </c>
      <c r="T3008" s="11">
        <f t="shared" si="281"/>
        <v>41988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</v>
      </c>
      <c r="T3009" s="11">
        <f t="shared" si="281"/>
        <v>42119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</v>
      </c>
      <c r="T3010" s="11">
        <f t="shared" si="281"/>
        <v>42390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MID(N3011,SEARCH("/",N3011)+1,LEN(N3011))</f>
        <v>spaces</v>
      </c>
      <c r="S3011" s="11">
        <f t="shared" ref="S3011:S3074" si="286">ROUND((J3011/86400)+DATE(1970,1,1),0)</f>
        <v>41940</v>
      </c>
      <c r="T3011" s="11">
        <f t="shared" ref="T3011:T3074" si="287">ROUND(($I3011/86400)+DATE(1970,1,1),0)</f>
        <v>41970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41997</v>
      </c>
      <c r="T3012" s="11">
        <f t="shared" si="287"/>
        <v>42057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</v>
      </c>
      <c r="T3013" s="11">
        <f t="shared" si="287"/>
        <v>42362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42025</v>
      </c>
      <c r="T3014" s="11">
        <f t="shared" si="287"/>
        <v>42046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42147</v>
      </c>
      <c r="T3015" s="11">
        <f t="shared" si="287"/>
        <v>42177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41786</v>
      </c>
      <c r="T3017" s="11">
        <f t="shared" si="287"/>
        <v>41801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41779</v>
      </c>
      <c r="T3018" s="11">
        <f t="shared" si="287"/>
        <v>41839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41842</v>
      </c>
      <c r="T3019" s="11">
        <f t="shared" si="287"/>
        <v>41872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</v>
      </c>
      <c r="T3020" s="11">
        <f t="shared" si="287"/>
        <v>42206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41759</v>
      </c>
      <c r="T3021" s="11">
        <f t="shared" si="287"/>
        <v>41786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42171</v>
      </c>
      <c r="T3022" s="11">
        <f t="shared" si="287"/>
        <v>42231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42661</v>
      </c>
      <c r="T3023" s="11">
        <f t="shared" si="287"/>
        <v>42696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42565</v>
      </c>
      <c r="T3024" s="11">
        <f t="shared" si="287"/>
        <v>42610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42122</v>
      </c>
      <c r="T3025" s="11">
        <f t="shared" si="287"/>
        <v>42167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41159</v>
      </c>
      <c r="T3026" s="11">
        <f t="shared" si="287"/>
        <v>41189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41762</v>
      </c>
      <c r="T3027" s="11">
        <f t="shared" si="287"/>
        <v>41790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</v>
      </c>
      <c r="T3028" s="11">
        <f t="shared" si="287"/>
        <v>42797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42054</v>
      </c>
      <c r="T3029" s="11">
        <f t="shared" si="287"/>
        <v>42084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</v>
      </c>
      <c r="T3030" s="11">
        <f t="shared" si="287"/>
        <v>42597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41933</v>
      </c>
      <c r="T3031" s="11">
        <f t="shared" si="287"/>
        <v>41961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42234</v>
      </c>
      <c r="T3032" s="11">
        <f t="shared" si="287"/>
        <v>42264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42598</v>
      </c>
      <c r="T3033" s="11">
        <f t="shared" si="287"/>
        <v>42658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</v>
      </c>
      <c r="T3034" s="11">
        <f t="shared" si="287"/>
        <v>42258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</v>
      </c>
      <c r="T3035" s="11">
        <f t="shared" si="287"/>
        <v>42600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42645</v>
      </c>
      <c r="T3036" s="11">
        <f t="shared" si="287"/>
        <v>42675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41369</v>
      </c>
      <c r="T3037" s="11">
        <f t="shared" si="287"/>
        <v>41399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41467</v>
      </c>
      <c r="T3038" s="11">
        <f t="shared" si="287"/>
        <v>41502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40379</v>
      </c>
      <c r="T3039" s="11">
        <f t="shared" si="287"/>
        <v>40453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</v>
      </c>
      <c r="T3040" s="11">
        <f t="shared" si="287"/>
        <v>42433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41611</v>
      </c>
      <c r="T3041" s="11">
        <f t="shared" si="287"/>
        <v>41637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42178</v>
      </c>
      <c r="T3042" s="11">
        <f t="shared" si="287"/>
        <v>42182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42360</v>
      </c>
      <c r="T3043" s="11">
        <f t="shared" si="287"/>
        <v>42390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42254</v>
      </c>
      <c r="T3044" s="11">
        <f t="shared" si="287"/>
        <v>42284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</v>
      </c>
      <c r="T3045" s="11">
        <f t="shared" si="287"/>
        <v>42110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42388</v>
      </c>
      <c r="T3046" s="11">
        <f t="shared" si="287"/>
        <v>42403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</v>
      </c>
      <c r="T3047" s="11">
        <f t="shared" si="287"/>
        <v>41873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41863</v>
      </c>
      <c r="T3048" s="11">
        <f t="shared" si="287"/>
        <v>41892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42444</v>
      </c>
      <c r="T3049" s="11">
        <f t="shared" si="287"/>
        <v>42488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41976</v>
      </c>
      <c r="T3050" s="11">
        <f t="shared" si="287"/>
        <v>42005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</v>
      </c>
      <c r="T3051" s="11">
        <f t="shared" si="287"/>
        <v>42169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</v>
      </c>
      <c r="T3052" s="11">
        <f t="shared" si="287"/>
        <v>42495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</v>
      </c>
      <c r="T3053" s="11">
        <f t="shared" si="287"/>
        <v>42774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42123</v>
      </c>
      <c r="T3054" s="11">
        <f t="shared" si="287"/>
        <v>42153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41863</v>
      </c>
      <c r="T3055" s="11">
        <f t="shared" si="287"/>
        <v>41914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42028</v>
      </c>
      <c r="T3056" s="11">
        <f t="shared" si="287"/>
        <v>42065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41954</v>
      </c>
      <c r="T3057" s="11">
        <f t="shared" si="287"/>
        <v>42014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41852</v>
      </c>
      <c r="T3058" s="11">
        <f t="shared" si="287"/>
        <v>41912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42434</v>
      </c>
      <c r="T3059" s="11">
        <f t="shared" si="287"/>
        <v>42464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</v>
      </c>
      <c r="T3060" s="11">
        <f t="shared" si="287"/>
        <v>42510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41830</v>
      </c>
      <c r="T3061" s="11">
        <f t="shared" si="287"/>
        <v>41860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</v>
      </c>
      <c r="T3062" s="11">
        <f t="shared" si="287"/>
        <v>42275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41835</v>
      </c>
      <c r="T3063" s="11">
        <f t="shared" si="287"/>
        <v>41865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42249</v>
      </c>
      <c r="T3064" s="11">
        <f t="shared" si="287"/>
        <v>42278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42631</v>
      </c>
      <c r="T3065" s="11">
        <f t="shared" si="287"/>
        <v>42666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</v>
      </c>
      <c r="T3066" s="11">
        <f t="shared" si="287"/>
        <v>42330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</v>
      </c>
      <c r="T3067" s="11">
        <f t="shared" si="287"/>
        <v>41850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</v>
      </c>
      <c r="T3068" s="11">
        <f t="shared" si="287"/>
        <v>42561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42227</v>
      </c>
      <c r="T3069" s="11">
        <f t="shared" si="287"/>
        <v>42257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42264</v>
      </c>
      <c r="T3070" s="11">
        <f t="shared" si="287"/>
        <v>42294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41958</v>
      </c>
      <c r="T3071" s="11">
        <f t="shared" si="287"/>
        <v>41988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42691</v>
      </c>
      <c r="T3072" s="11">
        <f t="shared" si="287"/>
        <v>42712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42098</v>
      </c>
      <c r="T3073" s="11">
        <f t="shared" si="287"/>
        <v>42115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42659</v>
      </c>
      <c r="T3074" s="11">
        <f t="shared" si="287"/>
        <v>42673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MID(N3075,SEARCH("/",N3075)+1,LEN(N3075))</f>
        <v>spaces</v>
      </c>
      <c r="S3075" s="11">
        <f t="shared" ref="S3075:S3138" si="292">ROUND((J3075/86400)+DATE(1970,1,1),0)</f>
        <v>42112</v>
      </c>
      <c r="T3075" s="11">
        <f t="shared" ref="T3075:T3138" si="293">ROUND(($I3075/86400)+DATE(1970,1,1),0)</f>
        <v>42170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42410</v>
      </c>
      <c r="T3076" s="11">
        <f t="shared" si="293"/>
        <v>42440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</v>
      </c>
      <c r="T3077" s="11">
        <f t="shared" si="293"/>
        <v>42601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42227</v>
      </c>
      <c r="T3078" s="11">
        <f t="shared" si="293"/>
        <v>42287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42767</v>
      </c>
      <c r="T3079" s="11">
        <f t="shared" si="293"/>
        <v>42797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</v>
      </c>
      <c r="T3080" s="11">
        <f t="shared" si="293"/>
        <v>42061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42056</v>
      </c>
      <c r="T3081" s="11">
        <f t="shared" si="293"/>
        <v>42086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</v>
      </c>
      <c r="T3082" s="11">
        <f t="shared" si="293"/>
        <v>42000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</v>
      </c>
      <c r="T3083" s="11">
        <f t="shared" si="293"/>
        <v>42267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42294</v>
      </c>
      <c r="T3084" s="11">
        <f t="shared" si="293"/>
        <v>42324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41854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42101</v>
      </c>
      <c r="T3086" s="11">
        <f t="shared" si="293"/>
        <v>42130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42247</v>
      </c>
      <c r="T3087" s="11">
        <f t="shared" si="293"/>
        <v>42277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42174</v>
      </c>
      <c r="T3088" s="11">
        <f t="shared" si="293"/>
        <v>42234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</v>
      </c>
      <c r="T3089" s="11">
        <f t="shared" si="293"/>
        <v>42725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41982</v>
      </c>
      <c r="T3090" s="11">
        <f t="shared" si="293"/>
        <v>42013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42529</v>
      </c>
      <c r="T3091" s="11">
        <f t="shared" si="293"/>
        <v>42560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42066</v>
      </c>
      <c r="T3092" s="11">
        <f t="shared" si="293"/>
        <v>42126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42567</v>
      </c>
      <c r="T3093" s="11">
        <f t="shared" si="293"/>
        <v>42597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42256</v>
      </c>
      <c r="T3094" s="11">
        <f t="shared" si="293"/>
        <v>42293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41761</v>
      </c>
      <c r="T3095" s="11">
        <f t="shared" si="293"/>
        <v>41791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42208</v>
      </c>
      <c r="T3096" s="11">
        <f t="shared" si="293"/>
        <v>42268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</v>
      </c>
      <c r="T3097" s="11">
        <f t="shared" si="293"/>
        <v>42583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42115</v>
      </c>
      <c r="T3098" s="11">
        <f t="shared" si="293"/>
        <v>42145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42630</v>
      </c>
      <c r="T3099" s="11">
        <f t="shared" si="293"/>
        <v>42651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42360</v>
      </c>
      <c r="T3100" s="11">
        <f t="shared" si="293"/>
        <v>42408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</v>
      </c>
      <c r="T3101" s="11">
        <f t="shared" si="293"/>
        <v>42412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41903</v>
      </c>
      <c r="T3102" s="11">
        <f t="shared" si="293"/>
        <v>41933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</v>
      </c>
      <c r="T3103" s="11">
        <f t="shared" si="293"/>
        <v>42201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</v>
      </c>
      <c r="T3104" s="11">
        <f t="shared" si="293"/>
        <v>42605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</v>
      </c>
      <c r="T3105" s="11">
        <f t="shared" si="293"/>
        <v>42167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42007</v>
      </c>
      <c r="T3106" s="11">
        <f t="shared" si="293"/>
        <v>42038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41877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</v>
      </c>
      <c r="T3108" s="11">
        <f t="shared" si="293"/>
        <v>42264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42129</v>
      </c>
      <c r="T3109" s="11">
        <f t="shared" si="293"/>
        <v>42136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42063</v>
      </c>
      <c r="T3110" s="11">
        <f t="shared" si="293"/>
        <v>42123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</v>
      </c>
      <c r="T3111" s="11">
        <f t="shared" si="293"/>
        <v>41879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</v>
      </c>
      <c r="T3112" s="11">
        <f t="shared" si="293"/>
        <v>42785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41886</v>
      </c>
      <c r="T3113" s="11">
        <f t="shared" si="293"/>
        <v>41917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</v>
      </c>
      <c r="T3114" s="11">
        <f t="shared" si="293"/>
        <v>42675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42082</v>
      </c>
      <c r="T3115" s="11">
        <f t="shared" si="293"/>
        <v>42112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41844</v>
      </c>
      <c r="T3116" s="11">
        <f t="shared" si="293"/>
        <v>41904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</v>
      </c>
      <c r="T3117" s="11">
        <f t="shared" si="293"/>
        <v>42526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42082</v>
      </c>
      <c r="T3118" s="11">
        <f t="shared" si="293"/>
        <v>42096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</v>
      </c>
      <c r="T3119" s="11">
        <f t="shared" si="293"/>
        <v>42518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42535</v>
      </c>
      <c r="T3120" s="11">
        <f t="shared" si="293"/>
        <v>42554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</v>
      </c>
      <c r="T3121" s="11">
        <f t="shared" si="293"/>
        <v>42090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42436</v>
      </c>
      <c r="T3122" s="11">
        <f t="shared" si="293"/>
        <v>42496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41849</v>
      </c>
      <c r="T3123" s="11">
        <f t="shared" si="293"/>
        <v>41909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42679</v>
      </c>
      <c r="T3124" s="11">
        <f t="shared" si="293"/>
        <v>42684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42531</v>
      </c>
      <c r="T3125" s="11">
        <f t="shared" si="293"/>
        <v>42561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41978</v>
      </c>
      <c r="T3126" s="11">
        <f t="shared" si="293"/>
        <v>42038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</v>
      </c>
      <c r="T3127" s="11">
        <f t="shared" si="293"/>
        <v>42376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</v>
      </c>
      <c r="T3128" s="11">
        <f t="shared" si="293"/>
        <v>42457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42035</v>
      </c>
      <c r="T3129" s="11">
        <f t="shared" si="293"/>
        <v>42065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42781</v>
      </c>
      <c r="T3130" s="11">
        <f t="shared" si="293"/>
        <v>42811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42804</v>
      </c>
      <c r="T3131" s="11">
        <f t="shared" si="293"/>
        <v>42844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42809</v>
      </c>
      <c r="T3132" s="11">
        <f t="shared" si="293"/>
        <v>42839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42804</v>
      </c>
      <c r="T3133" s="11">
        <f t="shared" si="293"/>
        <v>42834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</v>
      </c>
      <c r="T3134" s="11">
        <f t="shared" si="293"/>
        <v>42846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42789</v>
      </c>
      <c r="T3135" s="11">
        <f t="shared" si="293"/>
        <v>42819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42801</v>
      </c>
      <c r="T3136" s="11">
        <f t="shared" si="293"/>
        <v>42822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</v>
      </c>
      <c r="T3137" s="11">
        <f t="shared" si="293"/>
        <v>42829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</v>
      </c>
      <c r="T3138" s="11">
        <f t="shared" si="293"/>
        <v>42826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MID(N3139,SEARCH("/",N3139)+1,LEN(N3139))</f>
        <v>plays</v>
      </c>
      <c r="S3139" s="11">
        <f t="shared" ref="S3139:S3202" si="298">ROUND((J3139/86400)+DATE(1970,1,1),0)</f>
        <v>42808</v>
      </c>
      <c r="T3139" s="11">
        <f t="shared" ref="T3139:T3202" si="299">ROUND(($I3139/86400)+DATE(1970,1,1),0)</f>
        <v>42859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42810</v>
      </c>
      <c r="T3140" s="11">
        <f t="shared" si="299"/>
        <v>42829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</v>
      </c>
      <c r="T3141" s="11">
        <f t="shared" si="299"/>
        <v>42819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42803</v>
      </c>
      <c r="T3142" s="11">
        <f t="shared" si="299"/>
        <v>42833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42801</v>
      </c>
      <c r="T3143" s="11">
        <f t="shared" si="299"/>
        <v>42842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42784</v>
      </c>
      <c r="T3144" s="11">
        <f t="shared" si="299"/>
        <v>42813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</v>
      </c>
      <c r="T3145" s="11">
        <f t="shared" si="299"/>
        <v>42834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42797</v>
      </c>
      <c r="T3146" s="11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</v>
      </c>
      <c r="T3147" s="11">
        <f t="shared" si="299"/>
        <v>42822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42797</v>
      </c>
      <c r="T3148" s="11">
        <f t="shared" si="299"/>
        <v>42842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41910</v>
      </c>
      <c r="T3149" s="11">
        <f t="shared" si="299"/>
        <v>41950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41892</v>
      </c>
      <c r="T3150" s="11">
        <f t="shared" si="299"/>
        <v>41913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</v>
      </c>
      <c r="T3151" s="11">
        <f t="shared" si="299"/>
        <v>41250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</v>
      </c>
      <c r="T3152" s="11">
        <f t="shared" si="299"/>
        <v>40568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41863</v>
      </c>
      <c r="T3153" s="11">
        <f t="shared" si="299"/>
        <v>41893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41551</v>
      </c>
      <c r="T3154" s="11">
        <f t="shared" si="299"/>
        <v>41581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</v>
      </c>
      <c r="T3155" s="11">
        <f t="shared" si="299"/>
        <v>40664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40971</v>
      </c>
      <c r="T3156" s="11">
        <f t="shared" si="299"/>
        <v>41001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</v>
      </c>
      <c r="T3157" s="11">
        <f t="shared" si="299"/>
        <v>41263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41027</v>
      </c>
      <c r="T3158" s="11">
        <f t="shared" si="299"/>
        <v>41062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41830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41448</v>
      </c>
      <c r="T3160" s="11">
        <f t="shared" si="299"/>
        <v>41478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</v>
      </c>
      <c r="T3161" s="11">
        <f t="shared" si="299"/>
        <v>40927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</v>
      </c>
      <c r="T3162" s="11">
        <f t="shared" si="299"/>
        <v>41864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41898</v>
      </c>
      <c r="T3163" s="11">
        <f t="shared" si="299"/>
        <v>41928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41800</v>
      </c>
      <c r="T3164" s="11">
        <f t="shared" si="299"/>
        <v>41827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41776</v>
      </c>
      <c r="T3165" s="11">
        <f t="shared" si="299"/>
        <v>41806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41767</v>
      </c>
      <c r="T3166" s="11">
        <f t="shared" si="299"/>
        <v>41800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</v>
      </c>
      <c r="T3167" s="11">
        <f t="shared" si="299"/>
        <v>40666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41941</v>
      </c>
      <c r="T3168" s="11">
        <f t="shared" si="299"/>
        <v>41969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</v>
      </c>
      <c r="T3169" s="11">
        <f t="shared" si="299"/>
        <v>41853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</v>
      </c>
      <c r="T3170" s="11">
        <f t="shared" si="299"/>
        <v>41804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41592</v>
      </c>
      <c r="T3171" s="11">
        <f t="shared" si="299"/>
        <v>41621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</v>
      </c>
      <c r="T3172" s="11">
        <f t="shared" si="299"/>
        <v>41822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42467</v>
      </c>
      <c r="T3173" s="11">
        <f t="shared" si="299"/>
        <v>42497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40924</v>
      </c>
      <c r="T3174" s="11">
        <f t="shared" si="299"/>
        <v>40954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41879</v>
      </c>
      <c r="T3175" s="11">
        <f t="shared" si="299"/>
        <v>41909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41863</v>
      </c>
      <c r="T3176" s="11">
        <f t="shared" si="299"/>
        <v>41877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40532</v>
      </c>
      <c r="T3177" s="11">
        <f t="shared" si="299"/>
        <v>40592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41478</v>
      </c>
      <c r="T3178" s="11">
        <f t="shared" si="299"/>
        <v>41505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41782</v>
      </c>
      <c r="T3179" s="11">
        <f t="shared" si="299"/>
        <v>41812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41807</v>
      </c>
      <c r="T3180" s="11">
        <f t="shared" si="299"/>
        <v>41837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41376</v>
      </c>
      <c r="T3181" s="11">
        <f t="shared" si="299"/>
        <v>41401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</v>
      </c>
      <c r="T3182" s="11">
        <f t="shared" si="299"/>
        <v>41810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</v>
      </c>
      <c r="T3183" s="11">
        <f t="shared" si="299"/>
        <v>41806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40884</v>
      </c>
      <c r="T3184" s="11">
        <f t="shared" si="299"/>
        <v>40940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41492</v>
      </c>
      <c r="T3185" s="11">
        <f t="shared" si="299"/>
        <v>41510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41792</v>
      </c>
      <c r="T3186" s="11">
        <f t="shared" si="299"/>
        <v>41822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41830</v>
      </c>
      <c r="T3187" s="11">
        <f t="shared" si="299"/>
        <v>41837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41869</v>
      </c>
      <c r="T3188" s="11">
        <f t="shared" si="299"/>
        <v>41899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41836</v>
      </c>
      <c r="T3189" s="11">
        <f t="shared" si="299"/>
        <v>41856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</v>
      </c>
      <c r="T3190" s="11">
        <f t="shared" si="299"/>
        <v>42165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</v>
      </c>
      <c r="T3191" s="11">
        <f t="shared" si="299"/>
        <v>42148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</v>
      </c>
      <c r="T3192" s="11">
        <f t="shared" si="299"/>
        <v>42713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42539</v>
      </c>
      <c r="T3193" s="11">
        <f t="shared" si="299"/>
        <v>42599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42019</v>
      </c>
      <c r="T3194" s="11">
        <f t="shared" si="299"/>
        <v>42064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42011</v>
      </c>
      <c r="T3195" s="11">
        <f t="shared" si="299"/>
        <v>42056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</v>
      </c>
      <c r="T3196" s="11">
        <f t="shared" si="299"/>
        <v>42212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42018</v>
      </c>
      <c r="T3197" s="11">
        <f t="shared" si="299"/>
        <v>42048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42158</v>
      </c>
      <c r="T3198" s="11">
        <f t="shared" si="299"/>
        <v>42218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</v>
      </c>
      <c r="T3199" s="11">
        <f t="shared" si="299"/>
        <v>42039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</v>
      </c>
      <c r="T3200" s="11">
        <f t="shared" si="299"/>
        <v>42051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41859</v>
      </c>
      <c r="T3201" s="11">
        <f t="shared" si="299"/>
        <v>41889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</v>
      </c>
      <c r="T3202" s="11">
        <f t="shared" si="299"/>
        <v>42490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MID(N3203,SEARCH("/",N3203)+1,LEN(N3203))</f>
        <v>musical</v>
      </c>
      <c r="S3203" s="11">
        <f t="shared" ref="S3203:S3266" si="304">ROUND((J3203/86400)+DATE(1970,1,1),0)</f>
        <v>41862</v>
      </c>
      <c r="T3203" s="11">
        <f t="shared" ref="T3203:T3266" si="305">ROUND(($I3203/86400)+DATE(1970,1,1),0)</f>
        <v>41883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42294</v>
      </c>
      <c r="T3204" s="11">
        <f t="shared" si="305"/>
        <v>42352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42243</v>
      </c>
      <c r="T3205" s="11">
        <f t="shared" si="305"/>
        <v>42273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42173</v>
      </c>
      <c r="T3206" s="11">
        <f t="shared" si="305"/>
        <v>42203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</v>
      </c>
      <c r="T3207" s="11">
        <f t="shared" si="305"/>
        <v>42125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</v>
      </c>
      <c r="T3208" s="11">
        <f t="shared" si="305"/>
        <v>42266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</v>
      </c>
      <c r="T3209" s="11">
        <f t="shared" si="305"/>
        <v>42117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41828</v>
      </c>
      <c r="T3210" s="11">
        <f t="shared" si="305"/>
        <v>41849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41779</v>
      </c>
      <c r="T3211" s="11">
        <f t="shared" si="305"/>
        <v>41811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41014</v>
      </c>
      <c r="T3212" s="11">
        <f t="shared" si="305"/>
        <v>41061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41835</v>
      </c>
      <c r="T3213" s="11">
        <f t="shared" si="305"/>
        <v>41866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41830</v>
      </c>
      <c r="T3214" s="11">
        <f t="shared" si="305"/>
        <v>41860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42172</v>
      </c>
      <c r="T3215" s="11">
        <f t="shared" si="305"/>
        <v>42212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42338</v>
      </c>
      <c r="T3216" s="11">
        <f t="shared" si="305"/>
        <v>42375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42220</v>
      </c>
      <c r="T3217" s="11">
        <f t="shared" si="305"/>
        <v>42257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</v>
      </c>
      <c r="T3218" s="11">
        <f t="shared" si="305"/>
        <v>42197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42649</v>
      </c>
      <c r="T3219" s="11">
        <f t="shared" si="305"/>
        <v>42679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42051</v>
      </c>
      <c r="T3221" s="11">
        <f t="shared" si="305"/>
        <v>42086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42773</v>
      </c>
      <c r="T3222" s="11">
        <f t="shared" si="305"/>
        <v>42807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42156</v>
      </c>
      <c r="T3223" s="11">
        <f t="shared" si="305"/>
        <v>42191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42271</v>
      </c>
      <c r="T3224" s="11">
        <f t="shared" si="305"/>
        <v>42302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42207</v>
      </c>
      <c r="T3225" s="11">
        <f t="shared" si="305"/>
        <v>42237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42698</v>
      </c>
      <c r="T3226" s="11">
        <f t="shared" si="305"/>
        <v>42745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42504</v>
      </c>
      <c r="T3227" s="11">
        <f t="shared" si="305"/>
        <v>42525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42278</v>
      </c>
      <c r="T3228" s="11">
        <f t="shared" si="305"/>
        <v>42308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42723</v>
      </c>
      <c r="T3229" s="11">
        <f t="shared" si="305"/>
        <v>42753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42324</v>
      </c>
      <c r="T3230" s="11">
        <f t="shared" si="305"/>
        <v>42355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</v>
      </c>
      <c r="T3231" s="11">
        <f t="shared" si="305"/>
        <v>41963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</v>
      </c>
      <c r="T3232" s="11">
        <f t="shared" si="305"/>
        <v>41913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42447</v>
      </c>
      <c r="T3233" s="11">
        <f t="shared" si="305"/>
        <v>42477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42464</v>
      </c>
      <c r="T3234" s="11">
        <f t="shared" si="305"/>
        <v>42494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42767</v>
      </c>
      <c r="T3235" s="11">
        <f t="shared" si="305"/>
        <v>42797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42735</v>
      </c>
      <c r="T3236" s="11">
        <f t="shared" si="305"/>
        <v>42768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</v>
      </c>
      <c r="T3237" s="11">
        <f t="shared" si="305"/>
        <v>42552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42703</v>
      </c>
      <c r="T3238" s="11">
        <f t="shared" si="305"/>
        <v>42733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</v>
      </c>
      <c r="T3239" s="11">
        <f t="shared" si="305"/>
        <v>42276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42157</v>
      </c>
      <c r="T3240" s="11">
        <f t="shared" si="305"/>
        <v>42187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</v>
      </c>
      <c r="T3241" s="11">
        <f t="shared" si="305"/>
        <v>42303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42755</v>
      </c>
      <c r="T3242" s="11">
        <f t="shared" si="305"/>
        <v>42783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</v>
      </c>
      <c r="T3243" s="11">
        <f t="shared" si="305"/>
        <v>41926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41872</v>
      </c>
      <c r="T3244" s="11">
        <f t="shared" si="305"/>
        <v>41902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42676</v>
      </c>
      <c r="T3246" s="11">
        <f t="shared" si="305"/>
        <v>42706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42136</v>
      </c>
      <c r="T3247" s="11">
        <f t="shared" si="305"/>
        <v>42167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</v>
      </c>
      <c r="T3248" s="11">
        <f t="shared" si="305"/>
        <v>42259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</v>
      </c>
      <c r="T3249" s="11">
        <f t="shared" si="305"/>
        <v>42197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42069</v>
      </c>
      <c r="T3250" s="11">
        <f t="shared" si="305"/>
        <v>42099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42146</v>
      </c>
      <c r="T3251" s="11">
        <f t="shared" si="305"/>
        <v>42176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41919</v>
      </c>
      <c r="T3252" s="11">
        <f t="shared" si="305"/>
        <v>41949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42147</v>
      </c>
      <c r="T3253" s="11">
        <f t="shared" si="305"/>
        <v>42177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</v>
      </c>
      <c r="T3254" s="11">
        <f t="shared" si="305"/>
        <v>42620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42603</v>
      </c>
      <c r="T3255" s="11">
        <f t="shared" si="305"/>
        <v>42621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</v>
      </c>
      <c r="T3256" s="11">
        <f t="shared" si="305"/>
        <v>42089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41890</v>
      </c>
      <c r="T3257" s="11">
        <f t="shared" si="305"/>
        <v>41920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42145</v>
      </c>
      <c r="T3258" s="11">
        <f t="shared" si="305"/>
        <v>42166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42759</v>
      </c>
      <c r="T3259" s="11">
        <f t="shared" si="305"/>
        <v>42789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41983</v>
      </c>
      <c r="T3260" s="11">
        <f t="shared" si="305"/>
        <v>42013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42615</v>
      </c>
      <c r="T3261" s="11">
        <f t="shared" si="305"/>
        <v>42644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42304</v>
      </c>
      <c r="T3262" s="11">
        <f t="shared" si="305"/>
        <v>42339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42172</v>
      </c>
      <c r="T3263" s="11">
        <f t="shared" si="305"/>
        <v>42202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</v>
      </c>
      <c r="T3264" s="11">
        <f t="shared" si="305"/>
        <v>41995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42285</v>
      </c>
      <c r="T3265" s="11">
        <f t="shared" si="305"/>
        <v>42308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42017</v>
      </c>
      <c r="T3266" s="11">
        <f t="shared" si="305"/>
        <v>42033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MID(N3267,SEARCH("/",N3267)+1,LEN(N3267))</f>
        <v>plays</v>
      </c>
      <c r="S3267" s="11">
        <f t="shared" ref="S3267:S3330" si="310">ROUND((J3267/86400)+DATE(1970,1,1),0)</f>
        <v>42312</v>
      </c>
      <c r="T3267" s="11">
        <f t="shared" ref="T3267:T3330" si="311">ROUND(($I3267/86400)+DATE(1970,1,1),0)</f>
        <v>42342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42137</v>
      </c>
      <c r="T3268" s="11">
        <f t="shared" si="311"/>
        <v>42168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42173</v>
      </c>
      <c r="T3269" s="11">
        <f t="shared" si="311"/>
        <v>42203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42591</v>
      </c>
      <c r="T3270" s="11">
        <f t="shared" si="311"/>
        <v>42607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</v>
      </c>
      <c r="T3271" s="11">
        <f t="shared" si="311"/>
        <v>42171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42168</v>
      </c>
      <c r="T3272" s="11">
        <f t="shared" si="311"/>
        <v>42198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</v>
      </c>
      <c r="T3273" s="11">
        <f t="shared" si="311"/>
        <v>41945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42285</v>
      </c>
      <c r="T3274" s="11">
        <f t="shared" si="311"/>
        <v>42315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42612</v>
      </c>
      <c r="T3275" s="11">
        <f t="shared" si="311"/>
        <v>42628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42401</v>
      </c>
      <c r="T3276" s="11">
        <f t="shared" si="311"/>
        <v>42445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42018</v>
      </c>
      <c r="T3277" s="11">
        <f t="shared" si="311"/>
        <v>42044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42427</v>
      </c>
      <c r="T3278" s="11">
        <f t="shared" si="311"/>
        <v>42461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41932</v>
      </c>
      <c r="T3279" s="11">
        <f t="shared" si="311"/>
        <v>41962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42125</v>
      </c>
      <c r="T3280" s="11">
        <f t="shared" si="311"/>
        <v>42155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</v>
      </c>
      <c r="T3281" s="11">
        <f t="shared" si="311"/>
        <v>42461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42122</v>
      </c>
      <c r="T3282" s="11">
        <f t="shared" si="311"/>
        <v>42156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</v>
      </c>
      <c r="T3283" s="11">
        <f t="shared" si="311"/>
        <v>42249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</v>
      </c>
      <c r="T3284" s="11">
        <f t="shared" si="311"/>
        <v>42489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42380</v>
      </c>
      <c r="T3285" s="11">
        <f t="shared" si="311"/>
        <v>42411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42381</v>
      </c>
      <c r="T3286" s="11">
        <f t="shared" si="311"/>
        <v>42398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42763</v>
      </c>
      <c r="T3287" s="11">
        <f t="shared" si="311"/>
        <v>42794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42568</v>
      </c>
      <c r="T3288" s="11">
        <f t="shared" si="311"/>
        <v>42598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42312</v>
      </c>
      <c r="T3289" s="11">
        <f t="shared" si="311"/>
        <v>42337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42506</v>
      </c>
      <c r="T3290" s="11">
        <f t="shared" si="311"/>
        <v>42542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</v>
      </c>
      <c r="T3291" s="11">
        <f t="shared" si="311"/>
        <v>42786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42776</v>
      </c>
      <c r="T3292" s="11">
        <f t="shared" si="311"/>
        <v>42806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42233</v>
      </c>
      <c r="T3293" s="11">
        <f t="shared" si="311"/>
        <v>42264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42283</v>
      </c>
      <c r="T3294" s="11">
        <f t="shared" si="311"/>
        <v>42343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</v>
      </c>
      <c r="T3295" s="11">
        <f t="shared" si="311"/>
        <v>42798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42142</v>
      </c>
      <c r="T3296" s="11">
        <f t="shared" si="311"/>
        <v>42172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</v>
      </c>
      <c r="T3297" s="11">
        <f t="shared" si="311"/>
        <v>42639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42310</v>
      </c>
      <c r="T3298" s="11">
        <f t="shared" si="311"/>
        <v>42331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42194</v>
      </c>
      <c r="T3299" s="11">
        <f t="shared" si="311"/>
        <v>42213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42240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42262</v>
      </c>
      <c r="T3301" s="11">
        <f t="shared" si="311"/>
        <v>42292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42103</v>
      </c>
      <c r="T3302" s="11">
        <f t="shared" si="311"/>
        <v>42124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42539</v>
      </c>
      <c r="T3303" s="11">
        <f t="shared" si="311"/>
        <v>42583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</v>
      </c>
      <c r="T3304" s="11">
        <f t="shared" si="311"/>
        <v>42711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42057</v>
      </c>
      <c r="T3305" s="11">
        <f t="shared" si="311"/>
        <v>42092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42697</v>
      </c>
      <c r="T3306" s="11">
        <f t="shared" si="311"/>
        <v>42727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42187</v>
      </c>
      <c r="T3307" s="11">
        <f t="shared" si="311"/>
        <v>42217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</v>
      </c>
      <c r="T3308" s="11">
        <f t="shared" si="311"/>
        <v>42531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</v>
      </c>
      <c r="T3309" s="11">
        <f t="shared" si="311"/>
        <v>42505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42453</v>
      </c>
      <c r="T3310" s="11">
        <f t="shared" si="311"/>
        <v>42474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42629</v>
      </c>
      <c r="T3311" s="11">
        <f t="shared" si="311"/>
        <v>42660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42254</v>
      </c>
      <c r="T3312" s="11">
        <f t="shared" si="311"/>
        <v>42284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</v>
      </c>
      <c r="T3313" s="11">
        <f t="shared" si="311"/>
        <v>42294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42665</v>
      </c>
      <c r="T3314" s="11">
        <f t="shared" si="311"/>
        <v>42686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</v>
      </c>
      <c r="T3315" s="11">
        <f t="shared" si="311"/>
        <v>42396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</v>
      </c>
      <c r="T3316" s="11">
        <f t="shared" si="311"/>
        <v>42133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</v>
      </c>
      <c r="T3317" s="11">
        <f t="shared" si="311"/>
        <v>42496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41827</v>
      </c>
      <c r="T3318" s="11">
        <f t="shared" si="311"/>
        <v>41860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</v>
      </c>
      <c r="T3319" s="11">
        <f t="shared" si="311"/>
        <v>42529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</v>
      </c>
      <c r="T3320" s="11">
        <f t="shared" si="311"/>
        <v>42471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41991</v>
      </c>
      <c r="T3321" s="11">
        <f t="shared" si="311"/>
        <v>42036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</v>
      </c>
      <c r="T3322" s="11">
        <f t="shared" si="311"/>
        <v>42543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</v>
      </c>
      <c r="T3323" s="11">
        <f t="shared" si="311"/>
        <v>41928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</v>
      </c>
      <c r="T3324" s="11">
        <f t="shared" si="311"/>
        <v>42543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</v>
      </c>
      <c r="T3325" s="11">
        <f t="shared" si="311"/>
        <v>42638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42513</v>
      </c>
      <c r="T3326" s="11">
        <f t="shared" si="311"/>
        <v>42527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42065</v>
      </c>
      <c r="T3327" s="11">
        <f t="shared" si="311"/>
        <v>42100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42042</v>
      </c>
      <c r="T3328" s="11">
        <f t="shared" si="311"/>
        <v>42072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</v>
      </c>
      <c r="T3329" s="11">
        <f t="shared" si="311"/>
        <v>42498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41823</v>
      </c>
      <c r="T3330" s="11">
        <f t="shared" si="311"/>
        <v>41825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MID(N3331,SEARCH("/",N3331)+1,LEN(N3331))</f>
        <v>plays</v>
      </c>
      <c r="S3331" s="11">
        <f t="shared" ref="S3331:S3394" si="316">ROUND((J3331/86400)+DATE(1970,1,1),0)</f>
        <v>41837</v>
      </c>
      <c r="T3331" s="11">
        <f t="shared" ref="T3331:T3394" si="317">ROUND(($I3331/86400)+DATE(1970,1,1),0)</f>
        <v>41848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42066</v>
      </c>
      <c r="T3332" s="11">
        <f t="shared" si="317"/>
        <v>42096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42249</v>
      </c>
      <c r="T3333" s="11">
        <f t="shared" si="317"/>
        <v>42284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41810</v>
      </c>
      <c r="T3334" s="11">
        <f t="shared" si="317"/>
        <v>41840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42149</v>
      </c>
      <c r="T3335" s="11">
        <f t="shared" si="317"/>
        <v>42171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42186</v>
      </c>
      <c r="T3336" s="11">
        <f t="shared" si="317"/>
        <v>42216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41828</v>
      </c>
      <c r="T3337" s="11">
        <f t="shared" si="317"/>
        <v>41855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</v>
      </c>
      <c r="T3338" s="11">
        <f t="shared" si="317"/>
        <v>42465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</v>
      </c>
      <c r="T3339" s="11">
        <f t="shared" si="317"/>
        <v>41923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42770</v>
      </c>
      <c r="T3340" s="11">
        <f t="shared" si="317"/>
        <v>42791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42550</v>
      </c>
      <c r="T3341" s="11">
        <f t="shared" si="317"/>
        <v>42580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42686</v>
      </c>
      <c r="T3342" s="11">
        <f t="shared" si="317"/>
        <v>42711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42511</v>
      </c>
      <c r="T3343" s="11">
        <f t="shared" si="317"/>
        <v>42534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</v>
      </c>
      <c r="T3344" s="11">
        <f t="shared" si="317"/>
        <v>42095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42453</v>
      </c>
      <c r="T3345" s="11">
        <f t="shared" si="317"/>
        <v>42474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</v>
      </c>
      <c r="T3346" s="11">
        <f t="shared" si="317"/>
        <v>41881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</v>
      </c>
      <c r="T3347" s="11">
        <f t="shared" si="317"/>
        <v>42112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</v>
      </c>
      <c r="T3348" s="11">
        <f t="shared" si="317"/>
        <v>42061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42485</v>
      </c>
      <c r="T3349" s="11">
        <f t="shared" si="317"/>
        <v>42499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42467</v>
      </c>
      <c r="T3350" s="11">
        <f t="shared" si="317"/>
        <v>42490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</v>
      </c>
      <c r="T3351" s="11">
        <f t="shared" si="317"/>
        <v>42535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42303</v>
      </c>
      <c r="T3352" s="11">
        <f t="shared" si="317"/>
        <v>42338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</v>
      </c>
      <c r="T3353" s="11">
        <f t="shared" si="317"/>
        <v>41843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42496</v>
      </c>
      <c r="T3354" s="11">
        <f t="shared" si="317"/>
        <v>42553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</v>
      </c>
      <c r="T3355" s="11">
        <f t="shared" si="317"/>
        <v>42493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42271</v>
      </c>
      <c r="T3356" s="11">
        <f t="shared" si="317"/>
        <v>42306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42490</v>
      </c>
      <c r="T3357" s="11">
        <f t="shared" si="317"/>
        <v>42500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42537</v>
      </c>
      <c r="T3358" s="11">
        <f t="shared" si="317"/>
        <v>42567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</v>
      </c>
      <c r="T3359" s="11">
        <f t="shared" si="317"/>
        <v>41852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</v>
      </c>
      <c r="T3360" s="11">
        <f t="shared" si="317"/>
        <v>41962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</v>
      </c>
      <c r="T3361" s="11">
        <f t="shared" si="317"/>
        <v>42791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</v>
      </c>
      <c r="T3362" s="11">
        <f t="shared" si="317"/>
        <v>42719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</v>
      </c>
      <c r="T3363" s="11">
        <f t="shared" si="317"/>
        <v>41884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</v>
      </c>
      <c r="T3364" s="11">
        <f t="shared" si="317"/>
        <v>42070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41852</v>
      </c>
      <c r="T3365" s="11">
        <f t="shared" si="317"/>
        <v>41871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42423</v>
      </c>
      <c r="T3366" s="11">
        <f t="shared" si="317"/>
        <v>42445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</v>
      </c>
      <c r="T3367" s="11">
        <f t="shared" si="317"/>
        <v>42351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</v>
      </c>
      <c r="T3368" s="11">
        <f t="shared" si="317"/>
        <v>42137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42193</v>
      </c>
      <c r="T3369" s="11">
        <f t="shared" si="317"/>
        <v>42218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</v>
      </c>
      <c r="T3370" s="11">
        <f t="shared" si="317"/>
        <v>42005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</v>
      </c>
      <c r="T3371" s="11">
        <f t="shared" si="317"/>
        <v>42750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</v>
      </c>
      <c r="T3372" s="11">
        <f t="shared" si="317"/>
        <v>42721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42313</v>
      </c>
      <c r="T3373" s="11">
        <f t="shared" si="317"/>
        <v>42341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41856</v>
      </c>
      <c r="T3374" s="11">
        <f t="shared" si="317"/>
        <v>41876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42180</v>
      </c>
      <c r="T3375" s="11">
        <f t="shared" si="317"/>
        <v>42204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42276</v>
      </c>
      <c r="T3376" s="11">
        <f t="shared" si="317"/>
        <v>42306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41766</v>
      </c>
      <c r="T3377" s="11">
        <f t="shared" si="317"/>
        <v>41778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42060</v>
      </c>
      <c r="T3378" s="11">
        <f t="shared" si="317"/>
        <v>42120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42054</v>
      </c>
      <c r="T3379" s="11">
        <f t="shared" si="317"/>
        <v>42084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</v>
      </c>
      <c r="T3380" s="11">
        <f t="shared" si="317"/>
        <v>41883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42226</v>
      </c>
      <c r="T3381" s="11">
        <f t="shared" si="317"/>
        <v>42243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41938</v>
      </c>
      <c r="T3382" s="11">
        <f t="shared" si="317"/>
        <v>41973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</v>
      </c>
      <c r="T3383" s="11">
        <f t="shared" si="317"/>
        <v>42074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</v>
      </c>
      <c r="T3384" s="11">
        <f t="shared" si="317"/>
        <v>42584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42525</v>
      </c>
      <c r="T3385" s="11">
        <f t="shared" si="317"/>
        <v>42545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</v>
      </c>
      <c r="T3386" s="11">
        <f t="shared" si="317"/>
        <v>42329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41954</v>
      </c>
      <c r="T3387" s="11">
        <f t="shared" si="317"/>
        <v>41984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41947</v>
      </c>
      <c r="T3388" s="11">
        <f t="shared" si="317"/>
        <v>41977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41948</v>
      </c>
      <c r="T3389" s="11">
        <f t="shared" si="317"/>
        <v>41988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</v>
      </c>
      <c r="T3390" s="11">
        <f t="shared" si="317"/>
        <v>42173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42495</v>
      </c>
      <c r="T3391" s="11">
        <f t="shared" si="317"/>
        <v>42525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41816</v>
      </c>
      <c r="T3392" s="11">
        <f t="shared" si="317"/>
        <v>41831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41831</v>
      </c>
      <c r="T3393" s="11">
        <f t="shared" si="317"/>
        <v>41860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42447</v>
      </c>
      <c r="T3394" s="11">
        <f t="shared" si="317"/>
        <v>42497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MID(N3395,SEARCH("/",N3395)+1,LEN(N3395))</f>
        <v>plays</v>
      </c>
      <c r="S3395" s="11">
        <f t="shared" ref="S3395:S3458" si="322">ROUND((J3395/86400)+DATE(1970,1,1),0)</f>
        <v>41924</v>
      </c>
      <c r="T3395" s="11">
        <f t="shared" ref="T3395:T3458" si="323">ROUND(($I3395/86400)+DATE(1970,1,1),0)</f>
        <v>41949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41818</v>
      </c>
      <c r="T3396" s="11">
        <f t="shared" si="323"/>
        <v>41848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42141</v>
      </c>
      <c r="T3397" s="11">
        <f t="shared" si="323"/>
        <v>42155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</v>
      </c>
      <c r="T3398" s="11">
        <f t="shared" si="323"/>
        <v>41791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</v>
      </c>
      <c r="T3399" s="11">
        <f t="shared" si="323"/>
        <v>42419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41942</v>
      </c>
      <c r="T3400" s="11">
        <f t="shared" si="323"/>
        <v>41965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42027</v>
      </c>
      <c r="T3401" s="11">
        <f t="shared" si="323"/>
        <v>42057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41835</v>
      </c>
      <c r="T3402" s="11">
        <f t="shared" si="323"/>
        <v>41880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42194</v>
      </c>
      <c r="T3403" s="11">
        <f t="shared" si="323"/>
        <v>42224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42291</v>
      </c>
      <c r="T3404" s="11">
        <f t="shared" si="323"/>
        <v>42320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</v>
      </c>
      <c r="T3405" s="11">
        <f t="shared" si="323"/>
        <v>42180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42153</v>
      </c>
      <c r="T3406" s="11">
        <f t="shared" si="323"/>
        <v>42173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</v>
      </c>
      <c r="T3407" s="11">
        <f t="shared" si="323"/>
        <v>42431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</v>
      </c>
      <c r="T3408" s="11">
        <f t="shared" si="323"/>
        <v>41836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</v>
      </c>
      <c r="T3409" s="11">
        <f t="shared" si="323"/>
        <v>41826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41809</v>
      </c>
      <c r="T3410" s="11">
        <f t="shared" si="323"/>
        <v>41839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42545</v>
      </c>
      <c r="T3411" s="11">
        <f t="shared" si="323"/>
        <v>42583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</v>
      </c>
      <c r="T3412" s="11">
        <f t="shared" si="323"/>
        <v>42527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</v>
      </c>
      <c r="T3413" s="11">
        <f t="shared" si="323"/>
        <v>42285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41880</v>
      </c>
      <c r="T3414" s="11">
        <f t="shared" si="323"/>
        <v>41910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42054</v>
      </c>
      <c r="T3415" s="11">
        <f t="shared" si="323"/>
        <v>42063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42676</v>
      </c>
      <c r="T3416" s="11">
        <f t="shared" si="323"/>
        <v>42705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</v>
      </c>
      <c r="T3417" s="11">
        <f t="shared" si="323"/>
        <v>42478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</v>
      </c>
      <c r="T3418" s="11">
        <f t="shared" si="323"/>
        <v>42118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41895</v>
      </c>
      <c r="T3419" s="11">
        <f t="shared" si="323"/>
        <v>41938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41753</v>
      </c>
      <c r="T3420" s="11">
        <f t="shared" si="323"/>
        <v>41783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42449</v>
      </c>
      <c r="T3421" s="11">
        <f t="shared" si="323"/>
        <v>42467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42038</v>
      </c>
      <c r="T3423" s="11">
        <f t="shared" si="323"/>
        <v>42068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42324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42089</v>
      </c>
      <c r="T3425" s="11">
        <f t="shared" si="323"/>
        <v>42119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42019</v>
      </c>
      <c r="T3426" s="11">
        <f t="shared" si="323"/>
        <v>42040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41885</v>
      </c>
      <c r="T3427" s="11">
        <f t="shared" si="323"/>
        <v>41917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</v>
      </c>
      <c r="T3428" s="11">
        <f t="shared" si="323"/>
        <v>41903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41793</v>
      </c>
      <c r="T3429" s="11">
        <f t="shared" si="323"/>
        <v>41823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42039</v>
      </c>
      <c r="T3430" s="11">
        <f t="shared" si="323"/>
        <v>42064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</v>
      </c>
      <c r="T3431" s="11">
        <f t="shared" si="323"/>
        <v>42676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41821</v>
      </c>
      <c r="T3432" s="11">
        <f t="shared" si="323"/>
        <v>41851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41840</v>
      </c>
      <c r="T3433" s="11">
        <f t="shared" si="323"/>
        <v>41870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42381</v>
      </c>
      <c r="T3434" s="11">
        <f t="shared" si="323"/>
        <v>42406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</v>
      </c>
      <c r="T3435" s="11">
        <f t="shared" si="323"/>
        <v>41807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</v>
      </c>
      <c r="T3436" s="11">
        <f t="shared" si="323"/>
        <v>41830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42573</v>
      </c>
      <c r="T3437" s="11">
        <f t="shared" si="323"/>
        <v>42589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41852</v>
      </c>
      <c r="T3438" s="11">
        <f t="shared" si="323"/>
        <v>41873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42206</v>
      </c>
      <c r="T3439" s="11">
        <f t="shared" si="323"/>
        <v>42236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42101</v>
      </c>
      <c r="T3440" s="11">
        <f t="shared" si="323"/>
        <v>42127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42375</v>
      </c>
      <c r="T3441" s="11">
        <f t="shared" si="323"/>
        <v>42388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</v>
      </c>
      <c r="T3442" s="11">
        <f t="shared" si="323"/>
        <v>41832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</v>
      </c>
      <c r="T3443" s="11">
        <f t="shared" si="323"/>
        <v>42322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42125</v>
      </c>
      <c r="T3444" s="11">
        <f t="shared" si="323"/>
        <v>42155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41862</v>
      </c>
      <c r="T3445" s="11">
        <f t="shared" si="323"/>
        <v>41892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</v>
      </c>
      <c r="T3446" s="11">
        <f t="shared" si="323"/>
        <v>42530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42273</v>
      </c>
      <c r="T3447" s="11">
        <f t="shared" si="323"/>
        <v>42301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42017</v>
      </c>
      <c r="T3448" s="11">
        <f t="shared" si="323"/>
        <v>42041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42403</v>
      </c>
      <c r="T3449" s="11">
        <f t="shared" si="323"/>
        <v>42448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</v>
      </c>
      <c r="T3450" s="11">
        <f t="shared" si="323"/>
        <v>41990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</v>
      </c>
      <c r="T3451" s="11">
        <f t="shared" si="323"/>
        <v>42560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42037</v>
      </c>
      <c r="T3452" s="11">
        <f t="shared" si="323"/>
        <v>42097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42089</v>
      </c>
      <c r="T3453" s="11">
        <f t="shared" si="323"/>
        <v>42116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41821</v>
      </c>
      <c r="T3454" s="11">
        <f t="shared" si="323"/>
        <v>41843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42536</v>
      </c>
      <c r="T3455" s="11">
        <f t="shared" si="323"/>
        <v>42596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41822</v>
      </c>
      <c r="T3456" s="11">
        <f t="shared" si="323"/>
        <v>41852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42627</v>
      </c>
      <c r="T3457" s="11">
        <f t="shared" si="323"/>
        <v>42657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</v>
      </c>
      <c r="T3458" s="11">
        <f t="shared" si="323"/>
        <v>41852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MID(N3459,SEARCH("/",N3459)+1,LEN(N3459))</f>
        <v>plays</v>
      </c>
      <c r="S3459" s="11">
        <f t="shared" ref="S3459:S3522" si="328">ROUND((J3459/86400)+DATE(1970,1,1),0)</f>
        <v>42017</v>
      </c>
      <c r="T3459" s="11">
        <f t="shared" ref="T3459:T3522" si="329">ROUND(($I3459/86400)+DATE(1970,1,1),0)</f>
        <v>42047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</v>
      </c>
      <c r="T3460" s="11">
        <f t="shared" si="329"/>
        <v>42038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</v>
      </c>
      <c r="T3461" s="11">
        <f t="shared" si="329"/>
        <v>42510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41853</v>
      </c>
      <c r="T3462" s="11">
        <f t="shared" si="329"/>
        <v>41867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42644</v>
      </c>
      <c r="T3463" s="11">
        <f t="shared" si="329"/>
        <v>42672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42180</v>
      </c>
      <c r="T3464" s="11">
        <f t="shared" si="329"/>
        <v>42196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42613</v>
      </c>
      <c r="T3465" s="11">
        <f t="shared" si="329"/>
        <v>42654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</v>
      </c>
      <c r="T3466" s="11">
        <f t="shared" si="329"/>
        <v>42605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42201</v>
      </c>
      <c r="T3467" s="11">
        <f t="shared" si="329"/>
        <v>42226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</v>
      </c>
      <c r="T3468" s="11">
        <f t="shared" si="329"/>
        <v>42480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42054</v>
      </c>
      <c r="T3469" s="11">
        <f t="shared" si="329"/>
        <v>42084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42606</v>
      </c>
      <c r="T3470" s="11">
        <f t="shared" si="329"/>
        <v>42634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42459</v>
      </c>
      <c r="T3471" s="11">
        <f t="shared" si="329"/>
        <v>42489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</v>
      </c>
      <c r="T3472" s="11">
        <f t="shared" si="329"/>
        <v>42567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41842</v>
      </c>
      <c r="T3473" s="11">
        <f t="shared" si="329"/>
        <v>41883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</v>
      </c>
      <c r="T3474" s="11">
        <f t="shared" si="329"/>
        <v>41949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42063</v>
      </c>
      <c r="T3475" s="11">
        <f t="shared" si="329"/>
        <v>42084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42542</v>
      </c>
      <c r="T3476" s="11">
        <f t="shared" si="329"/>
        <v>42572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</v>
      </c>
      <c r="T3478" s="11">
        <f t="shared" si="329"/>
        <v>41939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42129</v>
      </c>
      <c r="T3479" s="11">
        <f t="shared" si="329"/>
        <v>42141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42054</v>
      </c>
      <c r="T3480" s="11">
        <f t="shared" si="329"/>
        <v>42080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41782</v>
      </c>
      <c r="T3481" s="11">
        <f t="shared" si="329"/>
        <v>41812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</v>
      </c>
      <c r="T3482" s="11">
        <f t="shared" si="329"/>
        <v>42196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</v>
      </c>
      <c r="T3483" s="11">
        <f t="shared" si="329"/>
        <v>42006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41797</v>
      </c>
      <c r="T3484" s="11">
        <f t="shared" si="329"/>
        <v>41827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41794</v>
      </c>
      <c r="T3485" s="11">
        <f t="shared" si="329"/>
        <v>41824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42507</v>
      </c>
      <c r="T3486" s="11">
        <f t="shared" si="329"/>
        <v>42537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42373</v>
      </c>
      <c r="T3487" s="11">
        <f t="shared" si="329"/>
        <v>42403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42127</v>
      </c>
      <c r="T3488" s="11">
        <f t="shared" si="329"/>
        <v>42158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42150</v>
      </c>
      <c r="T3489" s="11">
        <f t="shared" si="329"/>
        <v>42180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42088</v>
      </c>
      <c r="T3490" s="11">
        <f t="shared" si="329"/>
        <v>42112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41754</v>
      </c>
      <c r="T3491" s="11">
        <f t="shared" si="329"/>
        <v>41784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42444</v>
      </c>
      <c r="T3492" s="11">
        <f t="shared" si="329"/>
        <v>42474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</v>
      </c>
      <c r="T3493" s="11">
        <f t="shared" si="329"/>
        <v>42142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</v>
      </c>
      <c r="T3494" s="11">
        <f t="shared" si="329"/>
        <v>42303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41849</v>
      </c>
      <c r="T3495" s="11">
        <f t="shared" si="329"/>
        <v>41868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</v>
      </c>
      <c r="T3496" s="11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41916</v>
      </c>
      <c r="T3497" s="11">
        <f t="shared" si="329"/>
        <v>41945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42585</v>
      </c>
      <c r="T3498" s="11">
        <f t="shared" si="329"/>
        <v>42625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42512</v>
      </c>
      <c r="T3499" s="11">
        <f t="shared" si="329"/>
        <v>42524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</v>
      </c>
      <c r="T3500" s="11">
        <f t="shared" si="329"/>
        <v>42519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</v>
      </c>
      <c r="T3501" s="11">
        <f t="shared" si="329"/>
        <v>42186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42420</v>
      </c>
      <c r="T3502" s="11">
        <f t="shared" si="329"/>
        <v>42436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42234</v>
      </c>
      <c r="T3503" s="11">
        <f t="shared" si="329"/>
        <v>42259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42431</v>
      </c>
      <c r="T3504" s="11">
        <f t="shared" si="329"/>
        <v>42445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</v>
      </c>
      <c r="T3505" s="11">
        <f t="shared" si="329"/>
        <v>42575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42298</v>
      </c>
      <c r="T3506" s="11">
        <f t="shared" si="329"/>
        <v>42328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41761</v>
      </c>
      <c r="T3507" s="11">
        <f t="shared" si="329"/>
        <v>41772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41830</v>
      </c>
      <c r="T3508" s="11">
        <f t="shared" si="329"/>
        <v>41875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42492</v>
      </c>
      <c r="T3509" s="11">
        <f t="shared" si="329"/>
        <v>42522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42478</v>
      </c>
      <c r="T3510" s="11">
        <f t="shared" si="329"/>
        <v>42501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41951</v>
      </c>
      <c r="T3511" s="11">
        <f t="shared" si="329"/>
        <v>41964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41803</v>
      </c>
      <c r="T3512" s="11">
        <f t="shared" si="329"/>
        <v>41823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41928</v>
      </c>
      <c r="T3513" s="11">
        <f t="shared" si="329"/>
        <v>41951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42058</v>
      </c>
      <c r="T3514" s="11">
        <f t="shared" si="329"/>
        <v>42117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</v>
      </c>
      <c r="T3515" s="11">
        <f t="shared" si="329"/>
        <v>41794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42021</v>
      </c>
      <c r="T3516" s="11">
        <f t="shared" si="329"/>
        <v>42037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42126</v>
      </c>
      <c r="T3517" s="11">
        <f t="shared" si="329"/>
        <v>42156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</v>
      </c>
      <c r="T3518" s="11">
        <f t="shared" si="329"/>
        <v>41890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41795</v>
      </c>
      <c r="T3519" s="11">
        <f t="shared" si="329"/>
        <v>41824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41894</v>
      </c>
      <c r="T3520" s="11">
        <f t="shared" si="329"/>
        <v>41915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42038</v>
      </c>
      <c r="T3521" s="11">
        <f t="shared" si="329"/>
        <v>42068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42228</v>
      </c>
      <c r="T3522" s="11">
        <f t="shared" si="329"/>
        <v>42254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MID(N3523,SEARCH("/",N3523)+1,LEN(N3523))</f>
        <v>plays</v>
      </c>
      <c r="S3523" s="11">
        <f t="shared" ref="S3523:S3586" si="334">ROUND((J3523/86400)+DATE(1970,1,1),0)</f>
        <v>41881</v>
      </c>
      <c r="T3523" s="11">
        <f t="shared" ref="T3523:T3586" si="335">ROUND(($I3523/86400)+DATE(1970,1,1),0)</f>
        <v>41911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42235</v>
      </c>
      <c r="T3524" s="11">
        <f t="shared" si="335"/>
        <v>42262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</v>
      </c>
      <c r="T3525" s="11">
        <f t="shared" si="335"/>
        <v>42639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41881</v>
      </c>
      <c r="T3526" s="11">
        <f t="shared" si="335"/>
        <v>41895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42215</v>
      </c>
      <c r="T3527" s="11">
        <f t="shared" si="335"/>
        <v>42226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</v>
      </c>
      <c r="T3528" s="11">
        <f t="shared" si="335"/>
        <v>42488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</v>
      </c>
      <c r="T3529" s="11">
        <f t="shared" si="335"/>
        <v>42196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42734</v>
      </c>
      <c r="T3530" s="11">
        <f t="shared" si="335"/>
        <v>42754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42178</v>
      </c>
      <c r="T3531" s="11">
        <f t="shared" si="335"/>
        <v>42198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42443</v>
      </c>
      <c r="T3532" s="11">
        <f t="shared" si="335"/>
        <v>42471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42522</v>
      </c>
      <c r="T3533" s="11">
        <f t="shared" si="335"/>
        <v>42552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41885</v>
      </c>
      <c r="T3534" s="11">
        <f t="shared" si="335"/>
        <v>41900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42290</v>
      </c>
      <c r="T3535" s="11">
        <f t="shared" si="335"/>
        <v>42320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42244</v>
      </c>
      <c r="T3536" s="11">
        <f t="shared" si="335"/>
        <v>42279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42249</v>
      </c>
      <c r="T3537" s="11">
        <f t="shared" si="335"/>
        <v>42280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42329</v>
      </c>
      <c r="T3538" s="11">
        <f t="shared" si="335"/>
        <v>42358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</v>
      </c>
      <c r="T3539" s="11">
        <f t="shared" si="335"/>
        <v>41960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</v>
      </c>
      <c r="T3540" s="11">
        <f t="shared" si="335"/>
        <v>42599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42601</v>
      </c>
      <c r="T3541" s="11">
        <f t="shared" si="335"/>
        <v>42622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</v>
      </c>
      <c r="T3542" s="11">
        <f t="shared" si="335"/>
        <v>42547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42223</v>
      </c>
      <c r="T3543" s="11">
        <f t="shared" si="335"/>
        <v>42248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41830</v>
      </c>
      <c r="T3544" s="11">
        <f t="shared" si="335"/>
        <v>41890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42151</v>
      </c>
      <c r="T3545" s="11">
        <f t="shared" si="335"/>
        <v>42181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42041</v>
      </c>
      <c r="T3546" s="11">
        <f t="shared" si="335"/>
        <v>42071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42076</v>
      </c>
      <c r="T3547" s="11">
        <f t="shared" si="335"/>
        <v>42106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42074</v>
      </c>
      <c r="T3548" s="11">
        <f t="shared" si="335"/>
        <v>42095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</v>
      </c>
      <c r="T3549" s="11">
        <f t="shared" si="335"/>
        <v>42504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42412</v>
      </c>
      <c r="T3550" s="11">
        <f t="shared" si="335"/>
        <v>42434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</v>
      </c>
      <c r="T3551" s="11">
        <f t="shared" si="335"/>
        <v>42251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42463</v>
      </c>
      <c r="T3552" s="11">
        <f t="shared" si="335"/>
        <v>42493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41754</v>
      </c>
      <c r="T3553" s="11">
        <f t="shared" si="335"/>
        <v>41782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41789</v>
      </c>
      <c r="T3554" s="11">
        <f t="shared" si="335"/>
        <v>41819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</v>
      </c>
      <c r="T3556" s="11">
        <f t="shared" si="335"/>
        <v>42047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</v>
      </c>
      <c r="T3557" s="11">
        <f t="shared" si="335"/>
        <v>42691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41809</v>
      </c>
      <c r="T3558" s="11">
        <f t="shared" si="335"/>
        <v>41869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</v>
      </c>
      <c r="T3559" s="11">
        <f t="shared" si="335"/>
        <v>41764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42140</v>
      </c>
      <c r="T3560" s="11">
        <f t="shared" si="335"/>
        <v>42182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</v>
      </c>
      <c r="T3561" s="11">
        <f t="shared" si="335"/>
        <v>42216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42116</v>
      </c>
      <c r="T3562" s="11">
        <f t="shared" si="335"/>
        <v>42151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42204</v>
      </c>
      <c r="T3563" s="11">
        <f t="shared" si="335"/>
        <v>42222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42434</v>
      </c>
      <c r="T3564" s="11">
        <f t="shared" si="335"/>
        <v>42443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42556</v>
      </c>
      <c r="T3565" s="11">
        <f t="shared" si="335"/>
        <v>42584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42237</v>
      </c>
      <c r="T3566" s="11">
        <f t="shared" si="335"/>
        <v>42283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41975</v>
      </c>
      <c r="T3567" s="11">
        <f t="shared" si="335"/>
        <v>42005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41998</v>
      </c>
      <c r="T3568" s="11">
        <f t="shared" si="335"/>
        <v>42028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42136</v>
      </c>
      <c r="T3569" s="11">
        <f t="shared" si="335"/>
        <v>42166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41870</v>
      </c>
      <c r="T3570" s="11">
        <f t="shared" si="335"/>
        <v>41900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41983</v>
      </c>
      <c r="T3571" s="11">
        <f t="shared" si="335"/>
        <v>42013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</v>
      </c>
      <c r="T3572" s="11">
        <f t="shared" si="335"/>
        <v>42004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41913</v>
      </c>
      <c r="T3573" s="11">
        <f t="shared" si="335"/>
        <v>41943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42147</v>
      </c>
      <c r="T3574" s="11">
        <f t="shared" si="335"/>
        <v>42177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</v>
      </c>
      <c r="T3575" s="11">
        <f t="shared" si="335"/>
        <v>41951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41927</v>
      </c>
      <c r="T3576" s="11">
        <f t="shared" si="335"/>
        <v>41957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42562</v>
      </c>
      <c r="T3577" s="11">
        <f t="shared" si="335"/>
        <v>42593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42650</v>
      </c>
      <c r="T3578" s="11">
        <f t="shared" si="335"/>
        <v>42710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42094</v>
      </c>
      <c r="T3579" s="11">
        <f t="shared" si="335"/>
        <v>42120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42461</v>
      </c>
      <c r="T3580" s="11">
        <f t="shared" si="335"/>
        <v>42491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42431</v>
      </c>
      <c r="T3581" s="11">
        <f t="shared" si="335"/>
        <v>42461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</v>
      </c>
      <c r="T3582" s="11">
        <f t="shared" si="335"/>
        <v>42064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</v>
      </c>
      <c r="T3583" s="11">
        <f t="shared" si="335"/>
        <v>41850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</v>
      </c>
      <c r="T3584" s="11">
        <f t="shared" si="335"/>
        <v>42465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</v>
      </c>
      <c r="T3585" s="11">
        <f t="shared" si="335"/>
        <v>42478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</v>
      </c>
      <c r="T3586" s="11">
        <f t="shared" si="335"/>
        <v>42198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MID(N3587,SEARCH("/",N3587)+1,LEN(N3587))</f>
        <v>plays</v>
      </c>
      <c r="S3587" s="11">
        <f t="shared" ref="S3587:S3650" si="340">ROUND((J3587/86400)+DATE(1970,1,1),0)</f>
        <v>41965</v>
      </c>
      <c r="T3587" s="11">
        <f t="shared" ref="T3587:T3650" si="341">ROUND(($I3587/86400)+DATE(1970,1,1),0)</f>
        <v>41995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42577</v>
      </c>
      <c r="T3588" s="11">
        <f t="shared" si="341"/>
        <v>42637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42504</v>
      </c>
      <c r="T3589" s="11">
        <f t="shared" si="341"/>
        <v>42549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42102</v>
      </c>
      <c r="T3590" s="11">
        <f t="shared" si="341"/>
        <v>42124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42126</v>
      </c>
      <c r="T3591" s="11">
        <f t="shared" si="341"/>
        <v>42151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</v>
      </c>
      <c r="T3592" s="11">
        <f t="shared" si="341"/>
        <v>41932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42004</v>
      </c>
      <c r="T3593" s="11">
        <f t="shared" si="341"/>
        <v>42028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41989</v>
      </c>
      <c r="T3594" s="11">
        <f t="shared" si="341"/>
        <v>42046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41975</v>
      </c>
      <c r="T3595" s="11">
        <f t="shared" si="341"/>
        <v>42010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</v>
      </c>
      <c r="T3596" s="11">
        <f t="shared" si="341"/>
        <v>42617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</v>
      </c>
      <c r="T3597" s="11">
        <f t="shared" si="341"/>
        <v>42076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41857</v>
      </c>
      <c r="T3598" s="11">
        <f t="shared" si="341"/>
        <v>41878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42418</v>
      </c>
      <c r="T3599" s="11">
        <f t="shared" si="341"/>
        <v>42432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41867</v>
      </c>
      <c r="T3600" s="11">
        <f t="shared" si="341"/>
        <v>41885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42221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42629</v>
      </c>
      <c r="T3602" s="11">
        <f t="shared" si="341"/>
        <v>42657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41991</v>
      </c>
      <c r="T3603" s="11">
        <f t="shared" si="341"/>
        <v>42021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42448</v>
      </c>
      <c r="T3604" s="11">
        <f t="shared" si="341"/>
        <v>42508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42284</v>
      </c>
      <c r="T3605" s="11">
        <f t="shared" si="341"/>
        <v>42314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</v>
      </c>
      <c r="T3606" s="11">
        <f t="shared" si="341"/>
        <v>42489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42384</v>
      </c>
      <c r="T3607" s="11">
        <f t="shared" si="341"/>
        <v>42414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42567</v>
      </c>
      <c r="T3608" s="11">
        <f t="shared" si="341"/>
        <v>42597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42339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42507</v>
      </c>
      <c r="T3610" s="11">
        <f t="shared" si="341"/>
        <v>42539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42430</v>
      </c>
      <c r="T3611" s="11">
        <f t="shared" si="341"/>
        <v>42460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</v>
      </c>
      <c r="T3612" s="11">
        <f t="shared" si="341"/>
        <v>42233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</v>
      </c>
      <c r="T3613" s="11">
        <f t="shared" si="341"/>
        <v>42102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41790</v>
      </c>
      <c r="T3614" s="11">
        <f t="shared" si="341"/>
        <v>41800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41789</v>
      </c>
      <c r="T3615" s="11">
        <f t="shared" si="341"/>
        <v>41819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</v>
      </c>
      <c r="T3616" s="11">
        <f t="shared" si="341"/>
        <v>42174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42319</v>
      </c>
      <c r="T3617" s="11">
        <f t="shared" si="341"/>
        <v>42349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42053</v>
      </c>
      <c r="T3618" s="11">
        <f t="shared" si="341"/>
        <v>42083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42780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42129</v>
      </c>
      <c r="T3620" s="11">
        <f t="shared" si="341"/>
        <v>42159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</v>
      </c>
      <c r="T3621" s="11">
        <f t="shared" si="341"/>
        <v>42694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42038</v>
      </c>
      <c r="T3622" s="11">
        <f t="shared" si="341"/>
        <v>42068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42620</v>
      </c>
      <c r="T3623" s="11">
        <f t="shared" si="341"/>
        <v>42644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</v>
      </c>
      <c r="T3624" s="11">
        <f t="shared" si="341"/>
        <v>41910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41829</v>
      </c>
      <c r="T3625" s="11">
        <f t="shared" si="341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42546</v>
      </c>
      <c r="T3626" s="11">
        <f t="shared" si="341"/>
        <v>42606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42158</v>
      </c>
      <c r="T3627" s="11">
        <f t="shared" si="341"/>
        <v>42188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41847</v>
      </c>
      <c r="T3628" s="11">
        <f t="shared" si="341"/>
        <v>41868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42461</v>
      </c>
      <c r="T3629" s="11">
        <f t="shared" si="341"/>
        <v>42511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42292</v>
      </c>
      <c r="T3630" s="11">
        <f t="shared" si="341"/>
        <v>42352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</v>
      </c>
      <c r="T3631" s="11">
        <f t="shared" si="341"/>
        <v>42496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41943</v>
      </c>
      <c r="T3632" s="11">
        <f t="shared" si="341"/>
        <v>41973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41881</v>
      </c>
      <c r="T3633" s="11">
        <f t="shared" si="341"/>
        <v>41905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41947</v>
      </c>
      <c r="T3634" s="11">
        <f t="shared" si="341"/>
        <v>41967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42650</v>
      </c>
      <c r="T3635" s="11">
        <f t="shared" si="341"/>
        <v>42693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</v>
      </c>
      <c r="T3636" s="11">
        <f t="shared" si="341"/>
        <v>42749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42451</v>
      </c>
      <c r="T3637" s="11">
        <f t="shared" si="341"/>
        <v>42481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42227</v>
      </c>
      <c r="T3638" s="11">
        <f t="shared" si="341"/>
        <v>42262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41976</v>
      </c>
      <c r="T3639" s="11">
        <f t="shared" si="341"/>
        <v>42006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42054</v>
      </c>
      <c r="T3640" s="11">
        <f t="shared" si="341"/>
        <v>42114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42591</v>
      </c>
      <c r="T3641" s="11">
        <f t="shared" si="341"/>
        <v>42651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42105</v>
      </c>
      <c r="T3642" s="11">
        <f t="shared" si="341"/>
        <v>42135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41900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42298</v>
      </c>
      <c r="T3644" s="11">
        <f t="shared" si="341"/>
        <v>42339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</v>
      </c>
      <c r="T3645" s="11">
        <f t="shared" si="341"/>
        <v>42325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</v>
      </c>
      <c r="T3646" s="11">
        <f t="shared" si="341"/>
        <v>42437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42666</v>
      </c>
      <c r="T3647" s="11">
        <f t="shared" si="341"/>
        <v>42696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</v>
      </c>
      <c r="T3648" s="11">
        <f t="shared" si="341"/>
        <v>42172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42599</v>
      </c>
      <c r="T3649" s="11">
        <f t="shared" si="341"/>
        <v>42644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</v>
      </c>
      <c r="T3650" s="11">
        <f t="shared" si="341"/>
        <v>41917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MID(N3651,SEARCH("/",N3651)+1,LEN(N3651))</f>
        <v>plays</v>
      </c>
      <c r="S3651" s="11">
        <f t="shared" ref="S3651:S3714" si="346">ROUND((J3651/86400)+DATE(1970,1,1),0)</f>
        <v>41781</v>
      </c>
      <c r="T3651" s="11">
        <f t="shared" ref="T3651:T3714" si="347">ROUND(($I3651/86400)+DATE(1970,1,1),0)</f>
        <v>41807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</v>
      </c>
      <c r="T3652" s="11">
        <f t="shared" si="347"/>
        <v>42402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41829</v>
      </c>
      <c r="T3653" s="11">
        <f t="shared" si="347"/>
        <v>41862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42597</v>
      </c>
      <c r="T3654" s="11">
        <f t="shared" si="347"/>
        <v>42607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</v>
      </c>
      <c r="T3655" s="11">
        <f t="shared" si="347"/>
        <v>42221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</v>
      </c>
      <c r="T3656" s="11">
        <f t="shared" si="347"/>
        <v>42464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42174</v>
      </c>
      <c r="T3657" s="11">
        <f t="shared" si="347"/>
        <v>42203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42738</v>
      </c>
      <c r="T3658" s="11">
        <f t="shared" si="347"/>
        <v>42768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42500</v>
      </c>
      <c r="T3659" s="11">
        <f t="shared" si="347"/>
        <v>42523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41776</v>
      </c>
      <c r="T3660" s="11">
        <f t="shared" si="347"/>
        <v>41822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</v>
      </c>
      <c r="T3661" s="11">
        <f t="shared" si="347"/>
        <v>42083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41972</v>
      </c>
      <c r="T3662" s="11">
        <f t="shared" si="347"/>
        <v>41997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42448</v>
      </c>
      <c r="T3663" s="11">
        <f t="shared" si="347"/>
        <v>42470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</v>
      </c>
      <c r="T3664" s="11">
        <f t="shared" si="347"/>
        <v>42094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</v>
      </c>
      <c r="T3665" s="11">
        <f t="shared" si="347"/>
        <v>42725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</v>
      </c>
      <c r="T3666" s="11">
        <f t="shared" si="347"/>
        <v>42537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42295</v>
      </c>
      <c r="T3667" s="11">
        <f t="shared" si="347"/>
        <v>42306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41823</v>
      </c>
      <c r="T3668" s="11">
        <f t="shared" si="347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42174</v>
      </c>
      <c r="T3669" s="11">
        <f t="shared" si="347"/>
        <v>42204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42186</v>
      </c>
      <c r="T3670" s="11">
        <f t="shared" si="347"/>
        <v>42209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42137</v>
      </c>
      <c r="T3671" s="11">
        <f t="shared" si="347"/>
        <v>42167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42143</v>
      </c>
      <c r="T3672" s="11">
        <f t="shared" si="347"/>
        <v>42156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41821</v>
      </c>
      <c r="T3673" s="11">
        <f t="shared" si="347"/>
        <v>41841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41879</v>
      </c>
      <c r="T3674" s="11">
        <f t="shared" si="347"/>
        <v>41909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</v>
      </c>
      <c r="T3675" s="11">
        <f t="shared" si="347"/>
        <v>41949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42557</v>
      </c>
      <c r="T3676" s="11">
        <f t="shared" si="347"/>
        <v>42617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42494</v>
      </c>
      <c r="T3677" s="11">
        <f t="shared" si="347"/>
        <v>42506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41877</v>
      </c>
      <c r="T3678" s="11">
        <f t="shared" si="347"/>
        <v>41895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41803</v>
      </c>
      <c r="T3679" s="11">
        <f t="shared" si="347"/>
        <v>41823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42121</v>
      </c>
      <c r="T3680" s="11">
        <f t="shared" si="347"/>
        <v>42156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41787</v>
      </c>
      <c r="T3681" s="11">
        <f t="shared" si="347"/>
        <v>41821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</v>
      </c>
      <c r="T3682" s="11">
        <f t="shared" si="347"/>
        <v>42648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42375</v>
      </c>
      <c r="T3683" s="11">
        <f t="shared" si="347"/>
        <v>42385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41773</v>
      </c>
      <c r="T3684" s="11">
        <f t="shared" si="347"/>
        <v>41806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</v>
      </c>
      <c r="T3685" s="11">
        <f t="shared" si="347"/>
        <v>42663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</v>
      </c>
      <c r="T3686" s="11">
        <f t="shared" si="347"/>
        <v>42249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41754</v>
      </c>
      <c r="T3687" s="11">
        <f t="shared" si="347"/>
        <v>41779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42231</v>
      </c>
      <c r="T3688" s="11">
        <f t="shared" si="347"/>
        <v>42245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</v>
      </c>
      <c r="T3689" s="11">
        <f t="shared" si="347"/>
        <v>41817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41830</v>
      </c>
      <c r="T3690" s="11">
        <f t="shared" si="347"/>
        <v>41860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42148</v>
      </c>
      <c r="T3691" s="11">
        <f t="shared" si="347"/>
        <v>42177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41941</v>
      </c>
      <c r="T3692" s="11">
        <f t="shared" si="347"/>
        <v>41971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42021</v>
      </c>
      <c r="T3693" s="11">
        <f t="shared" si="347"/>
        <v>42065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</v>
      </c>
      <c r="T3695" s="11">
        <f t="shared" si="347"/>
        <v>42339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</v>
      </c>
      <c r="T3696" s="11">
        <f t="shared" si="347"/>
        <v>42527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41996</v>
      </c>
      <c r="T3697" s="11">
        <f t="shared" si="347"/>
        <v>42016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41989</v>
      </c>
      <c r="T3698" s="11">
        <f t="shared" si="347"/>
        <v>42049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</v>
      </c>
      <c r="T3699" s="11">
        <f t="shared" si="347"/>
        <v>42500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42402</v>
      </c>
      <c r="T3700" s="11">
        <f t="shared" si="347"/>
        <v>42432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41898</v>
      </c>
      <c r="T3701" s="11">
        <f t="shared" si="347"/>
        <v>41928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41883</v>
      </c>
      <c r="T3702" s="11">
        <f t="shared" si="347"/>
        <v>41913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42130</v>
      </c>
      <c r="T3703" s="11">
        <f t="shared" si="347"/>
        <v>42160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42525</v>
      </c>
      <c r="T3704" s="11">
        <f t="shared" si="347"/>
        <v>42562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42557</v>
      </c>
      <c r="T3705" s="11">
        <f t="shared" si="347"/>
        <v>42595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42462</v>
      </c>
      <c r="T3706" s="11">
        <f t="shared" si="347"/>
        <v>42522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41793</v>
      </c>
      <c r="T3707" s="11">
        <f t="shared" si="347"/>
        <v>41814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41880</v>
      </c>
      <c r="T3708" s="11">
        <f t="shared" si="347"/>
        <v>41895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</v>
      </c>
      <c r="T3709" s="11">
        <f t="shared" si="347"/>
        <v>42573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</v>
      </c>
      <c r="T3710" s="11">
        <f t="shared" si="347"/>
        <v>41824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41786</v>
      </c>
      <c r="T3711" s="11">
        <f t="shared" si="347"/>
        <v>41816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42073</v>
      </c>
      <c r="T3712" s="11">
        <f t="shared" si="347"/>
        <v>42098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41780</v>
      </c>
      <c r="T3713" s="11">
        <f t="shared" si="347"/>
        <v>41806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</v>
      </c>
      <c r="T3714" s="11">
        <f t="shared" si="347"/>
        <v>42155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MID(N3715,SEARCH("/",N3715)+1,LEN(N3715))</f>
        <v>plays</v>
      </c>
      <c r="S3715" s="11">
        <f t="shared" ref="S3715:S3778" si="352">ROUND((J3715/86400)+DATE(1970,1,1),0)</f>
        <v>42506</v>
      </c>
      <c r="T3715" s="11">
        <f t="shared" ref="T3715:T3778" si="353">ROUND(($I3715/86400)+DATE(1970,1,1),0)</f>
        <v>42526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42119</v>
      </c>
      <c r="T3716" s="11">
        <f t="shared" si="353"/>
        <v>42150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42037</v>
      </c>
      <c r="T3717" s="11">
        <f t="shared" si="353"/>
        <v>42095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42361</v>
      </c>
      <c r="T3718" s="11">
        <f t="shared" si="353"/>
        <v>42391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42103</v>
      </c>
      <c r="T3719" s="11">
        <f t="shared" si="353"/>
        <v>42134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42033</v>
      </c>
      <c r="T3720" s="11">
        <f t="shared" si="353"/>
        <v>42063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42148</v>
      </c>
      <c r="T3721" s="11">
        <f t="shared" si="353"/>
        <v>42178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42166</v>
      </c>
      <c r="T3722" s="11">
        <f t="shared" si="353"/>
        <v>42188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41928</v>
      </c>
      <c r="T3723" s="11">
        <f t="shared" si="353"/>
        <v>41949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42382</v>
      </c>
      <c r="T3724" s="11">
        <f t="shared" si="353"/>
        <v>42412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41944</v>
      </c>
      <c r="T3725" s="11">
        <f t="shared" si="353"/>
        <v>41974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</v>
      </c>
      <c r="T3726" s="11">
        <f t="shared" si="353"/>
        <v>42495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42402</v>
      </c>
      <c r="T3727" s="11">
        <f t="shared" si="353"/>
        <v>42419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</v>
      </c>
      <c r="T3728" s="11">
        <f t="shared" si="353"/>
        <v>42490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</v>
      </c>
      <c r="T3729" s="11">
        <f t="shared" si="353"/>
        <v>42663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</v>
      </c>
      <c r="T3730" s="11">
        <f t="shared" si="353"/>
        <v>42235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</v>
      </c>
      <c r="T3731" s="11">
        <f t="shared" si="353"/>
        <v>42086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42204</v>
      </c>
      <c r="T3732" s="11">
        <f t="shared" si="353"/>
        <v>42234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41984</v>
      </c>
      <c r="T3733" s="11">
        <f t="shared" si="353"/>
        <v>42014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41969</v>
      </c>
      <c r="T3734" s="11">
        <f t="shared" si="353"/>
        <v>42029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</v>
      </c>
      <c r="T3735" s="11">
        <f t="shared" si="353"/>
        <v>42113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42090</v>
      </c>
      <c r="T3736" s="11">
        <f t="shared" si="353"/>
        <v>42150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42123</v>
      </c>
      <c r="T3737" s="11">
        <f t="shared" si="353"/>
        <v>42153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42049</v>
      </c>
      <c r="T3738" s="11">
        <f t="shared" si="353"/>
        <v>42087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42298</v>
      </c>
      <c r="T3739" s="11">
        <f t="shared" si="353"/>
        <v>42320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41814</v>
      </c>
      <c r="T3740" s="11">
        <f t="shared" si="353"/>
        <v>41836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</v>
      </c>
      <c r="T3741" s="11">
        <f t="shared" si="353"/>
        <v>42568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</v>
      </c>
      <c r="T3742" s="11">
        <f t="shared" si="353"/>
        <v>41863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42326</v>
      </c>
      <c r="T3743" s="11">
        <f t="shared" si="353"/>
        <v>42356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</v>
      </c>
      <c r="T3744" s="11">
        <f t="shared" si="353"/>
        <v>41888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41794</v>
      </c>
      <c r="T3745" s="11">
        <f t="shared" si="353"/>
        <v>41824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41794</v>
      </c>
      <c r="T3746" s="11">
        <f t="shared" si="353"/>
        <v>41825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41832</v>
      </c>
      <c r="T3747" s="11">
        <f t="shared" si="353"/>
        <v>41862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</v>
      </c>
      <c r="T3748" s="11">
        <f t="shared" si="353"/>
        <v>42651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</v>
      </c>
      <c r="T3749" s="11">
        <f t="shared" si="353"/>
        <v>42191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42396</v>
      </c>
      <c r="T3750" s="11">
        <f t="shared" si="353"/>
        <v>42416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</v>
      </c>
      <c r="T3751" s="11">
        <f t="shared" si="353"/>
        <v>42489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42017</v>
      </c>
      <c r="T3752" s="11">
        <f t="shared" si="353"/>
        <v>42045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</v>
      </c>
      <c r="T3753" s="11">
        <f t="shared" si="353"/>
        <v>42463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42620</v>
      </c>
      <c r="T3754" s="11">
        <f t="shared" si="353"/>
        <v>42660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42129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41809</v>
      </c>
      <c r="T3756" s="11">
        <f t="shared" si="353"/>
        <v>41846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42446</v>
      </c>
      <c r="T3757" s="11">
        <f t="shared" si="353"/>
        <v>42476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41772</v>
      </c>
      <c r="T3758" s="11">
        <f t="shared" si="353"/>
        <v>41802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41955</v>
      </c>
      <c r="T3759" s="11">
        <f t="shared" si="353"/>
        <v>41975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</v>
      </c>
      <c r="T3761" s="11">
        <f t="shared" si="353"/>
        <v>42242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41740</v>
      </c>
      <c r="T3762" s="11">
        <f t="shared" si="353"/>
        <v>41765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</v>
      </c>
      <c r="T3763" s="11">
        <f t="shared" si="353"/>
        <v>42227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42194</v>
      </c>
      <c r="T3764" s="11">
        <f t="shared" si="353"/>
        <v>42219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42066</v>
      </c>
      <c r="T3765" s="11">
        <f t="shared" si="353"/>
        <v>42096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42500</v>
      </c>
      <c r="T3766" s="11">
        <f t="shared" si="353"/>
        <v>42519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41821</v>
      </c>
      <c r="T3767" s="11">
        <f t="shared" si="353"/>
        <v>41851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</v>
      </c>
      <c r="T3768" s="11">
        <f t="shared" si="353"/>
        <v>41823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</v>
      </c>
      <c r="T3769" s="11">
        <f t="shared" si="353"/>
        <v>42064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41773</v>
      </c>
      <c r="T3770" s="11">
        <f t="shared" si="353"/>
        <v>41803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42446</v>
      </c>
      <c r="T3771" s="11">
        <f t="shared" si="353"/>
        <v>42476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42139</v>
      </c>
      <c r="T3772" s="11">
        <f t="shared" si="353"/>
        <v>42169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42494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42683</v>
      </c>
      <c r="T3774" s="11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</v>
      </c>
      <c r="T3775" s="11">
        <f t="shared" si="353"/>
        <v>42689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42088</v>
      </c>
      <c r="T3776" s="11">
        <f t="shared" si="353"/>
        <v>42104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42076</v>
      </c>
      <c r="T3777" s="11">
        <f t="shared" si="353"/>
        <v>42103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</v>
      </c>
      <c r="T3778" s="11">
        <f t="shared" si="353"/>
        <v>41852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MID(N3779,SEARCH("/",N3779)+1,LEN(N3779))</f>
        <v>musical</v>
      </c>
      <c r="S3779" s="11">
        <f t="shared" ref="S3779:S3842" si="358">ROUND((J3779/86400)+DATE(1970,1,1),0)</f>
        <v>41887</v>
      </c>
      <c r="T3779" s="11">
        <f t="shared" ref="T3779:T3842" si="359">ROUND(($I3779/86400)+DATE(1970,1,1),0)</f>
        <v>41909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41990</v>
      </c>
      <c r="T3780" s="11">
        <f t="shared" si="359"/>
        <v>42050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42426</v>
      </c>
      <c r="T3781" s="11">
        <f t="shared" si="359"/>
        <v>42456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</v>
      </c>
      <c r="T3782" s="11">
        <f t="shared" si="359"/>
        <v>42199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41866</v>
      </c>
      <c r="T3783" s="11">
        <f t="shared" si="359"/>
        <v>41891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42547</v>
      </c>
      <c r="T3784" s="11">
        <f t="shared" si="359"/>
        <v>42576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</v>
      </c>
      <c r="T3785" s="11">
        <f t="shared" si="359"/>
        <v>42445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42532</v>
      </c>
      <c r="T3786" s="11">
        <f t="shared" si="359"/>
        <v>42562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42549</v>
      </c>
      <c r="T3787" s="11">
        <f t="shared" si="359"/>
        <v>42584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</v>
      </c>
      <c r="T3788" s="11">
        <f t="shared" si="359"/>
        <v>42517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42168</v>
      </c>
      <c r="T3789" s="11">
        <f t="shared" si="359"/>
        <v>42196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42334</v>
      </c>
      <c r="T3790" s="11">
        <f t="shared" si="359"/>
        <v>42362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42139</v>
      </c>
      <c r="T3791" s="11">
        <f t="shared" si="359"/>
        <v>42171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42667</v>
      </c>
      <c r="T3792" s="11">
        <f t="shared" si="359"/>
        <v>42697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41767</v>
      </c>
      <c r="T3793" s="11">
        <f t="shared" si="359"/>
        <v>41827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</v>
      </c>
      <c r="T3794" s="11">
        <f t="shared" si="359"/>
        <v>42200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41969</v>
      </c>
      <c r="T3795" s="11">
        <f t="shared" si="359"/>
        <v>41990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42133</v>
      </c>
      <c r="T3796" s="11">
        <f t="shared" si="359"/>
        <v>42163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</v>
      </c>
      <c r="T3797" s="11">
        <f t="shared" si="359"/>
        <v>42245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</v>
      </c>
      <c r="T3798" s="11">
        <f t="shared" si="359"/>
        <v>42749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42085</v>
      </c>
      <c r="T3799" s="11">
        <f t="shared" si="359"/>
        <v>42115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41832</v>
      </c>
      <c r="T3800" s="11">
        <f t="shared" si="359"/>
        <v>41862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42411</v>
      </c>
      <c r="T3801" s="11">
        <f t="shared" si="359"/>
        <v>42441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41983</v>
      </c>
      <c r="T3802" s="11">
        <f t="shared" si="359"/>
        <v>42015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41976</v>
      </c>
      <c r="T3803" s="11">
        <f t="shared" si="359"/>
        <v>42007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</v>
      </c>
      <c r="T3804" s="11">
        <f t="shared" si="359"/>
        <v>42299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42404</v>
      </c>
      <c r="T3805" s="11">
        <f t="shared" si="359"/>
        <v>42434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</v>
      </c>
      <c r="T3806" s="11">
        <f t="shared" si="359"/>
        <v>42582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41850</v>
      </c>
      <c r="T3807" s="11">
        <f t="shared" si="359"/>
        <v>41910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</v>
      </c>
      <c r="T3808" s="11">
        <f t="shared" si="359"/>
        <v>41819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42091</v>
      </c>
      <c r="T3809" s="11">
        <f t="shared" si="359"/>
        <v>42098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</v>
      </c>
      <c r="T3810" s="11">
        <f t="shared" si="359"/>
        <v>42119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41801</v>
      </c>
      <c r="T3811" s="11">
        <f t="shared" si="359"/>
        <v>41851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42055</v>
      </c>
      <c r="T3812" s="11">
        <f t="shared" si="359"/>
        <v>42085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42488</v>
      </c>
      <c r="T3813" s="11">
        <f t="shared" si="359"/>
        <v>42521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42110</v>
      </c>
      <c r="T3814" s="11">
        <f t="shared" si="359"/>
        <v>42156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</v>
      </c>
      <c r="T3815" s="11">
        <f t="shared" si="359"/>
        <v>42536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42059</v>
      </c>
      <c r="T3816" s="11">
        <f t="shared" si="359"/>
        <v>42095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</v>
      </c>
      <c r="T3817" s="11">
        <f t="shared" si="359"/>
        <v>42237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41808</v>
      </c>
      <c r="T3818" s="11">
        <f t="shared" si="359"/>
        <v>41838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42285</v>
      </c>
      <c r="T3819" s="11">
        <f t="shared" si="359"/>
        <v>42301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42046</v>
      </c>
      <c r="T3820" s="11">
        <f t="shared" si="359"/>
        <v>42076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</v>
      </c>
      <c r="T3821" s="11">
        <f t="shared" si="359"/>
        <v>42203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42161</v>
      </c>
      <c r="T3822" s="11">
        <f t="shared" si="359"/>
        <v>42191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</v>
      </c>
      <c r="T3823" s="11">
        <f t="shared" si="359"/>
        <v>42373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42330</v>
      </c>
      <c r="T3824" s="11">
        <f t="shared" si="359"/>
        <v>42389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42171</v>
      </c>
      <c r="T3825" s="11">
        <f t="shared" si="359"/>
        <v>42205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42572</v>
      </c>
      <c r="T3826" s="11">
        <f t="shared" si="359"/>
        <v>42584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</v>
      </c>
      <c r="T3827" s="11">
        <f t="shared" si="359"/>
        <v>42172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</v>
      </c>
      <c r="T3828" s="11">
        <f t="shared" si="359"/>
        <v>42131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42035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41945</v>
      </c>
      <c r="T3830" s="11">
        <f t="shared" si="359"/>
        <v>42005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42594</v>
      </c>
      <c r="T3831" s="11">
        <f t="shared" si="359"/>
        <v>42614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42504</v>
      </c>
      <c r="T3832" s="11">
        <f t="shared" si="359"/>
        <v>42518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41928</v>
      </c>
      <c r="T3833" s="11">
        <f t="shared" si="359"/>
        <v>41949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</v>
      </c>
      <c r="T3834" s="11">
        <f t="shared" si="359"/>
        <v>42420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41964</v>
      </c>
      <c r="T3835" s="11">
        <f t="shared" si="359"/>
        <v>41975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</v>
      </c>
      <c r="T3836" s="11">
        <f t="shared" si="359"/>
        <v>42173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42461</v>
      </c>
      <c r="T3837" s="11">
        <f t="shared" si="359"/>
        <v>42482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42554</v>
      </c>
      <c r="T3838" s="11">
        <f t="shared" si="359"/>
        <v>42585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42153</v>
      </c>
      <c r="T3839" s="11">
        <f t="shared" si="359"/>
        <v>42189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42117</v>
      </c>
      <c r="T3840" s="11">
        <f t="shared" si="359"/>
        <v>42147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</v>
      </c>
      <c r="T3841" s="11">
        <f t="shared" si="359"/>
        <v>42215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42433</v>
      </c>
      <c r="T3842" s="11">
        <f t="shared" si="359"/>
        <v>42458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MID(N3843,SEARCH("/",N3843)+1,LEN(N3843))</f>
        <v>plays</v>
      </c>
      <c r="S3843" s="11">
        <f t="shared" ref="S3843:S3906" si="364">ROUND((J3843/86400)+DATE(1970,1,1),0)</f>
        <v>41781</v>
      </c>
      <c r="T3843" s="11">
        <f t="shared" ref="T3843:T3906" si="365">ROUND(($I3843/86400)+DATE(1970,1,1),0)</f>
        <v>41841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</v>
      </c>
      <c r="T3844" s="11">
        <f t="shared" si="365"/>
        <v>41770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</v>
      </c>
      <c r="T3845" s="11">
        <f t="shared" si="365"/>
        <v>41791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41767</v>
      </c>
      <c r="T3846" s="11">
        <f t="shared" si="365"/>
        <v>41793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42249</v>
      </c>
      <c r="T3847" s="11">
        <f t="shared" si="365"/>
        <v>42279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</v>
      </c>
      <c r="T3848" s="11">
        <f t="shared" si="365"/>
        <v>41916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</v>
      </c>
      <c r="T3849" s="11">
        <f t="shared" si="365"/>
        <v>42204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42266</v>
      </c>
      <c r="T3850" s="11">
        <f t="shared" si="365"/>
        <v>42296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42137</v>
      </c>
      <c r="T3851" s="11">
        <f t="shared" si="365"/>
        <v>42167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</v>
      </c>
      <c r="T3852" s="11">
        <f t="shared" si="365"/>
        <v>42005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</v>
      </c>
      <c r="T3853" s="11">
        <f t="shared" si="365"/>
        <v>42202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</v>
      </c>
      <c r="T3854" s="11">
        <f t="shared" si="365"/>
        <v>42090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41849</v>
      </c>
      <c r="T3855" s="11">
        <f t="shared" si="365"/>
        <v>41884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42104</v>
      </c>
      <c r="T3856" s="11">
        <f t="shared" si="365"/>
        <v>42134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42060</v>
      </c>
      <c r="T3857" s="11">
        <f t="shared" si="365"/>
        <v>42090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42042</v>
      </c>
      <c r="T3858" s="11">
        <f t="shared" si="365"/>
        <v>42072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41830</v>
      </c>
      <c r="T3859" s="11">
        <f t="shared" si="365"/>
        <v>41853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</v>
      </c>
      <c r="T3860" s="11">
        <f t="shared" si="365"/>
        <v>42147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41790</v>
      </c>
      <c r="T3861" s="11">
        <f t="shared" si="365"/>
        <v>41816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41834</v>
      </c>
      <c r="T3862" s="11">
        <f t="shared" si="365"/>
        <v>41864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41915</v>
      </c>
      <c r="T3863" s="11">
        <f t="shared" si="365"/>
        <v>41956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</v>
      </c>
      <c r="T3864" s="11">
        <f t="shared" si="365"/>
        <v>42626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42254</v>
      </c>
      <c r="T3865" s="11">
        <f t="shared" si="365"/>
        <v>42314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42296</v>
      </c>
      <c r="T3866" s="11">
        <f t="shared" si="365"/>
        <v>42326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41842</v>
      </c>
      <c r="T3867" s="11">
        <f t="shared" si="365"/>
        <v>41881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42403</v>
      </c>
      <c r="T3868" s="11">
        <f t="shared" si="365"/>
        <v>42452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42510</v>
      </c>
      <c r="T3869" s="11">
        <f t="shared" si="365"/>
        <v>42540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41866</v>
      </c>
      <c r="T3870" s="11">
        <f t="shared" si="365"/>
        <v>41891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42048</v>
      </c>
      <c r="T3871" s="11">
        <f t="shared" si="365"/>
        <v>42077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</v>
      </c>
      <c r="T3872" s="11">
        <f t="shared" si="365"/>
        <v>41823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42764</v>
      </c>
      <c r="T3873" s="11">
        <f t="shared" si="365"/>
        <v>42824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</v>
      </c>
      <c r="T3874" s="11">
        <f t="shared" si="365"/>
        <v>42230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42256</v>
      </c>
      <c r="T3875" s="11">
        <f t="shared" si="365"/>
        <v>42286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</v>
      </c>
      <c r="T3876" s="11">
        <f t="shared" si="365"/>
        <v>42028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</v>
      </c>
      <c r="T3877" s="11">
        <f t="shared" si="365"/>
        <v>42616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42373</v>
      </c>
      <c r="T3878" s="11">
        <f t="shared" si="365"/>
        <v>42403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42683</v>
      </c>
      <c r="T3879" s="11">
        <f t="shared" si="365"/>
        <v>42713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42155</v>
      </c>
      <c r="T3880" s="11">
        <f t="shared" si="365"/>
        <v>42185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42000</v>
      </c>
      <c r="T3881" s="11">
        <f t="shared" si="365"/>
        <v>42030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41816</v>
      </c>
      <c r="T3882" s="11">
        <f t="shared" si="365"/>
        <v>41851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</v>
      </c>
      <c r="T3883" s="11">
        <f t="shared" si="365"/>
        <v>42786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42374</v>
      </c>
      <c r="T3884" s="11">
        <f t="shared" si="365"/>
        <v>42401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41855</v>
      </c>
      <c r="T3885" s="11">
        <f t="shared" si="365"/>
        <v>41885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42066</v>
      </c>
      <c r="T3886" s="11">
        <f t="shared" si="365"/>
        <v>42091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42470</v>
      </c>
      <c r="T3887" s="11">
        <f t="shared" si="365"/>
        <v>42500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</v>
      </c>
      <c r="T3888" s="11">
        <f t="shared" si="365"/>
        <v>41984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42080</v>
      </c>
      <c r="T3889" s="11">
        <f t="shared" si="365"/>
        <v>42126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42763</v>
      </c>
      <c r="T3890" s="11">
        <f t="shared" si="365"/>
        <v>42793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</v>
      </c>
      <c r="T3891" s="11">
        <f t="shared" si="365"/>
        <v>42009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42172</v>
      </c>
      <c r="T3892" s="11">
        <f t="shared" si="365"/>
        <v>42232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</v>
      </c>
      <c r="T3893" s="11">
        <f t="shared" si="365"/>
        <v>42086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41868</v>
      </c>
      <c r="T3894" s="11">
        <f t="shared" si="365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41780</v>
      </c>
      <c r="T3895" s="11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42680</v>
      </c>
      <c r="T3896" s="11">
        <f t="shared" si="365"/>
        <v>42710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</v>
      </c>
      <c r="T3897" s="11">
        <f t="shared" si="365"/>
        <v>42063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</v>
      </c>
      <c r="T3898" s="11">
        <f t="shared" si="365"/>
        <v>41807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41983</v>
      </c>
      <c r="T3899" s="11">
        <f t="shared" si="365"/>
        <v>42013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</v>
      </c>
      <c r="T3900" s="11">
        <f t="shared" si="365"/>
        <v>42234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41844</v>
      </c>
      <c r="T3901" s="11">
        <f t="shared" si="365"/>
        <v>41864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</v>
      </c>
      <c r="T3902" s="11">
        <f t="shared" si="365"/>
        <v>42166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42318</v>
      </c>
      <c r="T3903" s="11">
        <f t="shared" si="365"/>
        <v>42358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</v>
      </c>
      <c r="T3904" s="11">
        <f t="shared" si="365"/>
        <v>42689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</v>
      </c>
      <c r="T3905" s="11">
        <f t="shared" si="365"/>
        <v>42231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</v>
      </c>
      <c r="T3906" s="11">
        <f t="shared" si="365"/>
        <v>42109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MID(N3907,SEARCH("/",N3907)+1,LEN(N3907))</f>
        <v>plays</v>
      </c>
      <c r="S3907" s="11">
        <f t="shared" ref="S3907:S3970" si="370">ROUND((J3907/86400)+DATE(1970,1,1),0)</f>
        <v>42125</v>
      </c>
      <c r="T3907" s="11">
        <f t="shared" ref="T3907:T3970" si="371">ROUND(($I3907/86400)+DATE(1970,1,1),0)</f>
        <v>42167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42144</v>
      </c>
      <c r="T3908" s="11">
        <f t="shared" si="371"/>
        <v>42182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41907</v>
      </c>
      <c r="T3909" s="11">
        <f t="shared" si="371"/>
        <v>41939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</v>
      </c>
      <c r="T3910" s="11">
        <f t="shared" si="371"/>
        <v>41849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</v>
      </c>
      <c r="T3911" s="11">
        <f t="shared" si="371"/>
        <v>41893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42225</v>
      </c>
      <c r="T3912" s="11">
        <f t="shared" si="371"/>
        <v>42255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41940</v>
      </c>
      <c r="T3913" s="11">
        <f t="shared" si="371"/>
        <v>41970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</v>
      </c>
      <c r="T3914" s="11">
        <f t="shared" si="371"/>
        <v>42119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</v>
      </c>
      <c r="T3915" s="11">
        <f t="shared" si="371"/>
        <v>42338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42115</v>
      </c>
      <c r="T3916" s="11">
        <f t="shared" si="371"/>
        <v>42135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42493</v>
      </c>
      <c r="T3917" s="11">
        <f t="shared" si="371"/>
        <v>42523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</v>
      </c>
      <c r="T3918" s="11">
        <f t="shared" si="371"/>
        <v>42524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41864</v>
      </c>
      <c r="T3919" s="11">
        <f t="shared" si="371"/>
        <v>41894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41844</v>
      </c>
      <c r="T3920" s="11">
        <f t="shared" si="371"/>
        <v>41856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</v>
      </c>
      <c r="T3922" s="11">
        <f t="shared" si="371"/>
        <v>42687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41927</v>
      </c>
      <c r="T3923" s="11">
        <f t="shared" si="371"/>
        <v>41939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42021</v>
      </c>
      <c r="T3924" s="11">
        <f t="shared" si="371"/>
        <v>42066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42076</v>
      </c>
      <c r="T3925" s="11">
        <f t="shared" si="371"/>
        <v>42104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41787</v>
      </c>
      <c r="T3926" s="11">
        <f t="shared" si="371"/>
        <v>41817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41821</v>
      </c>
      <c r="T3927" s="11">
        <f t="shared" si="371"/>
        <v>41851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</v>
      </c>
      <c r="T3928" s="11">
        <f t="shared" si="371"/>
        <v>42000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</v>
      </c>
      <c r="T3929" s="11">
        <f t="shared" si="371"/>
        <v>41860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42266</v>
      </c>
      <c r="T3930" s="11">
        <f t="shared" si="371"/>
        <v>42293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42602</v>
      </c>
      <c r="T3931" s="11">
        <f t="shared" si="371"/>
        <v>42632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</v>
      </c>
      <c r="T3932" s="11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</v>
      </c>
      <c r="T3933" s="11">
        <f t="shared" si="371"/>
        <v>42253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</v>
      </c>
      <c r="T3934" s="11">
        <f t="shared" si="371"/>
        <v>42445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42539</v>
      </c>
      <c r="T3935" s="11">
        <f t="shared" si="371"/>
        <v>42568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42234</v>
      </c>
      <c r="T3936" s="11">
        <f t="shared" si="371"/>
        <v>42279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42222</v>
      </c>
      <c r="T3937" s="11">
        <f t="shared" si="371"/>
        <v>42282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</v>
      </c>
      <c r="T3938" s="11">
        <f t="shared" si="371"/>
        <v>42705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42535</v>
      </c>
      <c r="T3939" s="11">
        <f t="shared" si="371"/>
        <v>42563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42152</v>
      </c>
      <c r="T3940" s="11">
        <f t="shared" si="371"/>
        <v>42183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</v>
      </c>
      <c r="T3941" s="11">
        <f t="shared" si="371"/>
        <v>41919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</v>
      </c>
      <c r="T3942" s="11">
        <f t="shared" si="371"/>
        <v>42006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41941</v>
      </c>
      <c r="T3943" s="11">
        <f t="shared" si="371"/>
        <v>41968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42112</v>
      </c>
      <c r="T3944" s="11">
        <f t="shared" si="371"/>
        <v>42172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42280</v>
      </c>
      <c r="T3945" s="11">
        <f t="shared" si="371"/>
        <v>42311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42214</v>
      </c>
      <c r="T3946" s="11">
        <f t="shared" si="371"/>
        <v>42244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42110</v>
      </c>
      <c r="T3947" s="11">
        <f t="shared" si="371"/>
        <v>42140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42032</v>
      </c>
      <c r="T3948" s="11">
        <f t="shared" si="371"/>
        <v>42063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</v>
      </c>
      <c r="T3949" s="11">
        <f t="shared" si="371"/>
        <v>42645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</v>
      </c>
      <c r="T3950" s="11">
        <f t="shared" si="371"/>
        <v>41889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</v>
      </c>
      <c r="T3951" s="11">
        <f t="shared" si="371"/>
        <v>42046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42440</v>
      </c>
      <c r="T3952" s="11">
        <f t="shared" si="371"/>
        <v>42469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42434</v>
      </c>
      <c r="T3953" s="11">
        <f t="shared" si="371"/>
        <v>42494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42244</v>
      </c>
      <c r="T3954" s="11">
        <f t="shared" si="371"/>
        <v>42304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</v>
      </c>
      <c r="T3955" s="11">
        <f t="shared" si="371"/>
        <v>42581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41775</v>
      </c>
      <c r="T3956" s="11">
        <f t="shared" si="371"/>
        <v>41835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42307</v>
      </c>
      <c r="T3957" s="11">
        <f t="shared" si="371"/>
        <v>42337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42458</v>
      </c>
      <c r="T3958" s="11">
        <f t="shared" si="371"/>
        <v>42485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42514</v>
      </c>
      <c r="T3959" s="11">
        <f t="shared" si="371"/>
        <v>42560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41817</v>
      </c>
      <c r="T3960" s="11">
        <f t="shared" si="371"/>
        <v>41854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41881</v>
      </c>
      <c r="T3961" s="11">
        <f t="shared" si="371"/>
        <v>41911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42343</v>
      </c>
      <c r="T3962" s="11">
        <f t="shared" si="371"/>
        <v>42373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41746</v>
      </c>
      <c r="T3963" s="11">
        <f t="shared" si="371"/>
        <v>41768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42312</v>
      </c>
      <c r="T3964" s="11">
        <f t="shared" si="371"/>
        <v>42337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</v>
      </c>
      <c r="T3965" s="11">
        <f t="shared" si="371"/>
        <v>42326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42054</v>
      </c>
      <c r="T3966" s="11">
        <f t="shared" si="371"/>
        <v>42114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</v>
      </c>
      <c r="T3967" s="11">
        <f t="shared" si="371"/>
        <v>42474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41802</v>
      </c>
      <c r="T3968" s="11">
        <f t="shared" si="371"/>
        <v>41844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</v>
      </c>
      <c r="T3969" s="11">
        <f t="shared" si="371"/>
        <v>42800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42453</v>
      </c>
      <c r="T3970" s="11">
        <f t="shared" si="371"/>
        <v>42513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MID(N3971,SEARCH("/",N3971)+1,LEN(N3971))</f>
        <v>plays</v>
      </c>
      <c r="S3971" s="11">
        <f t="shared" ref="S3971:S4034" si="376">ROUND((J3971/86400)+DATE(1970,1,1),0)</f>
        <v>42602</v>
      </c>
      <c r="T3971" s="11">
        <f t="shared" ref="T3971:T4034" si="377">ROUND(($I3971/86400)+DATE(1970,1,1),0)</f>
        <v>42611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42448</v>
      </c>
      <c r="T3972" s="11">
        <f t="shared" si="377"/>
        <v>42478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41812</v>
      </c>
      <c r="T3973" s="11">
        <f t="shared" si="377"/>
        <v>41842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</v>
      </c>
      <c r="T3974" s="11">
        <f t="shared" si="377"/>
        <v>42041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42470</v>
      </c>
      <c r="T3975" s="11">
        <f t="shared" si="377"/>
        <v>42499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42494</v>
      </c>
      <c r="T3976" s="11">
        <f t="shared" si="377"/>
        <v>42524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42535</v>
      </c>
      <c r="T3977" s="11">
        <f t="shared" si="377"/>
        <v>42565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41831</v>
      </c>
      <c r="T3978" s="11">
        <f t="shared" si="377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42544</v>
      </c>
      <c r="T3979" s="11">
        <f t="shared" si="377"/>
        <v>42574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41976</v>
      </c>
      <c r="T3980" s="11">
        <f t="shared" si="377"/>
        <v>42036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42070</v>
      </c>
      <c r="T3981" s="11">
        <f t="shared" si="377"/>
        <v>42093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41796</v>
      </c>
      <c r="T3982" s="11">
        <f t="shared" si="377"/>
        <v>41826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</v>
      </c>
      <c r="T3983" s="11">
        <f t="shared" si="377"/>
        <v>42568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42133</v>
      </c>
      <c r="T3984" s="11">
        <f t="shared" si="377"/>
        <v>42193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41748</v>
      </c>
      <c r="T3985" s="11">
        <f t="shared" si="377"/>
        <v>41779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41921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42400</v>
      </c>
      <c r="T3987" s="11">
        <f t="shared" si="377"/>
        <v>42421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42468</v>
      </c>
      <c r="T3988" s="11">
        <f t="shared" si="377"/>
        <v>42497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41766</v>
      </c>
      <c r="T3989" s="11">
        <f t="shared" si="377"/>
        <v>41776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</v>
      </c>
      <c r="T3990" s="11">
        <f t="shared" si="377"/>
        <v>42245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42287</v>
      </c>
      <c r="T3991" s="11">
        <f t="shared" si="377"/>
        <v>42317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42402</v>
      </c>
      <c r="T3992" s="11">
        <f t="shared" si="377"/>
        <v>42432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42126</v>
      </c>
      <c r="T3993" s="11">
        <f t="shared" si="377"/>
        <v>42156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42290</v>
      </c>
      <c r="T3994" s="11">
        <f t="shared" si="377"/>
        <v>42350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42108</v>
      </c>
      <c r="T3995" s="11">
        <f t="shared" si="377"/>
        <v>42138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</v>
      </c>
      <c r="T3996" s="11">
        <f t="shared" si="377"/>
        <v>41839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42020</v>
      </c>
      <c r="T3997" s="11">
        <f t="shared" si="377"/>
        <v>42049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</v>
      </c>
      <c r="T3998" s="11">
        <f t="shared" si="377"/>
        <v>41964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</v>
      </c>
      <c r="T3999" s="11">
        <f t="shared" si="377"/>
        <v>42099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42062</v>
      </c>
      <c r="T4000" s="11">
        <f t="shared" si="377"/>
        <v>42092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41843</v>
      </c>
      <c r="T4001" s="11">
        <f t="shared" si="377"/>
        <v>41883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42438</v>
      </c>
      <c r="T4002" s="11">
        <f t="shared" si="377"/>
        <v>42498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42776</v>
      </c>
      <c r="T4003" s="11">
        <f t="shared" si="377"/>
        <v>42796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</v>
      </c>
      <c r="T4004" s="11">
        <f t="shared" si="377"/>
        <v>41909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42021</v>
      </c>
      <c r="T4005" s="11">
        <f t="shared" si="377"/>
        <v>42051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</v>
      </c>
      <c r="T4006" s="11">
        <f t="shared" si="377"/>
        <v>41920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41873</v>
      </c>
      <c r="T4007" s="11">
        <f t="shared" si="377"/>
        <v>41933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42392</v>
      </c>
      <c r="T4008" s="11">
        <f t="shared" si="377"/>
        <v>42417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41849</v>
      </c>
      <c r="T4009" s="11">
        <f t="shared" si="377"/>
        <v>41878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42178</v>
      </c>
      <c r="T4010" s="11">
        <f t="shared" si="377"/>
        <v>42208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41852</v>
      </c>
      <c r="T4011" s="11">
        <f t="shared" si="377"/>
        <v>41892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41922</v>
      </c>
      <c r="T4012" s="11">
        <f t="shared" si="377"/>
        <v>41939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42003</v>
      </c>
      <c r="T4013" s="11">
        <f t="shared" si="377"/>
        <v>42033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42097</v>
      </c>
      <c r="T4014" s="11">
        <f t="shared" si="377"/>
        <v>42127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</v>
      </c>
      <c r="T4015" s="11">
        <f t="shared" si="377"/>
        <v>42051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</v>
      </c>
      <c r="T4016" s="11">
        <f t="shared" si="377"/>
        <v>42434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42175</v>
      </c>
      <c r="T4017" s="11">
        <f t="shared" si="377"/>
        <v>42205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41870</v>
      </c>
      <c r="T4018" s="11">
        <f t="shared" si="377"/>
        <v>41900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41857</v>
      </c>
      <c r="T4019" s="11">
        <f t="shared" si="377"/>
        <v>41887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42621</v>
      </c>
      <c r="T4020" s="11">
        <f t="shared" si="377"/>
        <v>42651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42418</v>
      </c>
      <c r="T4021" s="11">
        <f t="shared" si="377"/>
        <v>42476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</v>
      </c>
      <c r="T4022" s="11">
        <f t="shared" si="377"/>
        <v>42087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41879</v>
      </c>
      <c r="T4023" s="11">
        <f t="shared" si="377"/>
        <v>41939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41991</v>
      </c>
      <c r="T4024" s="11">
        <f t="shared" si="377"/>
        <v>42036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42409</v>
      </c>
      <c r="T4025" s="11">
        <f t="shared" si="377"/>
        <v>42454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42218</v>
      </c>
      <c r="T4026" s="11">
        <f t="shared" si="377"/>
        <v>42248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</v>
      </c>
      <c r="T4027" s="11">
        <f t="shared" si="377"/>
        <v>42211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42283</v>
      </c>
      <c r="T4028" s="11">
        <f t="shared" si="377"/>
        <v>42343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42769</v>
      </c>
      <c r="T4029" s="11">
        <f t="shared" si="377"/>
        <v>42789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41766</v>
      </c>
      <c r="T4030" s="11">
        <f t="shared" si="377"/>
        <v>41796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</v>
      </c>
      <c r="T4031" s="11">
        <f t="shared" si="377"/>
        <v>42352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42375</v>
      </c>
      <c r="T4032" s="11">
        <f t="shared" si="377"/>
        <v>42404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41942</v>
      </c>
      <c r="T4033" s="11">
        <f t="shared" si="377"/>
        <v>41992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42294</v>
      </c>
      <c r="T4034" s="11">
        <f t="shared" si="377"/>
        <v>42354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MID(N4035,SEARCH("/",N4035)+1,LEN(N4035))</f>
        <v>plays</v>
      </c>
      <c r="S4035" s="11">
        <f t="shared" ref="S4035:S4098" si="382">ROUND((J4035/86400)+DATE(1970,1,1),0)</f>
        <v>42614</v>
      </c>
      <c r="T4035" s="11">
        <f t="shared" ref="T4035:T4098" si="383">ROUND(($I4035/86400)+DATE(1970,1,1),0)</f>
        <v>42645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42068</v>
      </c>
      <c r="T4036" s="11">
        <f t="shared" si="383"/>
        <v>42098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41904</v>
      </c>
      <c r="T4037" s="11">
        <f t="shared" si="383"/>
        <v>41934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41805</v>
      </c>
      <c r="T4038" s="11">
        <f t="shared" si="383"/>
        <v>41822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</v>
      </c>
      <c r="T4039" s="11">
        <f t="shared" si="383"/>
        <v>42515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41870</v>
      </c>
      <c r="T4040" s="11">
        <f t="shared" si="383"/>
        <v>41930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42306</v>
      </c>
      <c r="T4041" s="11">
        <f t="shared" si="383"/>
        <v>42339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</v>
      </c>
      <c r="T4042" s="11">
        <f t="shared" si="383"/>
        <v>42203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</v>
      </c>
      <c r="T4043" s="11">
        <f t="shared" si="383"/>
        <v>42619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</v>
      </c>
      <c r="T4044" s="11">
        <f t="shared" si="383"/>
        <v>42025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41949</v>
      </c>
      <c r="T4045" s="11">
        <f t="shared" si="383"/>
        <v>41964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</v>
      </c>
      <c r="T4046" s="11">
        <f t="shared" si="383"/>
        <v>42104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</v>
      </c>
      <c r="T4047" s="11">
        <f t="shared" si="383"/>
        <v>41872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41905</v>
      </c>
      <c r="T4048" s="11">
        <f t="shared" si="383"/>
        <v>41935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</v>
      </c>
      <c r="T4049" s="11">
        <f t="shared" si="383"/>
        <v>42015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42437</v>
      </c>
      <c r="T4050" s="11">
        <f t="shared" si="383"/>
        <v>42471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42170</v>
      </c>
      <c r="T4051" s="11">
        <f t="shared" si="383"/>
        <v>42200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41906</v>
      </c>
      <c r="T4052" s="11">
        <f t="shared" si="383"/>
        <v>41936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41762</v>
      </c>
      <c r="T4053" s="11">
        <f t="shared" si="383"/>
        <v>41768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41866</v>
      </c>
      <c r="T4054" s="11">
        <f t="shared" si="383"/>
        <v>41926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41929</v>
      </c>
      <c r="T4055" s="11">
        <f t="shared" si="383"/>
        <v>41959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42614</v>
      </c>
      <c r="T4056" s="11">
        <f t="shared" si="383"/>
        <v>42644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41780</v>
      </c>
      <c r="T4057" s="11">
        <f t="shared" si="383"/>
        <v>41810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42535</v>
      </c>
      <c r="T4058" s="11">
        <f t="shared" si="383"/>
        <v>42555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42311</v>
      </c>
      <c r="T4059" s="11">
        <f t="shared" si="383"/>
        <v>42334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</v>
      </c>
      <c r="T4060" s="11">
        <f t="shared" si="383"/>
        <v>42461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41867</v>
      </c>
      <c r="T4061" s="11">
        <f t="shared" si="383"/>
        <v>41898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41780</v>
      </c>
      <c r="T4062" s="11">
        <f t="shared" si="383"/>
        <v>41814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</v>
      </c>
      <c r="T4063" s="11">
        <f t="shared" si="383"/>
        <v>42481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42524</v>
      </c>
      <c r="T4064" s="11">
        <f t="shared" si="383"/>
        <v>42554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41788</v>
      </c>
      <c r="T4065" s="11">
        <f t="shared" si="383"/>
        <v>41818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42094</v>
      </c>
      <c r="T4066" s="11">
        <f t="shared" si="383"/>
        <v>42124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41834</v>
      </c>
      <c r="T4067" s="11">
        <f t="shared" si="383"/>
        <v>41864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</v>
      </c>
      <c r="T4068" s="11">
        <f t="shared" si="383"/>
        <v>42509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</v>
      </c>
      <c r="T4069" s="11">
        <f t="shared" si="383"/>
        <v>42275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42719</v>
      </c>
      <c r="T4070" s="11">
        <f t="shared" si="383"/>
        <v>42749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42023</v>
      </c>
      <c r="T4071" s="11">
        <f t="shared" si="383"/>
        <v>42064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42032</v>
      </c>
      <c r="T4072" s="11">
        <f t="shared" si="383"/>
        <v>42064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42701</v>
      </c>
      <c r="T4073" s="11">
        <f t="shared" si="383"/>
        <v>42731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41813</v>
      </c>
      <c r="T4074" s="11">
        <f t="shared" si="383"/>
        <v>41873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</v>
      </c>
      <c r="T4075" s="11">
        <f t="shared" si="383"/>
        <v>42133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42284</v>
      </c>
      <c r="T4076" s="11">
        <f t="shared" si="383"/>
        <v>42314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</v>
      </c>
      <c r="T4077" s="11">
        <f t="shared" si="383"/>
        <v>41821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41906</v>
      </c>
      <c r="T4078" s="11">
        <f t="shared" si="383"/>
        <v>41934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42696</v>
      </c>
      <c r="T4079" s="11">
        <f t="shared" si="383"/>
        <v>42726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42733</v>
      </c>
      <c r="T4080" s="11">
        <f t="shared" si="383"/>
        <v>42763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42511</v>
      </c>
      <c r="T4081" s="11">
        <f t="shared" si="383"/>
        <v>42541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42512</v>
      </c>
      <c r="T4082" s="11">
        <f t="shared" si="383"/>
        <v>42536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42042</v>
      </c>
      <c r="T4083" s="11">
        <f t="shared" si="383"/>
        <v>42072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</v>
      </c>
      <c r="T4084" s="11">
        <f t="shared" si="383"/>
        <v>42323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42354</v>
      </c>
      <c r="T4085" s="11">
        <f t="shared" si="383"/>
        <v>42384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</v>
      </c>
      <c r="T4086" s="11">
        <f t="shared" si="383"/>
        <v>42652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42059</v>
      </c>
      <c r="T4087" s="11">
        <f t="shared" si="383"/>
        <v>42087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42305</v>
      </c>
      <c r="T4088" s="11">
        <f t="shared" si="383"/>
        <v>42329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42539</v>
      </c>
      <c r="T4089" s="11">
        <f t="shared" si="383"/>
        <v>42569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41991</v>
      </c>
      <c r="T4090" s="11">
        <f t="shared" si="383"/>
        <v>42020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42123</v>
      </c>
      <c r="T4091" s="11">
        <f t="shared" si="383"/>
        <v>42156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42210</v>
      </c>
      <c r="T4092" s="11">
        <f t="shared" si="383"/>
        <v>42224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41991</v>
      </c>
      <c r="T4093" s="11">
        <f t="shared" si="383"/>
        <v>42021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</v>
      </c>
      <c r="T4094" s="11">
        <f t="shared" si="383"/>
        <v>42099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42179</v>
      </c>
      <c r="T4095" s="11">
        <f t="shared" si="383"/>
        <v>42239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</v>
      </c>
      <c r="T4096" s="11">
        <f t="shared" si="383"/>
        <v>41934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</v>
      </c>
      <c r="T4097" s="11">
        <f t="shared" si="383"/>
        <v>42723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42751</v>
      </c>
      <c r="T4098" s="11">
        <f t="shared" si="383"/>
        <v>42794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MID(N4099,SEARCH("/",N4099)+1,LEN(N4099))</f>
        <v>plays</v>
      </c>
      <c r="S4099" s="11">
        <f t="shared" ref="S4099:S4115" si="388">ROUND((J4099/86400)+DATE(1970,1,1),0)</f>
        <v>42345</v>
      </c>
      <c r="T4099" s="11">
        <f t="shared" ref="T4099:T4115" si="389">ROUND(($I4099/86400)+DATE(1970,1,1),0)</f>
        <v>42401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42496</v>
      </c>
      <c r="T4100" s="11">
        <f t="shared" si="389"/>
        <v>42526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42571</v>
      </c>
      <c r="T4101" s="11">
        <f t="shared" si="389"/>
        <v>42616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</v>
      </c>
      <c r="T4102" s="11">
        <f t="shared" si="389"/>
        <v>41937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42731</v>
      </c>
      <c r="T4103" s="11">
        <f t="shared" si="389"/>
        <v>42761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42476</v>
      </c>
      <c r="T4104" s="11">
        <f t="shared" si="389"/>
        <v>42506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42189</v>
      </c>
      <c r="T4105" s="11">
        <f t="shared" si="389"/>
        <v>42243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</v>
      </c>
      <c r="T4106" s="11">
        <f t="shared" si="389"/>
        <v>42670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</v>
      </c>
      <c r="T4107" s="11">
        <f t="shared" si="389"/>
        <v>42730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</v>
      </c>
      <c r="T4108" s="11">
        <f t="shared" si="389"/>
        <v>42096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41884</v>
      </c>
      <c r="T4109" s="11">
        <f t="shared" si="389"/>
        <v>41907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</v>
      </c>
      <c r="T4110" s="11">
        <f t="shared" si="389"/>
        <v>42797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42308</v>
      </c>
      <c r="T4111" s="11">
        <f t="shared" si="389"/>
        <v>42338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42513</v>
      </c>
      <c r="T4112" s="11">
        <f t="shared" si="389"/>
        <v>42573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</v>
      </c>
      <c r="T4113" s="11">
        <f t="shared" si="389"/>
        <v>42059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42401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42359</v>
      </c>
      <c r="T4115" s="11">
        <f t="shared" si="389"/>
        <v>42377</v>
      </c>
    </row>
    <row r="4116" spans="1:20" x14ac:dyDescent="0.3">
      <c r="S4116" s="11"/>
      <c r="T4116" s="11"/>
    </row>
  </sheetData>
  <autoFilter ref="A1:T4115" xr:uid="{E072EAB6-E603-4975-B2F2-8667036A1C8C}"/>
  <conditionalFormatting sqref="F1:F1048576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Subcategory Pivot</vt:lpstr>
      <vt:lpstr>Date Pivot</vt:lpstr>
      <vt:lpstr>Bonus</vt:lpstr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JLJones</cp:lastModifiedBy>
  <dcterms:created xsi:type="dcterms:W3CDTF">2017-04-20T15:17:24Z</dcterms:created>
  <dcterms:modified xsi:type="dcterms:W3CDTF">2019-11-11T16:51:17Z</dcterms:modified>
</cp:coreProperties>
</file>