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15" windowHeight="118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74" i="1"/>
  <c r="B75"/>
  <c r="B80"/>
  <c r="B79"/>
  <c r="B78"/>
  <c r="B77"/>
  <c r="B76"/>
  <c r="F3"/>
  <c r="G111"/>
  <c r="G110"/>
  <c r="G109"/>
  <c r="G108"/>
  <c r="G107"/>
  <c r="G106"/>
  <c r="D74"/>
  <c r="C80"/>
  <c r="E76" s="1"/>
  <c r="G76" s="1"/>
  <c r="F6"/>
  <c r="F5"/>
  <c r="F4"/>
  <c r="F2"/>
  <c r="F74" l="1"/>
  <c r="H74" s="1"/>
  <c r="D75"/>
  <c r="F75" s="1"/>
  <c r="H75" s="1"/>
  <c r="E79"/>
  <c r="G79" s="1"/>
  <c r="E77"/>
  <c r="G77" s="1"/>
  <c r="E75"/>
  <c r="G75" s="1"/>
  <c r="E74"/>
  <c r="G74" s="1"/>
  <c r="E78"/>
  <c r="G78" s="1"/>
  <c r="D76" l="1"/>
  <c r="F76" l="1"/>
  <c r="H76" s="1"/>
  <c r="D77"/>
  <c r="D78" l="1"/>
  <c r="F77"/>
  <c r="H77" s="1"/>
  <c r="F78" l="1"/>
  <c r="H78" s="1"/>
  <c r="D79"/>
  <c r="F79" s="1"/>
  <c r="H79" s="1"/>
</calcChain>
</file>

<file path=xl/sharedStrings.xml><?xml version="1.0" encoding="utf-8"?>
<sst xmlns="http://schemas.openxmlformats.org/spreadsheetml/2006/main" count="117" uniqueCount="97">
  <si>
    <t>Alaior</t>
  </si>
  <si>
    <t>Alaró</t>
  </si>
  <si>
    <t>Alcúdia</t>
  </si>
  <si>
    <t>Algaida</t>
  </si>
  <si>
    <t>Andratx</t>
  </si>
  <si>
    <t>Ariany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</si>
  <si>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</si>
  <si>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</si>
  <si>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</si>
  <si>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</si>
  <si>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</si>
  <si>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</si>
  <si>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</si>
  <si>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</si>
  <si>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</si>
  <si>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Es Castell</t>
  </si>
  <si>
    <t>Ciutadella de Menorca</t>
  </si>
  <si>
    <t>Consell</t>
  </si>
  <si>
    <t>Costitx</t>
  </si>
  <si>
    <t>Deià</t>
  </si>
  <si>
    <t>Eivissa</t>
  </si>
  <si>
    <t>Escorca</t>
  </si>
  <si>
    <t>Esporles</t>
  </si>
  <si>
    <t>Estellencs</t>
  </si>
  <si>
    <t>Felanitx</t>
  </si>
  <si>
    <t>Ferreries</t>
  </si>
  <si>
    <t>Formentera</t>
  </si>
  <si>
    <t>Fornalutx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</si>
  <si>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</si>
  <si>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</si>
  <si>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</si>
  <si>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</si>
  <si>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</si>
  <si>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</si>
  <si>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</si>
  <si>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Maó</t>
  </si>
  <si>
    <t>Maria de la Salut</t>
  </si>
  <si>
    <t>Marratxí</t>
  </si>
  <si>
    <t>Es Mercadal</t>
  </si>
  <si>
    <t>Es Migjorn Gran</t>
  </si>
  <si>
    <t>Montuïri</t>
  </si>
  <si>
    <t>Muro</t>
  </si>
  <si>
    <t>Palma</t>
  </si>
  <si>
    <t>Petra</t>
  </si>
  <si>
    <t>Sa Pobla</t>
  </si>
  <si>
    <t>Pollença</t>
  </si>
  <si>
    <t>Porreres</t>
  </si>
  <si>
    <t>Puigpunyent</t>
  </si>
  <si>
    <t>Ses Salines</t>
  </si>
  <si>
    <t>Sant Antoni de Portmany</t>
  </si>
  <si>
    <t>Sant Joan</t>
  </si>
  <si>
    <t>Sant Joan de Labritja</t>
  </si>
  <si>
    <t>Sant Josep de Sa Talaia</t>
  </si>
  <si>
    <t>Sant Llorenç des Cardassar</t>
  </si>
  <si>
    <t>Sant Lluís</t>
  </si>
  <si>
    <t>Santa eugènia</t>
  </si>
  <si>
    <t>Sant Eulària del Riu</t>
  </si>
  <si>
    <t>Santa Margalida</t>
  </si>
  <si>
    <t>Santa Maria del Camí</t>
  </si>
  <si>
    <t>Santanyí</t>
  </si>
  <si>
    <t>Selva</t>
  </si>
  <si>
    <t>Sencelles</t>
  </si>
  <si>
    <t>Sineu</t>
  </si>
  <si>
    <t>Sóller</t>
  </si>
  <si>
    <t>Son Servera</t>
  </si>
  <si>
    <t>Valldemossa</t>
  </si>
  <si>
    <t>Vilafranca de Bonany</t>
  </si>
  <si>
    <t>Estadísticas a partir de los datos brutos</t>
  </si>
  <si>
    <t>Moda</t>
  </si>
  <si>
    <t>Mediana</t>
  </si>
  <si>
    <t>Media</t>
  </si>
  <si>
    <t>1er cuartil</t>
  </si>
  <si>
    <t>3er cuartil</t>
  </si>
  <si>
    <t>Tabla de frecuencias</t>
  </si>
  <si>
    <t>Menos de 50</t>
  </si>
  <si>
    <t>50-250</t>
  </si>
  <si>
    <t>250-500</t>
  </si>
  <si>
    <t>500-750</t>
  </si>
  <si>
    <t>750-1000</t>
  </si>
  <si>
    <t>Más de 1000</t>
  </si>
  <si>
    <t>Intervalo</t>
  </si>
  <si>
    <t>Frec. absoluta</t>
  </si>
  <si>
    <t>Frec. Relativas</t>
  </si>
  <si>
    <t>Porcentaje</t>
  </si>
  <si>
    <t>Frec. Absolutas acum.</t>
  </si>
  <si>
    <t>Frec. Relativas acum.</t>
  </si>
  <si>
    <t>Porcentaje acum.</t>
  </si>
  <si>
    <t>Número empresas Régimen general</t>
  </si>
  <si>
    <t>Municipios</t>
  </si>
  <si>
    <t>Cálculo a partir de la tabla de frecuencias</t>
  </si>
  <si>
    <t>Valores medio intervalos</t>
  </si>
  <si>
    <r>
      <rPr>
        <b/>
        <sz val="11"/>
        <color theme="1"/>
        <rFont val="Calibri"/>
        <family val="2"/>
        <scheme val="minor"/>
      </rPr>
      <t>352,612</t>
    </r>
    <r>
      <rPr>
        <sz val="11"/>
        <color theme="1"/>
        <rFont val="Calibri"/>
        <family val="2"/>
        <scheme val="minor"/>
      </rPr>
      <t xml:space="preserve"> utilizando la fórmula de la pag 77 de los apuntes</t>
    </r>
  </si>
  <si>
    <r>
      <rPr>
        <b/>
        <sz val="11"/>
        <color theme="1"/>
        <rFont val="Calibri"/>
        <family val="2"/>
        <scheme val="minor"/>
      </rPr>
      <t>190</t>
    </r>
    <r>
      <rPr>
        <sz val="11"/>
        <color theme="1"/>
        <rFont val="Calibri"/>
        <family val="2"/>
        <scheme val="minor"/>
      </rPr>
      <t>, utilizando la fórmula de los apuntes pag. 75</t>
    </r>
  </si>
  <si>
    <r>
      <rPr>
        <b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 xml:space="preserve"> que se encuentra en el intervalo</t>
    </r>
    <r>
      <rPr>
        <b/>
        <sz val="11"/>
        <color theme="1"/>
        <rFont val="Calibri"/>
        <family val="2"/>
        <scheme val="minor"/>
      </rPr>
      <t xml:space="preserve"> 50-250</t>
    </r>
    <r>
      <rPr>
        <sz val="11"/>
        <color theme="1"/>
        <rFont val="Calibri"/>
        <family val="2"/>
        <scheme val="minor"/>
      </rPr>
      <t>, utilizando la f´romula de la pag 76</t>
    </r>
  </si>
  <si>
    <r>
      <rPr>
        <b/>
        <sz val="11"/>
        <color theme="1"/>
        <rFont val="Calibri"/>
        <family val="2"/>
        <scheme val="minor"/>
      </rPr>
      <t>481,25</t>
    </r>
    <r>
      <rPr>
        <sz val="11"/>
        <color theme="1"/>
        <rFont val="Calibri"/>
        <family val="2"/>
        <scheme val="minor"/>
      </rPr>
      <t xml:space="preserve"> que se encuentra en el intervalo </t>
    </r>
    <r>
      <rPr>
        <b/>
        <sz val="11"/>
        <color theme="1"/>
        <rFont val="Calibri"/>
        <family val="2"/>
        <scheme val="minor"/>
      </rPr>
      <t>250-500</t>
    </r>
    <r>
      <rPr>
        <sz val="11"/>
        <color theme="1"/>
        <rFont val="Calibri"/>
        <family val="2"/>
        <scheme val="minor"/>
      </rPr>
      <t>, utilizando la fórmula pag 76</t>
    </r>
  </si>
  <si>
    <r>
      <rPr>
        <b/>
        <sz val="11"/>
        <color theme="1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 xml:space="preserve"> que se encuentra en el intervalo 50-250, que es el intervalo que tine mayor frecuencia absoluta, utilizando 50+250/2=150</t>
    </r>
  </si>
  <si>
    <t>Javier Rodríguez Boyeras 43156250Q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</si>
</sst>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2" xfId="0" applyFill="1" applyBorder="1"/>
    <xf numFmtId="164" fontId="0" fillId="4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64" fontId="0" fillId="0" borderId="7" xfId="0" applyNumberFormat="1" applyBorder="1"/>
  </cellXfs>
  <cellStyles count="1">
    <cellStyle name="Normal" xfId="0" builtinId="0"/>
  </cellStyles>
  <dxfs count="13">
    <dxf>
      <numFmt numFmtId="164" formatCode="0.000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  <dxf>
      <border outline="0"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DIAGRAMA</a:t>
            </a:r>
            <a:r>
              <a:rPr lang="es-ES" baseline="0"/>
              <a:t> DE FRECUENCIAS ABSOLUTAS</a:t>
            </a:r>
            <a:endParaRPr lang="es-E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Hoja1!$A$74:$A$79</c:f>
              <c:strCache>
                <c:ptCount val="6"/>
                <c:pt idx="0">
                  <c:v>Menos de 50</c:v>
                </c:pt>
                <c:pt idx="1">
                  <c:v>50-250</c:v>
                </c:pt>
                <c:pt idx="2">
                  <c:v>250-500</c:v>
                </c:pt>
                <c:pt idx="3">
                  <c:v>500-750</c:v>
                </c:pt>
                <c:pt idx="4">
                  <c:v>750-1000</c:v>
                </c:pt>
                <c:pt idx="5">
                  <c:v>Más de 1000</c:v>
                </c:pt>
              </c:strCache>
            </c:strRef>
          </c:cat>
          <c:val>
            <c:numRef>
              <c:f>Hoja1!$C$74:$C$79</c:f>
              <c:numCache>
                <c:formatCode>General</c:formatCode>
                <c:ptCount val="6"/>
                <c:pt idx="0">
                  <c:v>16</c:v>
                </c:pt>
                <c:pt idx="1">
                  <c:v>25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</c:ser>
        <c:axId val="73103232"/>
        <c:axId val="73118080"/>
      </c:barChart>
      <c:catAx>
        <c:axId val="73103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Num. empresas</a:t>
                </a:r>
              </a:p>
            </c:rich>
          </c:tx>
          <c:layout/>
        </c:title>
        <c:majorTickMark val="none"/>
        <c:tickLblPos val="nextTo"/>
        <c:crossAx val="73118080"/>
        <c:crosses val="autoZero"/>
        <c:auto val="1"/>
        <c:lblAlgn val="ctr"/>
        <c:lblOffset val="100"/>
      </c:catAx>
      <c:valAx>
        <c:axId val="731180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Num. municipios</a:t>
                </a:r>
              </a:p>
            </c:rich>
          </c:tx>
          <c:layout/>
        </c:title>
        <c:numFmt formatCode="General" sourceLinked="1"/>
        <c:tickLblPos val="nextTo"/>
        <c:crossAx val="7310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DIAGRAMA DE PORCENTAJES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Hoja1!$A$74:$A$79</c:f>
              <c:strCache>
                <c:ptCount val="6"/>
                <c:pt idx="0">
                  <c:v>Menos de 50</c:v>
                </c:pt>
                <c:pt idx="1">
                  <c:v>50-250</c:v>
                </c:pt>
                <c:pt idx="2">
                  <c:v>250-500</c:v>
                </c:pt>
                <c:pt idx="3">
                  <c:v>500-750</c:v>
                </c:pt>
                <c:pt idx="4">
                  <c:v>750-1000</c:v>
                </c:pt>
                <c:pt idx="5">
                  <c:v>Más de 1000</c:v>
                </c:pt>
              </c:strCache>
            </c:strRef>
          </c:cat>
          <c:val>
            <c:numRef>
              <c:f>Hoja1!$G$74:$G$79</c:f>
              <c:numCache>
                <c:formatCode>0.000</c:formatCode>
                <c:ptCount val="6"/>
                <c:pt idx="0">
                  <c:v>23.880597014925371</c:v>
                </c:pt>
                <c:pt idx="1">
                  <c:v>37.313432835820898</c:v>
                </c:pt>
                <c:pt idx="2">
                  <c:v>14.925373134328357</c:v>
                </c:pt>
                <c:pt idx="3">
                  <c:v>8.9552238805970141</c:v>
                </c:pt>
                <c:pt idx="4">
                  <c:v>4.4776119402985071</c:v>
                </c:pt>
                <c:pt idx="5">
                  <c:v>10.44776119402985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9525</xdr:rowOff>
    </xdr:from>
    <xdr:to>
      <xdr:col>3</xdr:col>
      <xdr:colOff>762000</xdr:colOff>
      <xdr:row>96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82</xdr:row>
      <xdr:rowOff>19050</xdr:rowOff>
    </xdr:from>
    <xdr:to>
      <xdr:col>8</xdr:col>
      <xdr:colOff>466725</xdr:colOff>
      <xdr:row>96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73:H80" totalsRowShown="0" headerRowDxfId="12" dataDxfId="10" headerRowBorderDxfId="11" tableBorderDxfId="9" totalsRowBorderDxfId="8">
  <autoFilter ref="A73:H80">
    <filterColumn colId="1"/>
  </autoFilter>
  <tableColumns count="8">
    <tableColumn id="1" name="Intervalo" dataDxfId="7"/>
    <tableColumn id="8" name="Valores medio intervalos" dataDxfId="6"/>
    <tableColumn id="2" name="Frec. absoluta" dataDxfId="5"/>
    <tableColumn id="3" name="Frec. Absolutas acum." dataDxfId="4"/>
    <tableColumn id="4" name="Frec. Relativas" dataDxfId="3"/>
    <tableColumn id="5" name="Frec. Relativas acum." dataDxfId="2"/>
    <tableColumn id="6" name="Porcentaje" dataDxfId="1"/>
    <tableColumn id="7" name="Porcentaje acum.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B68" totalsRowShown="0">
  <autoFilter ref="A1:B68"/>
  <tableColumns count="2">
    <tableColumn id="1" name="Municipios"/>
    <tableColumn id="2" name="Número empresas Régimen gener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abSelected="1" zoomScaleNormal="100" workbookViewId="0">
      <selection activeCell="B123" sqref="B123"/>
    </sheetView>
  </sheetViews>
  <sheetFormatPr baseColWidth="10" defaultRowHeight="15"/>
  <cols>
    <col min="1" max="1" width="12" customWidth="1"/>
    <col min="2" max="2" width="34.85546875" customWidth="1"/>
    <col min="3" max="3" width="22.28515625" customWidth="1"/>
    <col min="4" max="4" width="15.85546875" customWidth="1"/>
    <col min="5" max="5" width="21.5703125" customWidth="1"/>
    <col min="6" max="6" width="12.7109375" customWidth="1"/>
    <col min="7" max="7" width="18.42578125" customWidth="1"/>
  </cols>
  <sheetData>
    <row r="1" spans="1:7">
      <c r="A1" t="s">
        <v>88</v>
      </c>
      <c r="B1" t="s">
        <v>87</v>
      </c>
      <c r="F1" s="12" t="s">
        <v>67</v>
      </c>
    </row>
    <row r="2" spans="1:7">
      <c r="A2" t="s">
        <v>0</v>
      </c>
      <c r="B2">
        <v>321</v>
      </c>
      <c r="F2">
        <f>MODE(B2:B68)</f>
        <v>116</v>
      </c>
      <c r="G2" s="12" t="s">
        <v>68</v>
      </c>
    </row>
    <row r="3" spans="1:7">
      <c r="A3" t="s">
        <v>1</v>
      </c>
      <c r="B3">
        <v>96</v>
      </c>
      <c r="F3">
        <f>MEDIAN(B2:B68)</f>
        <v>164</v>
      </c>
      <c r="G3" s="12" t="s">
        <v>69</v>
      </c>
    </row>
    <row r="4" spans="1:7">
      <c r="A4" t="s">
        <v>2</v>
      </c>
      <c r="B4">
        <v>645</v>
      </c>
      <c r="F4" s="1">
        <f>AVERAGE(B2:B68)</f>
        <v>566.1343283582089</v>
      </c>
      <c r="G4" s="12" t="s">
        <v>70</v>
      </c>
    </row>
    <row r="5" spans="1:7">
      <c r="A5" t="s">
        <v>3</v>
      </c>
      <c r="B5">
        <v>116</v>
      </c>
      <c r="F5">
        <f>QUARTILE(B2:B68,1)</f>
        <v>58.5</v>
      </c>
      <c r="G5" s="12" t="s">
        <v>71</v>
      </c>
    </row>
    <row r="6" spans="1:7">
      <c r="A6" t="s">
        <v>4</v>
      </c>
      <c r="B6">
        <v>449</v>
      </c>
      <c r="F6">
        <f>QUARTILE(B2:B68,3)</f>
        <v>450</v>
      </c>
      <c r="G6" s="12" t="s">
        <v>72</v>
      </c>
    </row>
    <row r="7" spans="1:7">
      <c r="A7" t="s">
        <v>5</v>
      </c>
      <c r="B7">
        <v>14</v>
      </c>
    </row>
    <row r="8" spans="1:7">
      <c r="A8" t="s">
        <v>6</v>
      </c>
      <c r="B8">
        <v>248</v>
      </c>
    </row>
    <row r="9" spans="1:7">
      <c r="A9" t="s">
        <v>7</v>
      </c>
      <c r="B9">
        <v>21</v>
      </c>
    </row>
    <row r="10" spans="1:7">
      <c r="A10" t="s">
        <v>8</v>
      </c>
      <c r="B10">
        <v>226</v>
      </c>
    </row>
    <row r="11" spans="1:7">
      <c r="A11" t="s">
        <v>9</v>
      </c>
      <c r="B11">
        <v>25</v>
      </c>
    </row>
    <row r="12" spans="1:7">
      <c r="A12" t="s">
        <v>10</v>
      </c>
      <c r="B12">
        <v>139</v>
      </c>
    </row>
    <row r="13" spans="1:7">
      <c r="A13" t="s">
        <v>11</v>
      </c>
      <c r="B13">
        <v>2080</v>
      </c>
    </row>
    <row r="14" spans="1:7">
      <c r="A14" t="s">
        <v>12</v>
      </c>
      <c r="B14">
        <v>49</v>
      </c>
    </row>
    <row r="15" spans="1:7">
      <c r="A15" t="s">
        <v>13</v>
      </c>
      <c r="B15">
        <v>339</v>
      </c>
    </row>
    <row r="16" spans="1:7">
      <c r="A16" t="s">
        <v>14</v>
      </c>
      <c r="B16">
        <v>437</v>
      </c>
    </row>
    <row r="17" spans="1:2">
      <c r="A17" t="s">
        <v>15</v>
      </c>
      <c r="B17">
        <v>165</v>
      </c>
    </row>
    <row r="18" spans="1:2">
      <c r="A18" t="s">
        <v>16</v>
      </c>
      <c r="B18">
        <v>1065</v>
      </c>
    </row>
    <row r="19" spans="1:2">
      <c r="A19" t="s">
        <v>17</v>
      </c>
      <c r="B19">
        <v>90</v>
      </c>
    </row>
    <row r="20" spans="1:2">
      <c r="A20" t="s">
        <v>18</v>
      </c>
      <c r="B20">
        <v>27</v>
      </c>
    </row>
    <row r="21" spans="1:2">
      <c r="A21" t="s">
        <v>19</v>
      </c>
      <c r="B21">
        <v>35</v>
      </c>
    </row>
    <row r="22" spans="1:2">
      <c r="A22" t="s">
        <v>20</v>
      </c>
      <c r="B22">
        <v>2374</v>
      </c>
    </row>
    <row r="23" spans="1:2">
      <c r="A23" t="s">
        <v>21</v>
      </c>
      <c r="B23">
        <v>16</v>
      </c>
    </row>
    <row r="24" spans="1:2">
      <c r="A24" t="s">
        <v>22</v>
      </c>
      <c r="B24">
        <v>116</v>
      </c>
    </row>
    <row r="25" spans="1:2">
      <c r="A25" t="s">
        <v>23</v>
      </c>
      <c r="B25">
        <v>12</v>
      </c>
    </row>
    <row r="26" spans="1:2">
      <c r="A26" t="s">
        <v>24</v>
      </c>
      <c r="B26">
        <v>615</v>
      </c>
    </row>
    <row r="27" spans="1:2">
      <c r="A27" t="s">
        <v>25</v>
      </c>
      <c r="B27">
        <v>164</v>
      </c>
    </row>
    <row r="28" spans="1:2">
      <c r="A28" t="s">
        <v>26</v>
      </c>
      <c r="B28">
        <v>400</v>
      </c>
    </row>
    <row r="29" spans="1:2">
      <c r="A29" t="s">
        <v>27</v>
      </c>
      <c r="B29">
        <v>23</v>
      </c>
    </row>
    <row r="30" spans="1:2">
      <c r="A30" t="s">
        <v>28</v>
      </c>
      <c r="B30">
        <v>863</v>
      </c>
    </row>
    <row r="31" spans="1:2">
      <c r="A31" t="s">
        <v>29</v>
      </c>
      <c r="B31">
        <v>26</v>
      </c>
    </row>
    <row r="32" spans="1:2">
      <c r="A32" t="s">
        <v>30</v>
      </c>
      <c r="B32">
        <v>116</v>
      </c>
    </row>
    <row r="33" spans="1:2">
      <c r="A33" t="s">
        <v>31</v>
      </c>
      <c r="B33">
        <v>64</v>
      </c>
    </row>
    <row r="34" spans="1:2">
      <c r="A34" t="s">
        <v>32</v>
      </c>
      <c r="B34">
        <v>785</v>
      </c>
    </row>
    <row r="35" spans="1:2">
      <c r="A35" t="s">
        <v>33</v>
      </c>
      <c r="B35">
        <v>1364</v>
      </c>
    </row>
    <row r="36" spans="1:2">
      <c r="A36" t="s">
        <v>34</v>
      </c>
      <c r="B36">
        <v>20</v>
      </c>
    </row>
    <row r="37" spans="1:2">
      <c r="A37" t="s">
        <v>35</v>
      </c>
      <c r="B37">
        <v>1315</v>
      </c>
    </row>
    <row r="38" spans="1:2">
      <c r="A38" t="s">
        <v>36</v>
      </c>
      <c r="B38">
        <v>53</v>
      </c>
    </row>
    <row r="39" spans="1:2">
      <c r="A39" t="s">
        <v>37</v>
      </c>
      <c r="B39">
        <v>898</v>
      </c>
    </row>
    <row r="40" spans="1:2">
      <c r="A40" t="s">
        <v>38</v>
      </c>
      <c r="B40">
        <v>195</v>
      </c>
    </row>
    <row r="41" spans="1:2">
      <c r="A41" t="s">
        <v>39</v>
      </c>
      <c r="B41">
        <v>37</v>
      </c>
    </row>
    <row r="42" spans="1:2">
      <c r="A42" t="s">
        <v>40</v>
      </c>
      <c r="B42">
        <v>73</v>
      </c>
    </row>
    <row r="43" spans="1:2">
      <c r="A43" t="s">
        <v>41</v>
      </c>
      <c r="B43">
        <v>265</v>
      </c>
    </row>
    <row r="44" spans="1:2">
      <c r="A44" t="s">
        <v>42</v>
      </c>
      <c r="B44">
        <v>14541</v>
      </c>
    </row>
    <row r="45" spans="1:2">
      <c r="A45" t="s">
        <v>43</v>
      </c>
      <c r="B45">
        <v>92</v>
      </c>
    </row>
    <row r="46" spans="1:2">
      <c r="A46" t="s">
        <v>44</v>
      </c>
      <c r="B46">
        <v>345</v>
      </c>
    </row>
    <row r="47" spans="1:2">
      <c r="A47" t="s">
        <v>45</v>
      </c>
      <c r="B47">
        <v>658</v>
      </c>
    </row>
    <row r="48" spans="1:2">
      <c r="A48" t="s">
        <v>46</v>
      </c>
      <c r="B48">
        <v>158</v>
      </c>
    </row>
    <row r="49" spans="1:2">
      <c r="A49" t="s">
        <v>47</v>
      </c>
      <c r="B49">
        <v>31</v>
      </c>
    </row>
    <row r="50" spans="1:2">
      <c r="A50" t="s">
        <v>48</v>
      </c>
      <c r="B50">
        <v>140</v>
      </c>
    </row>
    <row r="51" spans="1:2">
      <c r="A51" t="s">
        <v>49</v>
      </c>
      <c r="B51">
        <v>673</v>
      </c>
    </row>
    <row r="52" spans="1:2">
      <c r="A52" t="s">
        <v>50</v>
      </c>
      <c r="B52">
        <v>46</v>
      </c>
    </row>
    <row r="53" spans="1:2">
      <c r="A53" t="s">
        <v>51</v>
      </c>
      <c r="B53">
        <v>150</v>
      </c>
    </row>
    <row r="54" spans="1:2">
      <c r="A54" t="s">
        <v>52</v>
      </c>
      <c r="B54">
        <v>710</v>
      </c>
    </row>
    <row r="55" spans="1:2">
      <c r="A55" t="s">
        <v>53</v>
      </c>
      <c r="B55">
        <v>190</v>
      </c>
    </row>
    <row r="56" spans="1:2">
      <c r="A56" t="s">
        <v>54</v>
      </c>
      <c r="B56">
        <v>199</v>
      </c>
    </row>
    <row r="57" spans="1:2">
      <c r="A57" t="s">
        <v>55</v>
      </c>
      <c r="B57">
        <v>32</v>
      </c>
    </row>
    <row r="58" spans="1:2">
      <c r="A58" t="s">
        <v>56</v>
      </c>
      <c r="B58">
        <v>1187</v>
      </c>
    </row>
    <row r="59" spans="1:2">
      <c r="A59" t="s">
        <v>57</v>
      </c>
      <c r="B59">
        <v>380</v>
      </c>
    </row>
    <row r="60" spans="1:2">
      <c r="A60" t="s">
        <v>58</v>
      </c>
      <c r="B60">
        <v>200</v>
      </c>
    </row>
    <row r="61" spans="1:2">
      <c r="A61" t="s">
        <v>59</v>
      </c>
      <c r="B61">
        <v>523</v>
      </c>
    </row>
    <row r="62" spans="1:2">
      <c r="A62" t="s">
        <v>60</v>
      </c>
      <c r="B62">
        <v>84</v>
      </c>
    </row>
    <row r="63" spans="1:2">
      <c r="A63" t="s">
        <v>61</v>
      </c>
      <c r="B63">
        <v>45</v>
      </c>
    </row>
    <row r="64" spans="1:2">
      <c r="A64" t="s">
        <v>62</v>
      </c>
      <c r="B64">
        <v>126</v>
      </c>
    </row>
    <row r="65" spans="1:8">
      <c r="A65" t="s">
        <v>63</v>
      </c>
      <c r="B65">
        <v>447</v>
      </c>
    </row>
    <row r="66" spans="1:8">
      <c r="A66" t="s">
        <v>64</v>
      </c>
      <c r="B66">
        <v>451</v>
      </c>
    </row>
    <row r="67" spans="1:8">
      <c r="A67" t="s">
        <v>65</v>
      </c>
      <c r="B67">
        <v>72</v>
      </c>
    </row>
    <row r="68" spans="1:8">
      <c r="A68" t="s">
        <v>66</v>
      </c>
      <c r="B68">
        <v>70</v>
      </c>
    </row>
    <row r="72" spans="1:8">
      <c r="A72" s="12" t="s">
        <v>73</v>
      </c>
    </row>
    <row r="73" spans="1:8">
      <c r="A73" s="6" t="s">
        <v>80</v>
      </c>
      <c r="B73" s="6" t="s">
        <v>90</v>
      </c>
      <c r="C73" s="7" t="s">
        <v>81</v>
      </c>
      <c r="D73" s="7" t="s">
        <v>84</v>
      </c>
      <c r="E73" s="7" t="s">
        <v>82</v>
      </c>
      <c r="F73" s="7" t="s">
        <v>85</v>
      </c>
      <c r="G73" s="7" t="s">
        <v>83</v>
      </c>
      <c r="H73" s="8" t="s">
        <v>86</v>
      </c>
    </row>
    <row r="74" spans="1:8">
      <c r="A74" s="4" t="s">
        <v>74</v>
      </c>
      <c r="B74" s="4">
        <f>(25+50)/2</f>
        <v>37.5</v>
      </c>
      <c r="C74" s="2">
        <v>16</v>
      </c>
      <c r="D74" s="2">
        <f>C74</f>
        <v>16</v>
      </c>
      <c r="E74" s="3">
        <f t="shared" ref="E74:F79" si="0">C74/$C$80</f>
        <v>0.23880597014925373</v>
      </c>
      <c r="F74" s="3">
        <f t="shared" si="0"/>
        <v>0.23880597014925373</v>
      </c>
      <c r="G74" s="3">
        <f>E74*100</f>
        <v>23.880597014925371</v>
      </c>
      <c r="H74" s="5">
        <f>F74*100</f>
        <v>23.880597014925371</v>
      </c>
    </row>
    <row r="75" spans="1:8">
      <c r="A75" s="4" t="s">
        <v>75</v>
      </c>
      <c r="B75" s="4">
        <f>(50+250)/2</f>
        <v>150</v>
      </c>
      <c r="C75" s="2">
        <v>25</v>
      </c>
      <c r="D75" s="2">
        <f>D74+C75</f>
        <v>41</v>
      </c>
      <c r="E75" s="3">
        <f t="shared" si="0"/>
        <v>0.37313432835820898</v>
      </c>
      <c r="F75" s="3">
        <f t="shared" si="0"/>
        <v>0.61194029850746268</v>
      </c>
      <c r="G75" s="3">
        <f t="shared" ref="G75:G79" si="1">E75*100</f>
        <v>37.313432835820898</v>
      </c>
      <c r="H75" s="5">
        <f t="shared" ref="H75:H79" si="2">F75*100</f>
        <v>61.194029850746269</v>
      </c>
    </row>
    <row r="76" spans="1:8">
      <c r="A76" s="4" t="s">
        <v>76</v>
      </c>
      <c r="B76" s="4">
        <f>(250+500)/2</f>
        <v>375</v>
      </c>
      <c r="C76" s="2">
        <v>10</v>
      </c>
      <c r="D76" s="2">
        <f>D75+C76</f>
        <v>51</v>
      </c>
      <c r="E76" s="3">
        <f t="shared" si="0"/>
        <v>0.14925373134328357</v>
      </c>
      <c r="F76" s="3">
        <f t="shared" si="0"/>
        <v>0.76119402985074625</v>
      </c>
      <c r="G76" s="3">
        <f t="shared" si="1"/>
        <v>14.925373134328357</v>
      </c>
      <c r="H76" s="5">
        <f t="shared" si="2"/>
        <v>76.119402985074629</v>
      </c>
    </row>
    <row r="77" spans="1:8">
      <c r="A77" s="4" t="s">
        <v>77</v>
      </c>
      <c r="B77" s="4">
        <f>(500+750)/2</f>
        <v>625</v>
      </c>
      <c r="C77" s="2">
        <v>6</v>
      </c>
      <c r="D77" s="2">
        <f>D76+C77</f>
        <v>57</v>
      </c>
      <c r="E77" s="3">
        <f t="shared" si="0"/>
        <v>8.9552238805970144E-2</v>
      </c>
      <c r="F77" s="3">
        <f t="shared" si="0"/>
        <v>0.85074626865671643</v>
      </c>
      <c r="G77" s="3">
        <f t="shared" si="1"/>
        <v>8.9552238805970141</v>
      </c>
      <c r="H77" s="5">
        <f t="shared" si="2"/>
        <v>85.074626865671647</v>
      </c>
    </row>
    <row r="78" spans="1:8">
      <c r="A78" s="4" t="s">
        <v>78</v>
      </c>
      <c r="B78" s="4">
        <f>(750+100)/2</f>
        <v>425</v>
      </c>
      <c r="C78" s="2">
        <v>3</v>
      </c>
      <c r="D78" s="2">
        <f>D77+C78</f>
        <v>60</v>
      </c>
      <c r="E78" s="3">
        <f t="shared" si="0"/>
        <v>4.4776119402985072E-2</v>
      </c>
      <c r="F78" s="3">
        <f t="shared" si="0"/>
        <v>0.89552238805970152</v>
      </c>
      <c r="G78" s="3">
        <f t="shared" si="1"/>
        <v>4.4776119402985071</v>
      </c>
      <c r="H78" s="5">
        <f t="shared" si="2"/>
        <v>89.552238805970148</v>
      </c>
    </row>
    <row r="79" spans="1:8">
      <c r="A79" s="4" t="s">
        <v>79</v>
      </c>
      <c r="B79" s="4">
        <f>(1000+2000)/2</f>
        <v>1500</v>
      </c>
      <c r="C79" s="2">
        <v>7</v>
      </c>
      <c r="D79" s="2">
        <f>D78+C79</f>
        <v>67</v>
      </c>
      <c r="E79" s="3">
        <f t="shared" si="0"/>
        <v>0.1044776119402985</v>
      </c>
      <c r="F79" s="3">
        <f t="shared" si="0"/>
        <v>1</v>
      </c>
      <c r="G79" s="3">
        <f t="shared" si="1"/>
        <v>10.44776119402985</v>
      </c>
      <c r="H79" s="5">
        <f t="shared" si="2"/>
        <v>100</v>
      </c>
    </row>
    <row r="80" spans="1:8">
      <c r="A80" s="9"/>
      <c r="B80" s="13">
        <f>SUMPRODUCT(B74:B79,C74:C79)/SUM(C74:C79)</f>
        <v>352.61194029850748</v>
      </c>
      <c r="C80" s="10">
        <f>SUM(C74:C79)</f>
        <v>67</v>
      </c>
      <c r="D80" s="10"/>
      <c r="E80" s="10"/>
      <c r="F80" s="10"/>
      <c r="G80" s="10"/>
      <c r="H80" s="11"/>
    </row>
    <row r="103" spans="1:7">
      <c r="A103" s="12" t="s">
        <v>89</v>
      </c>
    </row>
    <row r="105" spans="1:7">
      <c r="D105" t="s">
        <v>80</v>
      </c>
      <c r="E105" t="s">
        <v>81</v>
      </c>
      <c r="F105" t="s">
        <v>84</v>
      </c>
    </row>
    <row r="106" spans="1:7">
      <c r="A106" t="s">
        <v>75</v>
      </c>
      <c r="B106">
        <v>25</v>
      </c>
      <c r="D106" t="s">
        <v>74</v>
      </c>
      <c r="E106">
        <v>16</v>
      </c>
      <c r="F106">
        <v>16</v>
      </c>
      <c r="G106">
        <f>IF($F$106&gt;=($F$111)*0.5,1,0)</f>
        <v>0</v>
      </c>
    </row>
    <row r="107" spans="1:7">
      <c r="A107" t="s">
        <v>74</v>
      </c>
      <c r="B107">
        <v>16</v>
      </c>
      <c r="D107" t="s">
        <v>75</v>
      </c>
      <c r="E107">
        <v>25</v>
      </c>
      <c r="F107">
        <v>41</v>
      </c>
      <c r="G107">
        <f>IF($F$107&gt;=($F$111)*0.5,1,0)</f>
        <v>1</v>
      </c>
    </row>
    <row r="108" spans="1:7">
      <c r="A108" t="s">
        <v>76</v>
      </c>
      <c r="B108">
        <v>10</v>
      </c>
      <c r="D108" t="s">
        <v>76</v>
      </c>
      <c r="E108">
        <v>10</v>
      </c>
      <c r="F108">
        <v>51</v>
      </c>
      <c r="G108">
        <f>IF($F$108&gt;=($F$111)*0.5,1,0)</f>
        <v>1</v>
      </c>
    </row>
    <row r="109" spans="1:7">
      <c r="A109" t="s">
        <v>79</v>
      </c>
      <c r="B109">
        <v>7</v>
      </c>
      <c r="D109" t="s">
        <v>77</v>
      </c>
      <c r="E109">
        <v>6</v>
      </c>
      <c r="F109">
        <v>57</v>
      </c>
      <c r="G109">
        <f>IF($F$109&gt;=($F$111)*0.5,1,0)</f>
        <v>1</v>
      </c>
    </row>
    <row r="110" spans="1:7">
      <c r="A110" t="s">
        <v>77</v>
      </c>
      <c r="B110">
        <v>6</v>
      </c>
      <c r="D110" t="s">
        <v>78</v>
      </c>
      <c r="E110">
        <v>3</v>
      </c>
      <c r="F110">
        <v>60</v>
      </c>
      <c r="G110">
        <f>IF($F$110&gt;=($F$111)*0.5,1,0)</f>
        <v>1</v>
      </c>
    </row>
    <row r="111" spans="1:7">
      <c r="A111" t="s">
        <v>78</v>
      </c>
      <c r="B111">
        <v>3</v>
      </c>
      <c r="D111" t="s">
        <v>79</v>
      </c>
      <c r="E111">
        <v>7</v>
      </c>
      <c r="F111">
        <v>67</v>
      </c>
      <c r="G111">
        <f>IF($F$111&gt;=($F$111)*0.5,1,0)</f>
        <v>1</v>
      </c>
    </row>
    <row r="112" spans="1:7">
      <c r="E112">
        <v>67</v>
      </c>
    </row>
    <row r="114" spans="1:2">
      <c r="A114" s="12" t="s">
        <v>68</v>
      </c>
      <c r="B114" t="s">
        <v>95</v>
      </c>
    </row>
    <row r="115" spans="1:2">
      <c r="A115" s="12" t="s">
        <v>70</v>
      </c>
      <c r="B115" t="s">
        <v>91</v>
      </c>
    </row>
    <row r="116" spans="1:2">
      <c r="A116" s="12" t="s">
        <v>69</v>
      </c>
      <c r="B116" t="s">
        <v>92</v>
      </c>
    </row>
    <row r="117" spans="1:2">
      <c r="A117" s="12" t="s">
        <v>71</v>
      </c>
      <c r="B117" t="s">
        <v>93</v>
      </c>
    </row>
    <row r="118" spans="1:2">
      <c r="A118" s="12" t="s">
        <v>72</v>
      </c>
      <c r="B118" t="s">
        <v>94</v>
      </c>
    </row>
    <row r="122" spans="1:2">
      <c r="A122" s="12" t="s">
        <v>96</v>
      </c>
    </row>
  </sheetData>
  <sortState ref="A106:C111">
    <sortCondition descending="1" ref="C106:C111"/>
  </sortState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2011-02-27T23:58:37Z</dcterms:created>
  <dcterms:modified xsi:type="dcterms:W3CDTF">2011-03-15T18:24:40Z</dcterms:modified>
</cp:coreProperties>
</file>