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18675" windowHeight="115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69" i="1"/>
  <c r="G68"/>
  <c r="G26"/>
  <c r="G27" s="1"/>
  <c r="G25"/>
  <c r="G17"/>
  <c r="G16"/>
  <c r="G15"/>
  <c r="G14"/>
  <c r="G13"/>
  <c r="G12"/>
  <c r="G11"/>
  <c r="G6"/>
  <c r="G5"/>
  <c r="G3"/>
  <c r="G4" s="1"/>
  <c r="G2"/>
  <c r="G7" l="1"/>
</calcChain>
</file>

<file path=xl/sharedStrings.xml><?xml version="1.0" encoding="utf-8"?>
<sst xmlns="http://schemas.openxmlformats.org/spreadsheetml/2006/main" count="108" uniqueCount="104">
  <si>
    <t>Municipios</t>
  </si>
  <si>
    <t>Número empresas Régimen general</t>
  </si>
  <si>
    <t>Alaior</t>
  </si>
  <si>
    <t>Alaró</t>
  </si>
  <si>
    <t>Alcúdia</t>
  </si>
  <si>
    <t>Algaida</t>
  </si>
  <si>
    <t>Andratx</t>
  </si>
  <si>
    <t>Ariany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</si>
  <si>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</si>
  <si>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</si>
  <si>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</si>
  <si>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</si>
  <si>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</si>
  <si>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</si>
  <si>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</si>
  <si>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</si>
  <si>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</si>
  <si>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Es Castell</t>
  </si>
  <si>
    <t>Ciutadella de Menorca</t>
  </si>
  <si>
    <t>Consell</t>
  </si>
  <si>
    <t>Costitx</t>
  </si>
  <si>
    <t>Deià</t>
  </si>
  <si>
    <t>Eivissa</t>
  </si>
  <si>
    <t>Escorca</t>
  </si>
  <si>
    <t>Esporles</t>
  </si>
  <si>
    <t>Estellencs</t>
  </si>
  <si>
    <t>Felanitx</t>
  </si>
  <si>
    <t>Ferreries</t>
  </si>
  <si>
    <t>Formentera</t>
  </si>
  <si>
    <t>Fornalutx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</si>
  <si>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</si>
  <si>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</si>
  <si>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</si>
  <si>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</si>
  <si>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</si>
  <si>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</si>
  <si>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</si>
  <si>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Maó</t>
  </si>
  <si>
    <t>Maria de la Salut</t>
  </si>
  <si>
    <t>Marratxí</t>
  </si>
  <si>
    <t>Es Mercadal</t>
  </si>
  <si>
    <t>Es Migjorn Gran</t>
  </si>
  <si>
    <t>Montuïri</t>
  </si>
  <si>
    <t>Muro</t>
  </si>
  <si>
    <t>Palma</t>
  </si>
  <si>
    <t>Petra</t>
  </si>
  <si>
    <t>Sa Pobla</t>
  </si>
  <si>
    <t>Pollença</t>
  </si>
  <si>
    <t>Porreres</t>
  </si>
  <si>
    <t>Puigpunyent</t>
  </si>
  <si>
    <t>Ses Salines</t>
  </si>
  <si>
    <t>Sant Antoni de Portmany</t>
  </si>
  <si>
    <t>Sant Joan</t>
  </si>
  <si>
    <t>Sant Joan de Labritja</t>
  </si>
  <si>
    <t>Sant Josep de Sa Talaia</t>
  </si>
  <si>
    <t>Sant Llorenç des Cardassar</t>
  </si>
  <si>
    <t>Sant Lluís</t>
  </si>
  <si>
    <t>Santa eugènia</t>
  </si>
  <si>
    <t>Sant Eulària del Riu</t>
  </si>
  <si>
    <t>Santa Margalida</t>
  </si>
  <si>
    <t>Santa Maria del Camí</t>
  </si>
  <si>
    <t>Santanyí</t>
  </si>
  <si>
    <t>Selva</t>
  </si>
  <si>
    <t>Sencelles</t>
  </si>
  <si>
    <t>Sineu</t>
  </si>
  <si>
    <t>Sóller</t>
  </si>
  <si>
    <t>Son Servera</t>
  </si>
  <si>
    <t>Valldemossa</t>
  </si>
  <si>
    <t>Vilafranca de Bonany</t>
  </si>
  <si>
    <t>Superficie</t>
  </si>
  <si>
    <t>RIC</t>
  </si>
  <si>
    <t>Número de empresas en Régimen general. A pratir de los datos brutos</t>
  </si>
  <si>
    <t>Varianza</t>
  </si>
  <si>
    <t>Desviación típica</t>
  </si>
  <si>
    <t>Rango</t>
  </si>
  <si>
    <t>Mínimo</t>
  </si>
  <si>
    <t>Máximo</t>
  </si>
  <si>
    <t>1er cuartil</t>
  </si>
  <si>
    <t>3er cuartil</t>
  </si>
  <si>
    <t>2.</t>
  </si>
  <si>
    <t>3.</t>
  </si>
  <si>
    <t>Diagrama de caja</t>
  </si>
  <si>
    <t>Mediana</t>
  </si>
  <si>
    <t>LAI</t>
  </si>
  <si>
    <t>LAS</t>
  </si>
  <si>
    <t>LEI</t>
  </si>
  <si>
    <t>LES</t>
  </si>
  <si>
    <t>Máximo valor típico</t>
  </si>
  <si>
    <t>Mínimo valor típico</t>
  </si>
  <si>
    <t>Valores atípicos</t>
  </si>
  <si>
    <t>Valores extremos</t>
  </si>
  <si>
    <t>1065, 1187, 1315, 1364</t>
  </si>
  <si>
    <t>2080, 2374, 14541</t>
  </si>
  <si>
    <t>4.</t>
  </si>
  <si>
    <t>Variable superficie a partir de los datos brutos</t>
  </si>
  <si>
    <t>Media</t>
  </si>
  <si>
    <t>5.</t>
  </si>
  <si>
    <t>Diagrama de dispersión para las variables Número de empresas y superficie</t>
  </si>
  <si>
    <t>6.</t>
  </si>
  <si>
    <t>Covarianza y coeficiente de relación entre las dos variables</t>
  </si>
  <si>
    <t>Covarianza</t>
  </si>
  <si>
    <t>Coeficiente de correlación</t>
  </si>
  <si>
    <t>No existe una fuerte relación lineal entre las variables ya que el valor está muy próximo de 0. LA correlación es positiva</t>
  </si>
  <si>
    <t>Javier Rodríguez Boyeras 43156250Q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</si>
</sst>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Hoja1!$C$1</c:f>
              <c:strCache>
                <c:ptCount val="1"/>
                <c:pt idx="0">
                  <c:v>Superficie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Hoja1!$B$2:$B$68</c:f>
              <c:numCache>
                <c:formatCode>General</c:formatCode>
                <c:ptCount val="67"/>
                <c:pt idx="0">
                  <c:v>321</c:v>
                </c:pt>
                <c:pt idx="1">
                  <c:v>96</c:v>
                </c:pt>
                <c:pt idx="2">
                  <c:v>645</c:v>
                </c:pt>
                <c:pt idx="3">
                  <c:v>116</c:v>
                </c:pt>
                <c:pt idx="4">
                  <c:v>449</c:v>
                </c:pt>
                <c:pt idx="5">
                  <c:v>14</c:v>
                </c:pt>
                <c:pt idx="6">
                  <c:v>248</c:v>
                </c:pt>
                <c:pt idx="7">
                  <c:v>21</c:v>
                </c:pt>
                <c:pt idx="8">
                  <c:v>226</c:v>
                </c:pt>
                <c:pt idx="9">
                  <c:v>25</c:v>
                </c:pt>
                <c:pt idx="10">
                  <c:v>139</c:v>
                </c:pt>
                <c:pt idx="11">
                  <c:v>2080</c:v>
                </c:pt>
                <c:pt idx="12">
                  <c:v>49</c:v>
                </c:pt>
                <c:pt idx="13">
                  <c:v>339</c:v>
                </c:pt>
                <c:pt idx="14">
                  <c:v>437</c:v>
                </c:pt>
                <c:pt idx="15">
                  <c:v>1065</c:v>
                </c:pt>
                <c:pt idx="16">
                  <c:v>90</c:v>
                </c:pt>
                <c:pt idx="17">
                  <c:v>27</c:v>
                </c:pt>
                <c:pt idx="18">
                  <c:v>35</c:v>
                </c:pt>
                <c:pt idx="19">
                  <c:v>2374</c:v>
                </c:pt>
                <c:pt idx="20">
                  <c:v>165</c:v>
                </c:pt>
                <c:pt idx="21">
                  <c:v>195</c:v>
                </c:pt>
                <c:pt idx="22">
                  <c:v>37</c:v>
                </c:pt>
                <c:pt idx="23">
                  <c:v>16</c:v>
                </c:pt>
                <c:pt idx="24">
                  <c:v>116</c:v>
                </c:pt>
                <c:pt idx="25">
                  <c:v>12</c:v>
                </c:pt>
                <c:pt idx="26">
                  <c:v>615</c:v>
                </c:pt>
                <c:pt idx="27">
                  <c:v>164</c:v>
                </c:pt>
                <c:pt idx="28">
                  <c:v>400</c:v>
                </c:pt>
                <c:pt idx="29">
                  <c:v>23</c:v>
                </c:pt>
                <c:pt idx="30">
                  <c:v>863</c:v>
                </c:pt>
                <c:pt idx="31">
                  <c:v>26</c:v>
                </c:pt>
                <c:pt idx="32">
                  <c:v>116</c:v>
                </c:pt>
                <c:pt idx="33">
                  <c:v>64</c:v>
                </c:pt>
                <c:pt idx="34">
                  <c:v>785</c:v>
                </c:pt>
                <c:pt idx="35">
                  <c:v>1364</c:v>
                </c:pt>
                <c:pt idx="36">
                  <c:v>20</c:v>
                </c:pt>
                <c:pt idx="37">
                  <c:v>1315</c:v>
                </c:pt>
                <c:pt idx="38">
                  <c:v>53</c:v>
                </c:pt>
                <c:pt idx="39">
                  <c:v>898</c:v>
                </c:pt>
                <c:pt idx="40">
                  <c:v>73</c:v>
                </c:pt>
                <c:pt idx="41">
                  <c:v>265</c:v>
                </c:pt>
                <c:pt idx="42">
                  <c:v>14541</c:v>
                </c:pt>
                <c:pt idx="43">
                  <c:v>92</c:v>
                </c:pt>
                <c:pt idx="44">
                  <c:v>658</c:v>
                </c:pt>
                <c:pt idx="45">
                  <c:v>158</c:v>
                </c:pt>
                <c:pt idx="46">
                  <c:v>31</c:v>
                </c:pt>
                <c:pt idx="47">
                  <c:v>345</c:v>
                </c:pt>
                <c:pt idx="48">
                  <c:v>673</c:v>
                </c:pt>
                <c:pt idx="49">
                  <c:v>1187</c:v>
                </c:pt>
                <c:pt idx="50">
                  <c:v>46</c:v>
                </c:pt>
                <c:pt idx="51">
                  <c:v>150</c:v>
                </c:pt>
                <c:pt idx="52">
                  <c:v>710</c:v>
                </c:pt>
                <c:pt idx="53">
                  <c:v>190</c:v>
                </c:pt>
                <c:pt idx="54">
                  <c:v>199</c:v>
                </c:pt>
                <c:pt idx="55">
                  <c:v>32</c:v>
                </c:pt>
                <c:pt idx="56">
                  <c:v>380</c:v>
                </c:pt>
                <c:pt idx="57">
                  <c:v>200</c:v>
                </c:pt>
                <c:pt idx="58">
                  <c:v>523</c:v>
                </c:pt>
                <c:pt idx="59">
                  <c:v>84</c:v>
                </c:pt>
                <c:pt idx="60">
                  <c:v>45</c:v>
                </c:pt>
                <c:pt idx="61">
                  <c:v>140</c:v>
                </c:pt>
                <c:pt idx="62">
                  <c:v>126</c:v>
                </c:pt>
                <c:pt idx="63">
                  <c:v>447</c:v>
                </c:pt>
                <c:pt idx="64">
                  <c:v>451</c:v>
                </c:pt>
                <c:pt idx="65">
                  <c:v>72</c:v>
                </c:pt>
                <c:pt idx="66">
                  <c:v>70</c:v>
                </c:pt>
              </c:numCache>
            </c:numRef>
          </c:xVal>
          <c:yVal>
            <c:numRef>
              <c:f>Hoja1!$C$2:$C$68</c:f>
              <c:numCache>
                <c:formatCode>General</c:formatCode>
                <c:ptCount val="67"/>
                <c:pt idx="0">
                  <c:v>109.86</c:v>
                </c:pt>
                <c:pt idx="1">
                  <c:v>45.72</c:v>
                </c:pt>
                <c:pt idx="2">
                  <c:v>60.02</c:v>
                </c:pt>
                <c:pt idx="3">
                  <c:v>89.78</c:v>
                </c:pt>
                <c:pt idx="4">
                  <c:v>81.459999999999994</c:v>
                </c:pt>
                <c:pt idx="5">
                  <c:v>23.14</c:v>
                </c:pt>
                <c:pt idx="6">
                  <c:v>139.79</c:v>
                </c:pt>
                <c:pt idx="7">
                  <c:v>18.059999999999999</c:v>
                </c:pt>
                <c:pt idx="8">
                  <c:v>29.77</c:v>
                </c:pt>
                <c:pt idx="9">
                  <c:v>8.2899999999999991</c:v>
                </c:pt>
                <c:pt idx="10">
                  <c:v>84.7</c:v>
                </c:pt>
                <c:pt idx="11">
                  <c:v>145.02000000000001</c:v>
                </c:pt>
                <c:pt idx="12">
                  <c:v>34.65</c:v>
                </c:pt>
                <c:pt idx="13">
                  <c:v>149.69</c:v>
                </c:pt>
                <c:pt idx="14">
                  <c:v>54.92</c:v>
                </c:pt>
                <c:pt idx="15">
                  <c:v>186.34</c:v>
                </c:pt>
                <c:pt idx="16">
                  <c:v>13.7</c:v>
                </c:pt>
                <c:pt idx="17">
                  <c:v>15.37</c:v>
                </c:pt>
                <c:pt idx="18">
                  <c:v>15.21</c:v>
                </c:pt>
                <c:pt idx="19">
                  <c:v>11.14</c:v>
                </c:pt>
                <c:pt idx="20">
                  <c:v>11.66</c:v>
                </c:pt>
                <c:pt idx="21">
                  <c:v>138.34</c:v>
                </c:pt>
                <c:pt idx="22">
                  <c:v>31.42</c:v>
                </c:pt>
                <c:pt idx="23">
                  <c:v>139.38999999999999</c:v>
                </c:pt>
                <c:pt idx="24">
                  <c:v>35.29</c:v>
                </c:pt>
                <c:pt idx="25">
                  <c:v>13.44</c:v>
                </c:pt>
                <c:pt idx="26">
                  <c:v>169.79</c:v>
                </c:pt>
                <c:pt idx="27">
                  <c:v>66.09</c:v>
                </c:pt>
                <c:pt idx="28">
                  <c:v>83.24</c:v>
                </c:pt>
                <c:pt idx="29">
                  <c:v>19.489999999999998</c:v>
                </c:pt>
                <c:pt idx="30">
                  <c:v>58.34</c:v>
                </c:pt>
                <c:pt idx="31">
                  <c:v>17.440000000000001</c:v>
                </c:pt>
                <c:pt idx="32">
                  <c:v>12.1</c:v>
                </c:pt>
                <c:pt idx="33">
                  <c:v>34.92</c:v>
                </c:pt>
                <c:pt idx="34">
                  <c:v>327.33</c:v>
                </c:pt>
                <c:pt idx="35">
                  <c:v>260.31</c:v>
                </c:pt>
                <c:pt idx="36">
                  <c:v>19.89</c:v>
                </c:pt>
                <c:pt idx="37">
                  <c:v>117.2</c:v>
                </c:pt>
                <c:pt idx="38">
                  <c:v>30.52</c:v>
                </c:pt>
                <c:pt idx="39">
                  <c:v>54.22</c:v>
                </c:pt>
                <c:pt idx="40">
                  <c:v>41.13</c:v>
                </c:pt>
                <c:pt idx="41">
                  <c:v>58.61</c:v>
                </c:pt>
                <c:pt idx="42">
                  <c:v>208.63</c:v>
                </c:pt>
                <c:pt idx="43">
                  <c:v>70.040000000000006</c:v>
                </c:pt>
                <c:pt idx="44">
                  <c:v>151.65</c:v>
                </c:pt>
                <c:pt idx="45">
                  <c:v>86.91</c:v>
                </c:pt>
                <c:pt idx="46">
                  <c:v>42.31</c:v>
                </c:pt>
                <c:pt idx="47">
                  <c:v>48.59</c:v>
                </c:pt>
                <c:pt idx="48">
                  <c:v>126.8</c:v>
                </c:pt>
                <c:pt idx="49">
                  <c:v>153.58000000000001</c:v>
                </c:pt>
                <c:pt idx="50">
                  <c:v>38.54</c:v>
                </c:pt>
                <c:pt idx="51">
                  <c:v>121.66</c:v>
                </c:pt>
                <c:pt idx="52">
                  <c:v>159.38</c:v>
                </c:pt>
                <c:pt idx="53">
                  <c:v>82.08</c:v>
                </c:pt>
                <c:pt idx="54">
                  <c:v>34.75</c:v>
                </c:pt>
                <c:pt idx="55">
                  <c:v>20.25</c:v>
                </c:pt>
                <c:pt idx="56">
                  <c:v>86.51</c:v>
                </c:pt>
                <c:pt idx="57">
                  <c:v>37.619999999999997</c:v>
                </c:pt>
                <c:pt idx="58">
                  <c:v>124.86</c:v>
                </c:pt>
                <c:pt idx="59">
                  <c:v>48.75</c:v>
                </c:pt>
                <c:pt idx="60">
                  <c:v>52.86</c:v>
                </c:pt>
                <c:pt idx="61">
                  <c:v>39.119999999999997</c:v>
                </c:pt>
                <c:pt idx="62">
                  <c:v>47.74</c:v>
                </c:pt>
                <c:pt idx="63">
                  <c:v>42.8</c:v>
                </c:pt>
                <c:pt idx="64">
                  <c:v>42.56</c:v>
                </c:pt>
                <c:pt idx="65">
                  <c:v>42.93</c:v>
                </c:pt>
                <c:pt idx="66">
                  <c:v>23.96</c:v>
                </c:pt>
              </c:numCache>
            </c:numRef>
          </c:yVal>
        </c:ser>
        <c:axId val="71355008"/>
        <c:axId val="72094464"/>
      </c:scatterChart>
      <c:valAx>
        <c:axId val="713550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empresas</a:t>
                </a:r>
              </a:p>
            </c:rich>
          </c:tx>
          <c:layout/>
        </c:title>
        <c:numFmt formatCode="General" sourceLinked="1"/>
        <c:tickLblPos val="nextTo"/>
        <c:crossAx val="72094464"/>
        <c:crosses val="autoZero"/>
        <c:crossBetween val="midCat"/>
      </c:valAx>
      <c:valAx>
        <c:axId val="720944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Superficie km2</a:t>
                </a:r>
              </a:p>
            </c:rich>
          </c:tx>
          <c:layout/>
        </c:title>
        <c:numFmt formatCode="General" sourceLinked="1"/>
        <c:tickLblPos val="nextTo"/>
        <c:crossAx val="71355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31</xdr:row>
      <xdr:rowOff>19050</xdr:rowOff>
    </xdr:from>
    <xdr:to>
      <xdr:col>12</xdr:col>
      <xdr:colOff>752475</xdr:colOff>
      <xdr:row>59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4" displayName="Tabla4" ref="A1:C68" totalsRowShown="0">
  <autoFilter ref="A1:C68">
    <filterColumn colId="2"/>
  </autoFilter>
  <sortState ref="A2:C68">
    <sortCondition ref="A1:A68"/>
  </sortState>
  <tableColumns count="3">
    <tableColumn id="1" name="Municipios"/>
    <tableColumn id="2" name="Número empresas Régimen general"/>
    <tableColumn id="3" name="Superfic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3"/>
  <sheetViews>
    <sheetView tabSelected="1" topLeftCell="A34" workbookViewId="0">
      <selection activeCell="B75" sqref="B75"/>
    </sheetView>
  </sheetViews>
  <sheetFormatPr baseColWidth="10" defaultRowHeight="15"/>
  <cols>
    <col min="2" max="2" width="25.5703125" customWidth="1"/>
    <col min="7" max="7" width="11.5703125" bestFit="1" customWidth="1"/>
  </cols>
  <sheetData>
    <row r="1" spans="1:11">
      <c r="A1" t="s">
        <v>0</v>
      </c>
      <c r="B1" t="s">
        <v>1</v>
      </c>
      <c r="C1" t="s">
        <v>69</v>
      </c>
      <c r="E1" s="3" t="s">
        <v>79</v>
      </c>
      <c r="F1" s="1" t="s">
        <v>71</v>
      </c>
    </row>
    <row r="2" spans="1:11">
      <c r="A2" t="s">
        <v>2</v>
      </c>
      <c r="B2">
        <v>321</v>
      </c>
      <c r="C2">
        <v>109.86</v>
      </c>
      <c r="F2" s="1" t="s">
        <v>70</v>
      </c>
      <c r="G2" s="1">
        <f>450-58.5</f>
        <v>391.5</v>
      </c>
    </row>
    <row r="3" spans="1:11">
      <c r="A3" t="s">
        <v>3</v>
      </c>
      <c r="B3">
        <v>96</v>
      </c>
      <c r="C3">
        <v>45.72</v>
      </c>
      <c r="F3" s="1" t="s">
        <v>72</v>
      </c>
      <c r="G3" s="1">
        <f>VARP(B2:B68)</f>
        <v>3175040.5938961906</v>
      </c>
      <c r="J3" s="1" t="s">
        <v>77</v>
      </c>
      <c r="K3" s="1">
        <v>58.5</v>
      </c>
    </row>
    <row r="4" spans="1:11">
      <c r="A4" t="s">
        <v>4</v>
      </c>
      <c r="B4">
        <v>645</v>
      </c>
      <c r="C4">
        <v>60.02</v>
      </c>
      <c r="F4" s="1" t="s">
        <v>73</v>
      </c>
      <c r="G4" s="2">
        <f>SQRT(G3)</f>
        <v>1781.8643590060919</v>
      </c>
      <c r="J4" s="1" t="s">
        <v>78</v>
      </c>
      <c r="K4" s="1">
        <v>450</v>
      </c>
    </row>
    <row r="5" spans="1:11">
      <c r="A5" t="s">
        <v>5</v>
      </c>
      <c r="B5">
        <v>116</v>
      </c>
      <c r="C5">
        <v>89.78</v>
      </c>
      <c r="F5" s="1" t="s">
        <v>75</v>
      </c>
      <c r="G5" s="1">
        <f>MIN(B2:B68)</f>
        <v>12</v>
      </c>
    </row>
    <row r="6" spans="1:11">
      <c r="A6" t="s">
        <v>6</v>
      </c>
      <c r="B6">
        <v>449</v>
      </c>
      <c r="C6">
        <v>81.459999999999994</v>
      </c>
      <c r="F6" s="1" t="s">
        <v>76</v>
      </c>
      <c r="G6" s="1">
        <f>MAX(B2:B68)</f>
        <v>14541</v>
      </c>
    </row>
    <row r="7" spans="1:11">
      <c r="A7" t="s">
        <v>7</v>
      </c>
      <c r="B7">
        <v>14</v>
      </c>
      <c r="C7">
        <v>23.14</v>
      </c>
      <c r="F7" s="1" t="s">
        <v>74</v>
      </c>
      <c r="G7" s="1">
        <f>G6-G5</f>
        <v>14529</v>
      </c>
    </row>
    <row r="8" spans="1:11">
      <c r="A8" t="s">
        <v>8</v>
      </c>
      <c r="B8">
        <v>248</v>
      </c>
      <c r="C8">
        <v>139.79</v>
      </c>
    </row>
    <row r="9" spans="1:11">
      <c r="A9" t="s">
        <v>9</v>
      </c>
      <c r="B9">
        <v>21</v>
      </c>
      <c r="C9">
        <v>18.059999999999999</v>
      </c>
    </row>
    <row r="10" spans="1:11">
      <c r="A10" t="s">
        <v>10</v>
      </c>
      <c r="B10">
        <v>226</v>
      </c>
      <c r="C10">
        <v>29.77</v>
      </c>
      <c r="E10" s="3" t="s">
        <v>80</v>
      </c>
      <c r="F10" s="1" t="s">
        <v>81</v>
      </c>
    </row>
    <row r="11" spans="1:11">
      <c r="A11" t="s">
        <v>11</v>
      </c>
      <c r="B11">
        <v>25</v>
      </c>
      <c r="C11">
        <v>8.2899999999999991</v>
      </c>
      <c r="F11" s="1" t="s">
        <v>82</v>
      </c>
      <c r="G11" s="1">
        <f>MEDIAN(B2:B68)</f>
        <v>164</v>
      </c>
    </row>
    <row r="12" spans="1:11">
      <c r="A12" t="s">
        <v>12</v>
      </c>
      <c r="B12">
        <v>139</v>
      </c>
      <c r="C12">
        <v>84.7</v>
      </c>
      <c r="F12" s="1" t="s">
        <v>77</v>
      </c>
      <c r="G12" s="1">
        <f>QUARTILE(B2:B68,1)</f>
        <v>58.5</v>
      </c>
    </row>
    <row r="13" spans="1:11">
      <c r="A13" t="s">
        <v>13</v>
      </c>
      <c r="B13">
        <v>2080</v>
      </c>
      <c r="C13">
        <v>145.02000000000001</v>
      </c>
      <c r="F13" s="1" t="s">
        <v>78</v>
      </c>
      <c r="G13" s="1">
        <f>QUARTILE(B2:B68,3)</f>
        <v>450</v>
      </c>
    </row>
    <row r="14" spans="1:11">
      <c r="A14" t="s">
        <v>14</v>
      </c>
      <c r="B14">
        <v>49</v>
      </c>
      <c r="C14">
        <v>34.65</v>
      </c>
      <c r="F14" s="1" t="s">
        <v>83</v>
      </c>
      <c r="G14" s="1">
        <f>58.5-(1.5*391.5)</f>
        <v>-528.75</v>
      </c>
    </row>
    <row r="15" spans="1:11">
      <c r="A15" t="s">
        <v>15</v>
      </c>
      <c r="B15">
        <v>339</v>
      </c>
      <c r="C15">
        <v>149.69</v>
      </c>
      <c r="F15" s="1" t="s">
        <v>84</v>
      </c>
      <c r="G15" s="1">
        <f>450+(1.5*391.5)</f>
        <v>1037.25</v>
      </c>
    </row>
    <row r="16" spans="1:11">
      <c r="A16" t="s">
        <v>16</v>
      </c>
      <c r="B16">
        <v>437</v>
      </c>
      <c r="C16">
        <v>54.92</v>
      </c>
      <c r="F16" s="1" t="s">
        <v>85</v>
      </c>
      <c r="G16" s="1">
        <f>58.5-(3*391.5)</f>
        <v>-1116</v>
      </c>
    </row>
    <row r="17" spans="1:7">
      <c r="A17" t="s">
        <v>18</v>
      </c>
      <c r="B17">
        <v>1065</v>
      </c>
      <c r="C17">
        <v>186.34</v>
      </c>
      <c r="F17" s="1" t="s">
        <v>86</v>
      </c>
      <c r="G17" s="1">
        <f>450+(3*391.5)</f>
        <v>1624.5</v>
      </c>
    </row>
    <row r="18" spans="1:7">
      <c r="A18" t="s">
        <v>19</v>
      </c>
      <c r="B18">
        <v>90</v>
      </c>
      <c r="C18">
        <v>13.7</v>
      </c>
      <c r="F18" s="1" t="s">
        <v>87</v>
      </c>
      <c r="G18" s="1">
        <v>898</v>
      </c>
    </row>
    <row r="19" spans="1:7">
      <c r="A19" t="s">
        <v>20</v>
      </c>
      <c r="B19">
        <v>27</v>
      </c>
      <c r="C19">
        <v>15.37</v>
      </c>
      <c r="F19" s="1" t="s">
        <v>88</v>
      </c>
      <c r="G19" s="1">
        <v>12</v>
      </c>
    </row>
    <row r="20" spans="1:7">
      <c r="A20" t="s">
        <v>21</v>
      </c>
      <c r="B20">
        <v>35</v>
      </c>
      <c r="C20">
        <v>15.21</v>
      </c>
      <c r="F20" s="1" t="s">
        <v>89</v>
      </c>
      <c r="G20" s="1" t="s">
        <v>91</v>
      </c>
    </row>
    <row r="21" spans="1:7">
      <c r="A21" t="s">
        <v>22</v>
      </c>
      <c r="B21">
        <v>2374</v>
      </c>
      <c r="C21">
        <v>11.14</v>
      </c>
      <c r="F21" s="1" t="s">
        <v>90</v>
      </c>
      <c r="G21" s="1" t="s">
        <v>92</v>
      </c>
    </row>
    <row r="22" spans="1:7">
      <c r="A22" t="s">
        <v>17</v>
      </c>
      <c r="B22">
        <v>165</v>
      </c>
      <c r="C22">
        <v>11.66</v>
      </c>
    </row>
    <row r="23" spans="1:7">
      <c r="A23" t="s">
        <v>40</v>
      </c>
      <c r="B23">
        <v>195</v>
      </c>
      <c r="C23">
        <v>138.34</v>
      </c>
    </row>
    <row r="24" spans="1:7">
      <c r="A24" t="s">
        <v>41</v>
      </c>
      <c r="B24">
        <v>37</v>
      </c>
      <c r="C24">
        <v>31.42</v>
      </c>
      <c r="E24" s="3" t="s">
        <v>93</v>
      </c>
      <c r="F24" s="1" t="s">
        <v>94</v>
      </c>
    </row>
    <row r="25" spans="1:7">
      <c r="A25" t="s">
        <v>23</v>
      </c>
      <c r="B25">
        <v>16</v>
      </c>
      <c r="C25">
        <v>139.38999999999999</v>
      </c>
      <c r="F25" s="1" t="s">
        <v>95</v>
      </c>
      <c r="G25" s="2">
        <f>AVERAGE(C2:C68)</f>
        <v>74.502537313432839</v>
      </c>
    </row>
    <row r="26" spans="1:7">
      <c r="A26" t="s">
        <v>24</v>
      </c>
      <c r="B26">
        <v>116</v>
      </c>
      <c r="C26">
        <v>35.29</v>
      </c>
      <c r="F26" s="1" t="s">
        <v>72</v>
      </c>
      <c r="G26" s="2">
        <f>VARP(C2:C68)</f>
        <v>4020.2725771441301</v>
      </c>
    </row>
    <row r="27" spans="1:7">
      <c r="A27" t="s">
        <v>25</v>
      </c>
      <c r="B27">
        <v>12</v>
      </c>
      <c r="C27">
        <v>13.44</v>
      </c>
      <c r="F27" s="1" t="s">
        <v>73</v>
      </c>
      <c r="G27" s="2">
        <f>SQRT(G26)</f>
        <v>63.4056194445266</v>
      </c>
    </row>
    <row r="28" spans="1:7">
      <c r="A28" t="s">
        <v>26</v>
      </c>
      <c r="B28">
        <v>615</v>
      </c>
      <c r="C28">
        <v>169.79</v>
      </c>
    </row>
    <row r="29" spans="1:7">
      <c r="A29" t="s">
        <v>27</v>
      </c>
      <c r="B29">
        <v>164</v>
      </c>
      <c r="C29">
        <v>66.09</v>
      </c>
    </row>
    <row r="30" spans="1:7">
      <c r="A30" t="s">
        <v>28</v>
      </c>
      <c r="B30">
        <v>400</v>
      </c>
      <c r="C30">
        <v>83.24</v>
      </c>
      <c r="E30" s="3" t="s">
        <v>96</v>
      </c>
      <c r="F30" s="1" t="s">
        <v>97</v>
      </c>
    </row>
    <row r="31" spans="1:7">
      <c r="A31" t="s">
        <v>29</v>
      </c>
      <c r="B31">
        <v>23</v>
      </c>
      <c r="C31">
        <v>19.489999999999998</v>
      </c>
    </row>
    <row r="32" spans="1:7">
      <c r="A32" t="s">
        <v>30</v>
      </c>
      <c r="B32">
        <v>863</v>
      </c>
      <c r="C32">
        <v>58.34</v>
      </c>
    </row>
    <row r="33" spans="1:3">
      <c r="A33" t="s">
        <v>31</v>
      </c>
      <c r="B33">
        <v>26</v>
      </c>
      <c r="C33">
        <v>17.440000000000001</v>
      </c>
    </row>
    <row r="34" spans="1:3">
      <c r="A34" t="s">
        <v>32</v>
      </c>
      <c r="B34">
        <v>116</v>
      </c>
      <c r="C34">
        <v>12.1</v>
      </c>
    </row>
    <row r="35" spans="1:3">
      <c r="A35" t="s">
        <v>33</v>
      </c>
      <c r="B35">
        <v>64</v>
      </c>
      <c r="C35">
        <v>34.92</v>
      </c>
    </row>
    <row r="36" spans="1:3">
      <c r="A36" t="s">
        <v>34</v>
      </c>
      <c r="B36">
        <v>785</v>
      </c>
      <c r="C36">
        <v>327.33</v>
      </c>
    </row>
    <row r="37" spans="1:3">
      <c r="A37" t="s">
        <v>35</v>
      </c>
      <c r="B37">
        <v>1364</v>
      </c>
      <c r="C37">
        <v>260.31</v>
      </c>
    </row>
    <row r="38" spans="1:3">
      <c r="A38" t="s">
        <v>36</v>
      </c>
      <c r="B38">
        <v>20</v>
      </c>
      <c r="C38">
        <v>19.89</v>
      </c>
    </row>
    <row r="39" spans="1:3">
      <c r="A39" t="s">
        <v>37</v>
      </c>
      <c r="B39">
        <v>1315</v>
      </c>
      <c r="C39">
        <v>117.2</v>
      </c>
    </row>
    <row r="40" spans="1:3">
      <c r="A40" t="s">
        <v>38</v>
      </c>
      <c r="B40">
        <v>53</v>
      </c>
      <c r="C40">
        <v>30.52</v>
      </c>
    </row>
    <row r="41" spans="1:3">
      <c r="A41" t="s">
        <v>39</v>
      </c>
      <c r="B41">
        <v>898</v>
      </c>
      <c r="C41">
        <v>54.22</v>
      </c>
    </row>
    <row r="42" spans="1:3">
      <c r="A42" t="s">
        <v>42</v>
      </c>
      <c r="B42">
        <v>73</v>
      </c>
      <c r="C42">
        <v>41.13</v>
      </c>
    </row>
    <row r="43" spans="1:3">
      <c r="A43" t="s">
        <v>43</v>
      </c>
      <c r="B43">
        <v>265</v>
      </c>
      <c r="C43">
        <v>58.61</v>
      </c>
    </row>
    <row r="44" spans="1:3">
      <c r="A44" t="s">
        <v>44</v>
      </c>
      <c r="B44">
        <v>14541</v>
      </c>
      <c r="C44">
        <v>208.63</v>
      </c>
    </row>
    <row r="45" spans="1:3">
      <c r="A45" t="s">
        <v>45</v>
      </c>
      <c r="B45">
        <v>92</v>
      </c>
      <c r="C45">
        <v>70.040000000000006</v>
      </c>
    </row>
    <row r="46" spans="1:3">
      <c r="A46" t="s">
        <v>47</v>
      </c>
      <c r="B46">
        <v>658</v>
      </c>
      <c r="C46">
        <v>151.65</v>
      </c>
    </row>
    <row r="47" spans="1:3">
      <c r="A47" t="s">
        <v>48</v>
      </c>
      <c r="B47">
        <v>158</v>
      </c>
      <c r="C47">
        <v>86.91</v>
      </c>
    </row>
    <row r="48" spans="1:3">
      <c r="A48" t="s">
        <v>49</v>
      </c>
      <c r="B48">
        <v>31</v>
      </c>
      <c r="C48">
        <v>42.31</v>
      </c>
    </row>
    <row r="49" spans="1:3">
      <c r="A49" t="s">
        <v>46</v>
      </c>
      <c r="B49">
        <v>345</v>
      </c>
      <c r="C49">
        <v>48.59</v>
      </c>
    </row>
    <row r="50" spans="1:3">
      <c r="A50" t="s">
        <v>51</v>
      </c>
      <c r="B50">
        <v>673</v>
      </c>
      <c r="C50">
        <v>126.8</v>
      </c>
    </row>
    <row r="51" spans="1:3">
      <c r="A51" t="s">
        <v>58</v>
      </c>
      <c r="B51">
        <v>1187</v>
      </c>
      <c r="C51">
        <v>153.58000000000001</v>
      </c>
    </row>
    <row r="52" spans="1:3">
      <c r="A52" t="s">
        <v>52</v>
      </c>
      <c r="B52">
        <v>46</v>
      </c>
      <c r="C52">
        <v>38.54</v>
      </c>
    </row>
    <row r="53" spans="1:3">
      <c r="A53" t="s">
        <v>53</v>
      </c>
      <c r="B53">
        <v>150</v>
      </c>
      <c r="C53">
        <v>121.66</v>
      </c>
    </row>
    <row r="54" spans="1:3">
      <c r="A54" t="s">
        <v>54</v>
      </c>
      <c r="B54">
        <v>710</v>
      </c>
      <c r="C54">
        <v>159.38</v>
      </c>
    </row>
    <row r="55" spans="1:3">
      <c r="A55" t="s">
        <v>55</v>
      </c>
      <c r="B55">
        <v>190</v>
      </c>
      <c r="C55">
        <v>82.08</v>
      </c>
    </row>
    <row r="56" spans="1:3">
      <c r="A56" t="s">
        <v>56</v>
      </c>
      <c r="B56">
        <v>199</v>
      </c>
      <c r="C56">
        <v>34.75</v>
      </c>
    </row>
    <row r="57" spans="1:3">
      <c r="A57" t="s">
        <v>57</v>
      </c>
      <c r="B57">
        <v>32</v>
      </c>
      <c r="C57">
        <v>20.25</v>
      </c>
    </row>
    <row r="58" spans="1:3">
      <c r="A58" t="s">
        <v>59</v>
      </c>
      <c r="B58">
        <v>380</v>
      </c>
      <c r="C58">
        <v>86.51</v>
      </c>
    </row>
    <row r="59" spans="1:3">
      <c r="A59" t="s">
        <v>60</v>
      </c>
      <c r="B59">
        <v>200</v>
      </c>
      <c r="C59">
        <v>37.619999999999997</v>
      </c>
    </row>
    <row r="60" spans="1:3">
      <c r="A60" t="s">
        <v>61</v>
      </c>
      <c r="B60">
        <v>523</v>
      </c>
      <c r="C60">
        <v>124.86</v>
      </c>
    </row>
    <row r="61" spans="1:3">
      <c r="A61" t="s">
        <v>62</v>
      </c>
      <c r="B61">
        <v>84</v>
      </c>
      <c r="C61">
        <v>48.75</v>
      </c>
    </row>
    <row r="62" spans="1:3">
      <c r="A62" t="s">
        <v>63</v>
      </c>
      <c r="B62">
        <v>45</v>
      </c>
      <c r="C62">
        <v>52.86</v>
      </c>
    </row>
    <row r="63" spans="1:3">
      <c r="A63" t="s">
        <v>50</v>
      </c>
      <c r="B63">
        <v>140</v>
      </c>
      <c r="C63">
        <v>39.119999999999997</v>
      </c>
    </row>
    <row r="64" spans="1:3">
      <c r="A64" t="s">
        <v>64</v>
      </c>
      <c r="B64">
        <v>126</v>
      </c>
      <c r="C64">
        <v>47.74</v>
      </c>
    </row>
    <row r="65" spans="1:8">
      <c r="A65" t="s">
        <v>65</v>
      </c>
      <c r="B65">
        <v>447</v>
      </c>
      <c r="C65">
        <v>42.8</v>
      </c>
    </row>
    <row r="66" spans="1:8">
      <c r="A66" t="s">
        <v>66</v>
      </c>
      <c r="B66">
        <v>451</v>
      </c>
      <c r="C66">
        <v>42.56</v>
      </c>
      <c r="E66" s="3" t="s">
        <v>98</v>
      </c>
      <c r="F66" s="1" t="s">
        <v>99</v>
      </c>
    </row>
    <row r="67" spans="1:8">
      <c r="A67" t="s">
        <v>67</v>
      </c>
      <c r="B67">
        <v>72</v>
      </c>
      <c r="C67">
        <v>42.93</v>
      </c>
    </row>
    <row r="68" spans="1:8">
      <c r="A68" t="s">
        <v>68</v>
      </c>
      <c r="B68">
        <v>70</v>
      </c>
      <c r="C68">
        <v>23.96</v>
      </c>
      <c r="F68" s="1" t="s">
        <v>100</v>
      </c>
      <c r="G68" s="2">
        <f>COVAR(B2:B68,C2:C68)</f>
        <v>41738.359360659379</v>
      </c>
    </row>
    <row r="69" spans="1:8">
      <c r="F69" s="1" t="s">
        <v>101</v>
      </c>
      <c r="G69" s="1">
        <f>CORREL(B2:B68,C2:C68)</f>
        <v>0.36943070017773705</v>
      </c>
      <c r="H69" t="s">
        <v>102</v>
      </c>
    </row>
    <row r="73" spans="1:8">
      <c r="A73" s="1" t="s">
        <v>103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2011-03-15T14:54:23Z</dcterms:created>
  <dcterms:modified xsi:type="dcterms:W3CDTF">2011-03-15T18:25:09Z</dcterms:modified>
</cp:coreProperties>
</file>