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niversity\Purdue\ECE595-CA\Homeworks\"/>
    </mc:Choice>
  </mc:AlternateContent>
  <xr:revisionPtr revIDLastSave="0" documentId="13_ncr:1_{0F3EC966-C8D9-4F45-ABB3-6F570A8E5676}" xr6:coauthVersionLast="47" xr6:coauthVersionMax="47" xr10:uidLastSave="{00000000-0000-0000-0000-000000000000}"/>
  <bookViews>
    <workbookView xWindow="56595" yWindow="2535" windowWidth="35775" windowHeight="17415" activeTab="2" xr2:uid="{326672C5-D30C-4003-B2F0-B30A8BEA0367}"/>
  </bookViews>
  <sheets>
    <sheet name="A.1" sheetId="1" r:id="rId1"/>
    <sheet name="A.2" sheetId="2" r:id="rId2"/>
    <sheet name="A.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H22" i="3"/>
  <c r="H21" i="3"/>
  <c r="H20" i="3"/>
  <c r="N6" i="2"/>
  <c r="L6" i="2"/>
  <c r="J6" i="2"/>
  <c r="H6" i="2"/>
  <c r="F6" i="2"/>
  <c r="D6" i="2"/>
  <c r="O5" i="2"/>
  <c r="N5" i="2"/>
  <c r="M5" i="2"/>
  <c r="K5" i="2"/>
  <c r="I5" i="2"/>
  <c r="G5" i="2"/>
  <c r="E5" i="2"/>
  <c r="C5" i="2"/>
  <c r="J4" i="2"/>
  <c r="O4" i="2" s="1"/>
  <c r="J3" i="2"/>
  <c r="O3" i="2" s="1"/>
  <c r="M17" i="1"/>
  <c r="M16" i="1"/>
  <c r="M13" i="1"/>
  <c r="M14" i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J14" i="1"/>
  <c r="J3" i="1"/>
  <c r="M3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<sst xmlns="http://schemas.openxmlformats.org/spreadsheetml/2006/main" count="116" uniqueCount="86">
  <si>
    <t>Program</t>
  </si>
  <si>
    <t>ALU Op</t>
  </si>
  <si>
    <t>Loads</t>
  </si>
  <si>
    <t>Stores</t>
  </si>
  <si>
    <t>Branches</t>
  </si>
  <si>
    <t>Jumps</t>
  </si>
  <si>
    <t>CPI</t>
  </si>
  <si>
    <t>astar</t>
  </si>
  <si>
    <t>Loads CC</t>
  </si>
  <si>
    <t>Stores CC</t>
  </si>
  <si>
    <t>Branches CC</t>
  </si>
  <si>
    <t>Jumps CC</t>
  </si>
  <si>
    <t>All ALU Op CC</t>
  </si>
  <si>
    <t>bzip</t>
  </si>
  <si>
    <t>gcc</t>
  </si>
  <si>
    <t>gobmk</t>
  </si>
  <si>
    <t>h264ref</t>
  </si>
  <si>
    <t>hmmer</t>
  </si>
  <si>
    <t>libquantum</t>
  </si>
  <si>
    <t>mcf</t>
  </si>
  <si>
    <t>omnetpp</t>
  </si>
  <si>
    <t>perlbench</t>
  </si>
  <si>
    <t>sjeng</t>
  </si>
  <si>
    <t>xalancbmk</t>
  </si>
  <si>
    <t>Median</t>
  </si>
  <si>
    <t>Mean</t>
  </si>
  <si>
    <t>Average</t>
  </si>
  <si>
    <t>Other Instr.</t>
  </si>
  <si>
    <t>Other Instr. CC</t>
  </si>
  <si>
    <t>Stack</t>
  </si>
  <si>
    <t>Accumulator</t>
  </si>
  <si>
    <t>Register (load-store)</t>
  </si>
  <si>
    <t>ISA</t>
  </si>
  <si>
    <t>Push A</t>
  </si>
  <si>
    <t>Push B</t>
  </si>
  <si>
    <t>Add</t>
  </si>
  <si>
    <t>Pop C</t>
  </si>
  <si>
    <t>Load A</t>
  </si>
  <si>
    <t>Add B</t>
  </si>
  <si>
    <t>Store C</t>
  </si>
  <si>
    <t>Load R1. A</t>
  </si>
  <si>
    <t>Add R3, R1, B</t>
  </si>
  <si>
    <t>Store R3, C</t>
  </si>
  <si>
    <t>Load R1, A</t>
  </si>
  <si>
    <t>Load R2, B</t>
  </si>
  <si>
    <t>Add R3, R1, R2</t>
  </si>
  <si>
    <t>Register 
(load-store)</t>
  </si>
  <si>
    <t>Register 
(register-memory)</t>
  </si>
  <si>
    <t>ISA / Op</t>
  </si>
  <si>
    <t xml:space="preserve"> Push A</t>
  </si>
  <si>
    <t xml:space="preserve"> Push B</t>
  </si>
  <si>
    <t xml:space="preserve"> Add</t>
  </si>
  <si>
    <t xml:space="preserve"> Pop C</t>
  </si>
  <si>
    <t xml:space="preserve"> Push E</t>
  </si>
  <si>
    <t xml:space="preserve"> Sub</t>
  </si>
  <si>
    <t xml:space="preserve"> Pop D</t>
  </si>
  <si>
    <t xml:space="preserve"> Push C</t>
  </si>
  <si>
    <t xml:space="preserve"> Push D</t>
  </si>
  <si>
    <t xml:space="preserve"> Pop F</t>
  </si>
  <si>
    <t xml:space="preserve"> Load A</t>
  </si>
  <si>
    <t xml:space="preserve"> Add B</t>
  </si>
  <si>
    <t xml:space="preserve"> Store C</t>
  </si>
  <si>
    <t xml:space="preserve"> Sub E</t>
  </si>
  <si>
    <t xml:space="preserve"> Store D</t>
  </si>
  <si>
    <t xml:space="preserve"> Load C</t>
  </si>
  <si>
    <t xml:space="preserve"> Add D </t>
  </si>
  <si>
    <t xml:space="preserve"> Store F</t>
  </si>
  <si>
    <t xml:space="preserve"> Load R1, A</t>
  </si>
  <si>
    <t xml:space="preserve"> Add R3, R1, B</t>
  </si>
  <si>
    <t xml:space="preserve"> Store R3, C</t>
  </si>
  <si>
    <t xml:space="preserve"> Sub R3, R1, E</t>
  </si>
  <si>
    <t xml:space="preserve"> Store R3, D</t>
  </si>
  <si>
    <t xml:space="preserve"> Load R1, C</t>
  </si>
  <si>
    <t xml:space="preserve"> Add R3, R1, D</t>
  </si>
  <si>
    <t xml:space="preserve"> Store R3, F</t>
  </si>
  <si>
    <t xml:space="preserve"> Load R2, B</t>
  </si>
  <si>
    <t xml:space="preserve"> Add R3, R1, R2</t>
  </si>
  <si>
    <t xml:space="preserve"> Load R2, E</t>
  </si>
  <si>
    <t xml:space="preserve"> Sub R3, R1, R2</t>
  </si>
  <si>
    <t xml:space="preserve"> Load R2, D</t>
  </si>
  <si>
    <t>Register
(register-memory)</t>
  </si>
  <si>
    <t>Register
(load-store)</t>
  </si>
  <si>
    <t>ISA / OP</t>
  </si>
  <si>
    <t>Register (reg-mem)</t>
  </si>
  <si>
    <t>Total Code Size</t>
  </si>
  <si>
    <t>op 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</si>
</sst>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9" formatCode="0\ &quot;bits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9" fontId="0" fillId="0" borderId="7" xfId="1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10" xfId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right" vertical="center" wrapText="1"/>
    </xf>
    <xf numFmtId="9" fontId="0" fillId="0" borderId="12" xfId="1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9" fontId="0" fillId="0" borderId="0" xfId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6" fontId="2" fillId="0" borderId="15" xfId="1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6" fontId="2" fillId="0" borderId="5" xfId="1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0" fontId="5" fillId="4" borderId="2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691D-FCA2-4156-9D1B-414621C79486}">
  <dimension ref="B2:M25"/>
  <sheetViews>
    <sheetView workbookViewId="0">
      <selection activeCell="B2" sqref="B2:M14"/>
    </sheetView>
  </sheetViews>
  <sheetFormatPr defaultRowHeight="15" x14ac:dyDescent="0.25"/>
  <cols>
    <col min="1" max="1" width="7.7109375" style="11" customWidth="1"/>
    <col min="2" max="2" width="12.5703125" style="23" customWidth="1"/>
    <col min="3" max="3" width="7.42578125" style="4" bestFit="1" customWidth="1"/>
    <col min="4" max="4" width="7.140625" style="4" bestFit="1" customWidth="1"/>
    <col min="5" max="5" width="6.28515625" style="4" bestFit="1" customWidth="1"/>
    <col min="6" max="6" width="6.5703125" style="4" customWidth="1"/>
    <col min="7" max="8" width="6.85546875" style="4" bestFit="1" customWidth="1"/>
    <col min="9" max="9" width="9.28515625" style="4" bestFit="1" customWidth="1"/>
    <col min="10" max="10" width="9.5703125" style="4" customWidth="1"/>
    <col min="11" max="11" width="6.7109375" style="4" bestFit="1" customWidth="1"/>
    <col min="12" max="12" width="7" style="4" customWidth="1"/>
    <col min="13" max="13" width="8.42578125" style="4" customWidth="1"/>
    <col min="14" max="16384" width="9.140625" style="11"/>
  </cols>
  <sheetData>
    <row r="2" spans="2:13" s="4" customFormat="1" ht="30" x14ac:dyDescent="0.25">
      <c r="B2" s="1" t="s">
        <v>0</v>
      </c>
      <c r="C2" s="2" t="s">
        <v>1</v>
      </c>
      <c r="D2" s="2" t="s">
        <v>12</v>
      </c>
      <c r="E2" s="2" t="s">
        <v>2</v>
      </c>
      <c r="F2" s="2" t="s">
        <v>8</v>
      </c>
      <c r="G2" s="2" t="s">
        <v>3</v>
      </c>
      <c r="H2" s="2" t="s">
        <v>9</v>
      </c>
      <c r="I2" s="2" t="s">
        <v>4</v>
      </c>
      <c r="J2" s="2" t="s">
        <v>10</v>
      </c>
      <c r="K2" s="2" t="s">
        <v>5</v>
      </c>
      <c r="L2" s="2" t="s">
        <v>11</v>
      </c>
      <c r="M2" s="3" t="s">
        <v>6</v>
      </c>
    </row>
    <row r="3" spans="2:13" x14ac:dyDescent="0.25">
      <c r="B3" s="5" t="s">
        <v>7</v>
      </c>
      <c r="C3" s="6">
        <v>0.4</v>
      </c>
      <c r="D3" s="7">
        <v>1</v>
      </c>
      <c r="E3" s="8">
        <v>0.28000000000000003</v>
      </c>
      <c r="F3" s="7">
        <v>5</v>
      </c>
      <c r="G3" s="8">
        <v>0.06</v>
      </c>
      <c r="H3" s="7">
        <v>3</v>
      </c>
      <c r="I3" s="8">
        <v>0.18</v>
      </c>
      <c r="J3" s="7">
        <f>0.5+0.3</f>
        <v>0.8</v>
      </c>
      <c r="K3" s="8">
        <v>0.02</v>
      </c>
      <c r="L3" s="9">
        <v>3</v>
      </c>
      <c r="M3" s="10">
        <f>C3*D3+E3*F3+G3*H3+I3*J3+K3*L3</f>
        <v>2.1840000000000002</v>
      </c>
    </row>
    <row r="4" spans="2:13" x14ac:dyDescent="0.25">
      <c r="B4" s="5" t="s">
        <v>13</v>
      </c>
      <c r="C4" s="12">
        <v>0.54</v>
      </c>
      <c r="D4" s="13">
        <v>1</v>
      </c>
      <c r="E4" s="14">
        <v>0.2</v>
      </c>
      <c r="F4" s="13">
        <v>5</v>
      </c>
      <c r="G4" s="14">
        <v>7.0000000000000007E-2</v>
      </c>
      <c r="H4" s="13">
        <v>3</v>
      </c>
      <c r="I4" s="14">
        <v>0.11</v>
      </c>
      <c r="J4" s="13">
        <f t="shared" ref="J4:J14" si="0">0.5+0.3</f>
        <v>0.8</v>
      </c>
      <c r="K4" s="14">
        <v>0.01</v>
      </c>
      <c r="L4" s="15">
        <v>3</v>
      </c>
      <c r="M4" s="16">
        <f t="shared" ref="M4:M14" si="1">C4*D4+E4*F4+G4*H4+I4*J4+K4*L4</f>
        <v>1.8680000000000001</v>
      </c>
    </row>
    <row r="5" spans="2:13" x14ac:dyDescent="0.25">
      <c r="B5" s="5" t="s">
        <v>14</v>
      </c>
      <c r="C5" s="12">
        <v>0.36</v>
      </c>
      <c r="D5" s="13">
        <v>1</v>
      </c>
      <c r="E5" s="14">
        <v>0.17</v>
      </c>
      <c r="F5" s="13">
        <v>5</v>
      </c>
      <c r="G5" s="14">
        <v>0.23</v>
      </c>
      <c r="H5" s="13">
        <v>3</v>
      </c>
      <c r="I5" s="14">
        <v>0.2</v>
      </c>
      <c r="J5" s="13">
        <f t="shared" si="0"/>
        <v>0.8</v>
      </c>
      <c r="K5" s="14">
        <v>0.04</v>
      </c>
      <c r="L5" s="15">
        <v>3</v>
      </c>
      <c r="M5" s="16">
        <f t="shared" si="1"/>
        <v>2.1800000000000002</v>
      </c>
    </row>
    <row r="6" spans="2:13" x14ac:dyDescent="0.25">
      <c r="B6" s="5" t="s">
        <v>15</v>
      </c>
      <c r="C6" s="12">
        <v>0.5</v>
      </c>
      <c r="D6" s="13">
        <v>1</v>
      </c>
      <c r="E6" s="14">
        <v>0.21</v>
      </c>
      <c r="F6" s="13">
        <v>5</v>
      </c>
      <c r="G6" s="14">
        <v>0.12</v>
      </c>
      <c r="H6" s="13">
        <v>3</v>
      </c>
      <c r="I6" s="14">
        <v>0.14000000000000001</v>
      </c>
      <c r="J6" s="13">
        <f t="shared" si="0"/>
        <v>0.8</v>
      </c>
      <c r="K6" s="14">
        <v>0.02</v>
      </c>
      <c r="L6" s="15">
        <v>3</v>
      </c>
      <c r="M6" s="16">
        <f t="shared" si="1"/>
        <v>2.0820000000000003</v>
      </c>
    </row>
    <row r="7" spans="2:13" x14ac:dyDescent="0.25">
      <c r="B7" s="5" t="s">
        <v>16</v>
      </c>
      <c r="C7" s="12">
        <v>0.45</v>
      </c>
      <c r="D7" s="13">
        <v>1</v>
      </c>
      <c r="E7" s="14">
        <v>0.33</v>
      </c>
      <c r="F7" s="13">
        <v>5</v>
      </c>
      <c r="G7" s="14">
        <v>0.14000000000000001</v>
      </c>
      <c r="H7" s="13">
        <v>3</v>
      </c>
      <c r="I7" s="14">
        <v>0.05</v>
      </c>
      <c r="J7" s="13">
        <f t="shared" si="0"/>
        <v>0.8</v>
      </c>
      <c r="K7" s="14">
        <v>0.02</v>
      </c>
      <c r="L7" s="15">
        <v>3</v>
      </c>
      <c r="M7" s="16">
        <f t="shared" si="1"/>
        <v>2.62</v>
      </c>
    </row>
    <row r="8" spans="2:13" x14ac:dyDescent="0.25">
      <c r="B8" s="5" t="s">
        <v>17</v>
      </c>
      <c r="C8" s="12">
        <v>0.46</v>
      </c>
      <c r="D8" s="13">
        <v>1</v>
      </c>
      <c r="E8" s="14">
        <v>0.28000000000000003</v>
      </c>
      <c r="F8" s="13">
        <v>5</v>
      </c>
      <c r="G8" s="14">
        <v>0.09</v>
      </c>
      <c r="H8" s="13">
        <v>3</v>
      </c>
      <c r="I8" s="14">
        <v>0.17</v>
      </c>
      <c r="J8" s="13">
        <f t="shared" si="0"/>
        <v>0.8</v>
      </c>
      <c r="K8" s="14">
        <v>0</v>
      </c>
      <c r="L8" s="15">
        <v>3</v>
      </c>
      <c r="M8" s="16">
        <f t="shared" si="1"/>
        <v>2.266</v>
      </c>
    </row>
    <row r="9" spans="2:13" x14ac:dyDescent="0.25">
      <c r="B9" s="5" t="s">
        <v>18</v>
      </c>
      <c r="C9" s="12">
        <v>0.48</v>
      </c>
      <c r="D9" s="13">
        <v>1</v>
      </c>
      <c r="E9" s="14">
        <v>0.16</v>
      </c>
      <c r="F9" s="13">
        <v>5</v>
      </c>
      <c r="G9" s="14">
        <v>0.06</v>
      </c>
      <c r="H9" s="13">
        <v>3</v>
      </c>
      <c r="I9" s="14">
        <v>0.28999999999999998</v>
      </c>
      <c r="J9" s="13">
        <f t="shared" si="0"/>
        <v>0.8</v>
      </c>
      <c r="K9" s="14">
        <v>0</v>
      </c>
      <c r="L9" s="15">
        <v>3</v>
      </c>
      <c r="M9" s="16">
        <f t="shared" si="1"/>
        <v>1.6919999999999999</v>
      </c>
    </row>
    <row r="10" spans="2:13" x14ac:dyDescent="0.25">
      <c r="B10" s="5" t="s">
        <v>19</v>
      </c>
      <c r="C10" s="12">
        <v>0.28999999999999998</v>
      </c>
      <c r="D10" s="13">
        <v>1</v>
      </c>
      <c r="E10" s="14">
        <v>0.35</v>
      </c>
      <c r="F10" s="13">
        <v>5</v>
      </c>
      <c r="G10" s="14">
        <v>0.11</v>
      </c>
      <c r="H10" s="13">
        <v>3</v>
      </c>
      <c r="I10" s="14">
        <v>0.24</v>
      </c>
      <c r="J10" s="13">
        <f t="shared" si="0"/>
        <v>0.8</v>
      </c>
      <c r="K10" s="14">
        <v>0.01</v>
      </c>
      <c r="L10" s="15">
        <v>3</v>
      </c>
      <c r="M10" s="16">
        <f t="shared" si="1"/>
        <v>2.5920000000000001</v>
      </c>
    </row>
    <row r="11" spans="2:13" x14ac:dyDescent="0.25">
      <c r="B11" s="5" t="s">
        <v>20</v>
      </c>
      <c r="C11" s="12">
        <v>0.31</v>
      </c>
      <c r="D11" s="13">
        <v>1</v>
      </c>
      <c r="E11" s="14">
        <v>0.23</v>
      </c>
      <c r="F11" s="13">
        <v>5</v>
      </c>
      <c r="G11" s="14">
        <v>0.15</v>
      </c>
      <c r="H11" s="13">
        <v>3</v>
      </c>
      <c r="I11" s="14">
        <v>0.17</v>
      </c>
      <c r="J11" s="13">
        <f t="shared" si="0"/>
        <v>0.8</v>
      </c>
      <c r="K11" s="14">
        <v>7.0000000000000007E-2</v>
      </c>
      <c r="L11" s="15">
        <v>3</v>
      </c>
      <c r="M11" s="16">
        <f t="shared" si="1"/>
        <v>2.2560000000000002</v>
      </c>
    </row>
    <row r="12" spans="2:13" x14ac:dyDescent="0.25">
      <c r="B12" s="5" t="s">
        <v>21</v>
      </c>
      <c r="C12" s="12">
        <v>0.39</v>
      </c>
      <c r="D12" s="13">
        <v>1</v>
      </c>
      <c r="E12" s="14">
        <v>0.25</v>
      </c>
      <c r="F12" s="13">
        <v>5</v>
      </c>
      <c r="G12" s="14">
        <v>0.14000000000000001</v>
      </c>
      <c r="H12" s="13">
        <v>3</v>
      </c>
      <c r="I12" s="14">
        <v>0.15</v>
      </c>
      <c r="J12" s="13">
        <f t="shared" si="0"/>
        <v>0.8</v>
      </c>
      <c r="K12" s="14">
        <v>7.0000000000000007E-2</v>
      </c>
      <c r="L12" s="15">
        <v>3</v>
      </c>
      <c r="M12" s="16">
        <f t="shared" si="1"/>
        <v>2.39</v>
      </c>
    </row>
    <row r="13" spans="2:13" x14ac:dyDescent="0.25">
      <c r="B13" s="5" t="s">
        <v>22</v>
      </c>
      <c r="C13" s="12">
        <v>0.56000000000000005</v>
      </c>
      <c r="D13" s="13">
        <v>1</v>
      </c>
      <c r="E13" s="14">
        <v>0.19</v>
      </c>
      <c r="F13" s="13">
        <v>5</v>
      </c>
      <c r="G13" s="14">
        <v>7.0000000000000007E-2</v>
      </c>
      <c r="H13" s="13">
        <v>3</v>
      </c>
      <c r="I13" s="14">
        <v>0.15</v>
      </c>
      <c r="J13" s="13">
        <f t="shared" si="0"/>
        <v>0.8</v>
      </c>
      <c r="K13" s="14">
        <v>0.03</v>
      </c>
      <c r="L13" s="15">
        <v>3</v>
      </c>
      <c r="M13" s="16">
        <f t="shared" si="1"/>
        <v>1.93</v>
      </c>
    </row>
    <row r="14" spans="2:13" x14ac:dyDescent="0.25">
      <c r="B14" s="17" t="s">
        <v>23</v>
      </c>
      <c r="C14" s="18">
        <v>0.31</v>
      </c>
      <c r="D14" s="19">
        <v>1</v>
      </c>
      <c r="E14" s="20">
        <v>0.3</v>
      </c>
      <c r="F14" s="19">
        <v>5</v>
      </c>
      <c r="G14" s="20">
        <v>0.08</v>
      </c>
      <c r="H14" s="19">
        <v>3</v>
      </c>
      <c r="I14" s="20">
        <v>0.27</v>
      </c>
      <c r="J14" s="19">
        <f t="shared" si="0"/>
        <v>0.8</v>
      </c>
      <c r="K14" s="20">
        <v>0.03</v>
      </c>
      <c r="L14" s="21">
        <v>3</v>
      </c>
      <c r="M14" s="22">
        <f t="shared" si="1"/>
        <v>2.3559999999999999</v>
      </c>
    </row>
    <row r="15" spans="2:13" x14ac:dyDescent="0.25">
      <c r="E15" s="24"/>
      <c r="G15" s="24"/>
      <c r="I15" s="24"/>
      <c r="K15" s="24"/>
      <c r="M15" s="25"/>
    </row>
    <row r="16" spans="2:13" x14ac:dyDescent="0.25">
      <c r="E16" s="24"/>
      <c r="G16" s="24"/>
      <c r="I16" s="24"/>
      <c r="K16" s="24"/>
      <c r="L16" s="26" t="s">
        <v>25</v>
      </c>
      <c r="M16" s="25">
        <f>AVERAGE(M3:M14)</f>
        <v>2.2013333333333338</v>
      </c>
    </row>
    <row r="17" spans="5:13" x14ac:dyDescent="0.25">
      <c r="E17" s="24"/>
      <c r="G17" s="24"/>
      <c r="I17" s="24"/>
      <c r="K17" s="24"/>
      <c r="L17" s="26" t="s">
        <v>24</v>
      </c>
      <c r="M17" s="25">
        <f>MEDIAN(M3:M14)</f>
        <v>2.2200000000000002</v>
      </c>
    </row>
    <row r="18" spans="5:13" x14ac:dyDescent="0.25">
      <c r="E18" s="24"/>
      <c r="G18" s="24"/>
      <c r="I18" s="24"/>
      <c r="K18" s="24"/>
    </row>
    <row r="19" spans="5:13" x14ac:dyDescent="0.25">
      <c r="E19" s="24"/>
      <c r="G19" s="24"/>
      <c r="I19" s="24"/>
      <c r="K19" s="24"/>
    </row>
    <row r="20" spans="5:13" x14ac:dyDescent="0.25">
      <c r="E20" s="24"/>
      <c r="G20" s="24"/>
      <c r="I20" s="24"/>
      <c r="K20" s="24"/>
    </row>
    <row r="21" spans="5:13" x14ac:dyDescent="0.25">
      <c r="E21" s="24"/>
      <c r="G21" s="24"/>
      <c r="I21" s="24"/>
      <c r="K21" s="24"/>
    </row>
    <row r="22" spans="5:13" x14ac:dyDescent="0.25">
      <c r="E22" s="24"/>
      <c r="G22" s="24"/>
      <c r="I22" s="24"/>
      <c r="K22" s="24"/>
    </row>
    <row r="23" spans="5:13" x14ac:dyDescent="0.25">
      <c r="E23" s="24"/>
      <c r="G23" s="24"/>
      <c r="I23" s="24"/>
      <c r="K23" s="24"/>
    </row>
    <row r="24" spans="5:13" x14ac:dyDescent="0.25">
      <c r="E24" s="24"/>
      <c r="G24" s="24"/>
      <c r="I24" s="24"/>
      <c r="K24" s="24"/>
    </row>
    <row r="25" spans="5:13" x14ac:dyDescent="0.25">
      <c r="E25" s="24"/>
      <c r="G25" s="24"/>
      <c r="I25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D26E-CC20-4C84-90A3-0CB2E2F82DCE}">
  <dimension ref="B2:O6"/>
  <sheetViews>
    <sheetView workbookViewId="0">
      <selection activeCell="J13" sqref="J13"/>
    </sheetView>
  </sheetViews>
  <sheetFormatPr defaultRowHeight="15" x14ac:dyDescent="0.25"/>
  <cols>
    <col min="2" max="2" width="12.5703125" customWidth="1"/>
    <col min="3" max="3" width="7.42578125" bestFit="1" customWidth="1"/>
    <col min="4" max="4" width="7.140625" bestFit="1" customWidth="1"/>
    <col min="5" max="5" width="6.28515625" bestFit="1" customWidth="1"/>
    <col min="6" max="6" width="6.5703125" customWidth="1"/>
    <col min="7" max="8" width="6.85546875" bestFit="1" customWidth="1"/>
    <col min="9" max="9" width="9.28515625" bestFit="1" customWidth="1"/>
    <col min="10" max="10" width="9.5703125" customWidth="1"/>
    <col min="11" max="11" width="6.7109375" bestFit="1" customWidth="1"/>
    <col min="12" max="14" width="7" customWidth="1"/>
    <col min="15" max="15" width="8.42578125" customWidth="1"/>
  </cols>
  <sheetData>
    <row r="2" spans="2:15" ht="45" x14ac:dyDescent="0.25">
      <c r="B2" s="1" t="s">
        <v>0</v>
      </c>
      <c r="C2" s="2" t="s">
        <v>1</v>
      </c>
      <c r="D2" s="2" t="s">
        <v>12</v>
      </c>
      <c r="E2" s="2" t="s">
        <v>2</v>
      </c>
      <c r="F2" s="2" t="s">
        <v>8</v>
      </c>
      <c r="G2" s="2" t="s">
        <v>3</v>
      </c>
      <c r="H2" s="2" t="s">
        <v>9</v>
      </c>
      <c r="I2" s="2" t="s">
        <v>4</v>
      </c>
      <c r="J2" s="2" t="s">
        <v>10</v>
      </c>
      <c r="K2" s="2" t="s">
        <v>5</v>
      </c>
      <c r="L2" s="2" t="s">
        <v>11</v>
      </c>
      <c r="M2" s="2" t="s">
        <v>27</v>
      </c>
      <c r="N2" s="2" t="s">
        <v>28</v>
      </c>
      <c r="O2" s="3" t="s">
        <v>6</v>
      </c>
    </row>
    <row r="3" spans="2:15" x14ac:dyDescent="0.25">
      <c r="B3" s="5" t="s">
        <v>13</v>
      </c>
      <c r="C3" s="12">
        <v>0.54</v>
      </c>
      <c r="D3" s="13">
        <v>1</v>
      </c>
      <c r="E3" s="14">
        <v>0.2</v>
      </c>
      <c r="F3" s="13">
        <v>5</v>
      </c>
      <c r="G3" s="14">
        <v>7.0000000000000007E-2</v>
      </c>
      <c r="H3" s="13">
        <v>3</v>
      </c>
      <c r="I3" s="14">
        <v>0.11</v>
      </c>
      <c r="J3" s="13">
        <f t="shared" ref="J3:J4" si="0">0.5+0.3</f>
        <v>0.8</v>
      </c>
      <c r="K3" s="14">
        <v>0.01</v>
      </c>
      <c r="L3" s="15">
        <v>3</v>
      </c>
      <c r="M3" s="33"/>
      <c r="N3" s="34">
        <v>3</v>
      </c>
      <c r="O3" s="16">
        <f>C3*D3+E3*F3+G3*H3+I3*J3+K3*L3</f>
        <v>1.8680000000000001</v>
      </c>
    </row>
    <row r="4" spans="2:15" x14ac:dyDescent="0.25">
      <c r="B4" s="5" t="s">
        <v>17</v>
      </c>
      <c r="C4" s="12">
        <v>0.46</v>
      </c>
      <c r="D4" s="13">
        <v>1</v>
      </c>
      <c r="E4" s="14">
        <v>0.28000000000000003</v>
      </c>
      <c r="F4" s="13">
        <v>5</v>
      </c>
      <c r="G4" s="14">
        <v>0.09</v>
      </c>
      <c r="H4" s="13">
        <v>3</v>
      </c>
      <c r="I4" s="14">
        <v>0.17</v>
      </c>
      <c r="J4" s="13">
        <f t="shared" si="0"/>
        <v>0.8</v>
      </c>
      <c r="K4" s="14">
        <v>0</v>
      </c>
      <c r="L4" s="15">
        <v>3</v>
      </c>
      <c r="M4" s="33"/>
      <c r="N4" s="35"/>
      <c r="O4" s="16">
        <f>C4*D4+E4*F4+G4*H4+I4*J4+K4*L4</f>
        <v>2.266</v>
      </c>
    </row>
    <row r="5" spans="2:15" ht="18.75" x14ac:dyDescent="0.25">
      <c r="B5" s="27" t="s">
        <v>26</v>
      </c>
      <c r="C5" s="28">
        <f>AVERAGE(C3:C4)</f>
        <v>0.5</v>
      </c>
      <c r="D5" s="29">
        <v>1</v>
      </c>
      <c r="E5" s="30">
        <f>AVERAGE(E3:E4)</f>
        <v>0.24000000000000002</v>
      </c>
      <c r="F5" s="29">
        <v>5</v>
      </c>
      <c r="G5" s="30">
        <f>AVERAGE(G3:G4)</f>
        <v>0.08</v>
      </c>
      <c r="H5" s="29">
        <v>3</v>
      </c>
      <c r="I5" s="30">
        <f>AVERAGE(I3:I4)</f>
        <v>0.14000000000000001</v>
      </c>
      <c r="J5" s="29">
        <v>0.8</v>
      </c>
      <c r="K5" s="30">
        <f>AVERAGE(K3:K4)</f>
        <v>5.0000000000000001E-3</v>
      </c>
      <c r="L5" s="31">
        <v>3</v>
      </c>
      <c r="M5" s="36">
        <f>1-SUM(E5,G5,I5,K5,C5)</f>
        <v>3.499999999999992E-2</v>
      </c>
      <c r="N5" s="31">
        <f>N3</f>
        <v>3</v>
      </c>
      <c r="O5" s="32">
        <f>C5*D5+E5*F5+G5*H5+I5*J5+K5*L5+M5*N5</f>
        <v>2.1719999999999997</v>
      </c>
    </row>
    <row r="6" spans="2:15" x14ac:dyDescent="0.25">
      <c r="D6" s="37">
        <f>C5*D5</f>
        <v>0.5</v>
      </c>
      <c r="E6" s="37"/>
      <c r="F6" s="37">
        <f>E5*F5</f>
        <v>1.2000000000000002</v>
      </c>
      <c r="G6" s="37"/>
      <c r="H6" s="37">
        <f>G5*H5</f>
        <v>0.24</v>
      </c>
      <c r="I6" s="37"/>
      <c r="J6" s="37">
        <f>I5*J5</f>
        <v>0.11200000000000002</v>
      </c>
      <c r="K6" s="37"/>
      <c r="L6" s="37">
        <f>K5*L5</f>
        <v>1.4999999999999999E-2</v>
      </c>
      <c r="M6" s="37"/>
      <c r="N6" s="37">
        <f>M5*N5</f>
        <v>0.10499999999999976</v>
      </c>
    </row>
  </sheetData>
  <mergeCells count="1"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C213-2472-4AE8-97AD-B8A6F82D6569}">
  <dimension ref="B1:M23"/>
  <sheetViews>
    <sheetView tabSelected="1" workbookViewId="0">
      <selection activeCell="M11" sqref="M11"/>
    </sheetView>
  </sheetViews>
  <sheetFormatPr defaultRowHeight="15" x14ac:dyDescent="0.25"/>
  <cols>
    <col min="1" max="1" width="9.140625" style="11"/>
    <col min="2" max="2" width="9.28515625" style="11" customWidth="1"/>
    <col min="3" max="3" width="12.28515625" style="11" bestFit="1" customWidth="1"/>
    <col min="4" max="4" width="19.5703125" style="11" customWidth="1"/>
    <col min="5" max="5" width="18.28515625" style="11" customWidth="1"/>
    <col min="6" max="6" width="9.140625" style="11"/>
    <col min="7" max="7" width="22.28515625" style="11" customWidth="1"/>
    <col min="8" max="9" width="22" style="11" customWidth="1"/>
    <col min="10" max="10" width="21.140625" style="11" customWidth="1"/>
    <col min="11" max="11" width="9.140625" style="11"/>
    <col min="12" max="12" width="9.140625" style="11" customWidth="1"/>
    <col min="13" max="13" width="22.85546875" style="11" customWidth="1"/>
    <col min="14" max="16384" width="9.140625" style="11"/>
  </cols>
  <sheetData>
    <row r="1" spans="2:13" ht="15.75" thickBot="1" x14ac:dyDescent="0.3"/>
    <row r="2" spans="2:13" ht="15.75" thickBot="1" x14ac:dyDescent="0.3">
      <c r="B2" s="43" t="s">
        <v>32</v>
      </c>
      <c r="C2" s="44"/>
      <c r="D2" s="44"/>
      <c r="E2" s="45"/>
      <c r="F2" s="38"/>
      <c r="G2" s="46" t="s">
        <v>48</v>
      </c>
      <c r="H2" s="52" t="e" vm="1">
        <v>#VALUE!</v>
      </c>
      <c r="I2" s="52" t="e" vm="2">
        <v>#VALUE!</v>
      </c>
      <c r="J2" s="52" t="e" vm="3">
        <v>#VALUE!</v>
      </c>
    </row>
    <row r="3" spans="2:13" ht="30" x14ac:dyDescent="0.25">
      <c r="B3" s="1" t="s">
        <v>29</v>
      </c>
      <c r="C3" s="1" t="s">
        <v>30</v>
      </c>
      <c r="D3" s="1" t="s">
        <v>47</v>
      </c>
      <c r="E3" s="1" t="s">
        <v>46</v>
      </c>
      <c r="F3" s="38"/>
      <c r="G3" s="50" t="s">
        <v>29</v>
      </c>
      <c r="H3" s="47" t="s">
        <v>49</v>
      </c>
      <c r="I3" s="54" t="s">
        <v>49</v>
      </c>
      <c r="J3" s="47" t="s">
        <v>56</v>
      </c>
    </row>
    <row r="4" spans="2:13" x14ac:dyDescent="0.25">
      <c r="B4" s="40" t="s">
        <v>33</v>
      </c>
      <c r="C4" s="42" t="s">
        <v>37</v>
      </c>
      <c r="D4" s="42" t="s">
        <v>40</v>
      </c>
      <c r="E4" s="42" t="s">
        <v>43</v>
      </c>
      <c r="G4" s="49"/>
      <c r="H4" s="47" t="s">
        <v>50</v>
      </c>
      <c r="I4" s="47" t="s">
        <v>53</v>
      </c>
      <c r="J4" s="54" t="s">
        <v>57</v>
      </c>
      <c r="L4" s="55"/>
      <c r="M4" s="11" t="s">
        <v>85</v>
      </c>
    </row>
    <row r="5" spans="2:13" x14ac:dyDescent="0.25">
      <c r="B5" s="40" t="s">
        <v>34</v>
      </c>
      <c r="C5" s="40" t="s">
        <v>38</v>
      </c>
      <c r="D5" s="40" t="s">
        <v>41</v>
      </c>
      <c r="E5" s="40" t="s">
        <v>44</v>
      </c>
      <c r="G5" s="49"/>
      <c r="H5" s="47" t="s">
        <v>51</v>
      </c>
      <c r="I5" s="47" t="s">
        <v>54</v>
      </c>
      <c r="J5" s="47" t="s">
        <v>51</v>
      </c>
    </row>
    <row r="6" spans="2:13" ht="15.75" thickBot="1" x14ac:dyDescent="0.3">
      <c r="B6" s="40" t="s">
        <v>35</v>
      </c>
      <c r="C6" s="40" t="s">
        <v>39</v>
      </c>
      <c r="D6" s="40" t="s">
        <v>42</v>
      </c>
      <c r="E6" s="40" t="s">
        <v>45</v>
      </c>
      <c r="G6" s="51"/>
      <c r="H6" s="48" t="s">
        <v>52</v>
      </c>
      <c r="I6" s="48" t="s">
        <v>55</v>
      </c>
      <c r="J6" s="48" t="s">
        <v>58</v>
      </c>
    </row>
    <row r="7" spans="2:13" ht="15" customHeight="1" x14ac:dyDescent="0.25">
      <c r="B7" s="41" t="s">
        <v>36</v>
      </c>
      <c r="C7" s="41"/>
      <c r="D7" s="41"/>
      <c r="E7" s="41" t="s">
        <v>42</v>
      </c>
      <c r="G7" s="50" t="s">
        <v>30</v>
      </c>
      <c r="H7" s="47" t="s">
        <v>59</v>
      </c>
      <c r="I7" s="54" t="s">
        <v>59</v>
      </c>
      <c r="J7" s="47" t="s">
        <v>64</v>
      </c>
    </row>
    <row r="8" spans="2:13" x14ac:dyDescent="0.25">
      <c r="G8" s="49"/>
      <c r="H8" s="47" t="s">
        <v>60</v>
      </c>
      <c r="I8" s="47" t="s">
        <v>62</v>
      </c>
      <c r="J8" s="47" t="s">
        <v>65</v>
      </c>
    </row>
    <row r="9" spans="2:13" ht="15.75" thickBot="1" x14ac:dyDescent="0.3">
      <c r="G9" s="51"/>
      <c r="H9" s="48" t="s">
        <v>61</v>
      </c>
      <c r="I9" s="48" t="s">
        <v>63</v>
      </c>
      <c r="J9" s="48" t="s">
        <v>66</v>
      </c>
    </row>
    <row r="10" spans="2:13" ht="15" customHeight="1" x14ac:dyDescent="0.25">
      <c r="G10" s="50" t="s">
        <v>80</v>
      </c>
      <c r="H10" s="47" t="s">
        <v>67</v>
      </c>
      <c r="I10" s="54" t="s">
        <v>67</v>
      </c>
      <c r="J10" s="54" t="s">
        <v>72</v>
      </c>
    </row>
    <row r="11" spans="2:13" x14ac:dyDescent="0.25">
      <c r="G11" s="49"/>
      <c r="H11" s="47" t="s">
        <v>68</v>
      </c>
      <c r="I11" s="54" t="s">
        <v>70</v>
      </c>
      <c r="J11" s="54" t="s">
        <v>73</v>
      </c>
    </row>
    <row r="12" spans="2:13" ht="15.75" thickBot="1" x14ac:dyDescent="0.3">
      <c r="G12" s="51"/>
      <c r="H12" s="48" t="s">
        <v>69</v>
      </c>
      <c r="I12" s="48" t="s">
        <v>71</v>
      </c>
      <c r="J12" s="48" t="s">
        <v>74</v>
      </c>
    </row>
    <row r="13" spans="2:13" ht="15" customHeight="1" x14ac:dyDescent="0.25">
      <c r="G13" s="50" t="s">
        <v>81</v>
      </c>
      <c r="H13" s="47" t="s">
        <v>67</v>
      </c>
      <c r="I13" s="54" t="s">
        <v>67</v>
      </c>
      <c r="J13" s="54" t="s">
        <v>72</v>
      </c>
    </row>
    <row r="14" spans="2:13" x14ac:dyDescent="0.25">
      <c r="G14" s="49"/>
      <c r="H14" s="47" t="s">
        <v>75</v>
      </c>
      <c r="I14" s="54" t="s">
        <v>77</v>
      </c>
      <c r="J14" s="54" t="s">
        <v>79</v>
      </c>
    </row>
    <row r="15" spans="2:13" x14ac:dyDescent="0.25">
      <c r="G15" s="49"/>
      <c r="H15" s="47" t="s">
        <v>76</v>
      </c>
      <c r="I15" s="54" t="s">
        <v>78</v>
      </c>
      <c r="J15" s="54" t="s">
        <v>76</v>
      </c>
    </row>
    <row r="16" spans="2:13" ht="15.75" thickBot="1" x14ac:dyDescent="0.3">
      <c r="G16" s="51"/>
      <c r="H16" s="48" t="s">
        <v>69</v>
      </c>
      <c r="I16" s="48" t="s">
        <v>71</v>
      </c>
      <c r="J16" s="48" t="s">
        <v>74</v>
      </c>
    </row>
    <row r="19" spans="7:8" x14ac:dyDescent="0.25">
      <c r="G19" s="39" t="s">
        <v>82</v>
      </c>
      <c r="H19" s="39" t="s">
        <v>84</v>
      </c>
    </row>
    <row r="20" spans="7:8" x14ac:dyDescent="0.25">
      <c r="G20" s="26" t="s">
        <v>29</v>
      </c>
      <c r="H20" s="53">
        <f>(8+64+8+64+8+8+64)*3</f>
        <v>672</v>
      </c>
    </row>
    <row r="21" spans="7:8" x14ac:dyDescent="0.25">
      <c r="G21" s="26" t="s">
        <v>30</v>
      </c>
      <c r="H21" s="53">
        <f>(72*3)*3</f>
        <v>648</v>
      </c>
    </row>
    <row r="22" spans="7:8" x14ac:dyDescent="0.25">
      <c r="G22" s="26" t="s">
        <v>83</v>
      </c>
      <c r="H22" s="53">
        <f>(72+84+72)*3</f>
        <v>684</v>
      </c>
    </row>
    <row r="23" spans="7:8" x14ac:dyDescent="0.25">
      <c r="G23" s="26" t="s">
        <v>31</v>
      </c>
      <c r="H23" s="53">
        <f>(78+78+36+78)*3</f>
        <v>810</v>
      </c>
    </row>
  </sheetData>
  <mergeCells count="5">
    <mergeCell ref="B2:E2"/>
    <mergeCell ref="G3:G6"/>
    <mergeCell ref="G7:G9"/>
    <mergeCell ref="G10:G12"/>
    <mergeCell ref="G13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A.1</vt:lpstr>
      <vt:lpstr>A.2</vt:lpstr>
      <vt:lpstr>A.10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Joao</dc:creator>
  <cp:lastModifiedBy>Gonzalez, Joao</cp:lastModifiedBy>
  <dcterms:created xsi:type="dcterms:W3CDTF">2024-09-08T15:10:42Z</dcterms:created>
  <dcterms:modified xsi:type="dcterms:W3CDTF">2024-09-08T17:32:54Z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2024-09-08T15:34:16Z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bf7a96a3-509d-42dd-b200-d2f7c9caa152</vt:lpwstr>
  </property>
  <property fmtid="{D5CDD505-2E9C-101B-9397-08002B2CF9AE}" pid="8" name="MSIP_Label_4044bd30-2ed7-4c9d-9d12-46200872a97b_ContentBits">
    <vt:lpwstr>0</vt:lpwstr>
  </property>
</Properties>
</file>