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duino\desarrollos\Sketchs\Cargador_OTA\"/>
    </mc:Choice>
  </mc:AlternateContent>
  <xr:revisionPtr revIDLastSave="0" documentId="8_{38EC2E91-F4A9-4B0F-8C21-39A1F89E9062}" xr6:coauthVersionLast="45" xr6:coauthVersionMax="45" xr10:uidLastSave="{00000000-0000-0000-0000-000000000000}"/>
  <bookViews>
    <workbookView xWindow="2280" yWindow="4740" windowWidth="19365" windowHeight="9930" xr2:uid="{A52EA33D-BD66-4045-9139-39A15A538EC9}"/>
  </bookViews>
  <sheets>
    <sheet name="esquema con gargad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2" l="1"/>
  <c r="K42" i="2"/>
  <c r="K41" i="2"/>
  <c r="K40" i="2"/>
  <c r="J43" i="2"/>
  <c r="J42" i="2"/>
  <c r="J41" i="2"/>
  <c r="J40" i="2"/>
  <c r="I41" i="2"/>
  <c r="I42" i="2"/>
  <c r="I43" i="2"/>
  <c r="I40" i="2"/>
  <c r="J37" i="2"/>
  <c r="J36" i="2"/>
  <c r="J35" i="2"/>
  <c r="J34" i="2"/>
  <c r="H24" i="2"/>
  <c r="I24" i="2"/>
  <c r="I25" i="2"/>
  <c r="I26" i="2"/>
  <c r="I27" i="2"/>
  <c r="I23" i="2"/>
  <c r="J23" i="2"/>
  <c r="H23" i="2"/>
  <c r="I17" i="2"/>
  <c r="Q20" i="2" l="1"/>
  <c r="Q19" i="2"/>
  <c r="A19" i="2"/>
  <c r="D19" i="2" s="1"/>
  <c r="A14" i="2"/>
  <c r="C14" i="2" s="1"/>
  <c r="I14" i="2" s="1"/>
  <c r="K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L18" i="2"/>
  <c r="L19" i="2"/>
  <c r="J19" i="2"/>
  <c r="J18" i="2"/>
  <c r="H19" i="2"/>
  <c r="H18" i="2"/>
  <c r="K17" i="2"/>
  <c r="K15" i="2"/>
  <c r="K16" i="2"/>
  <c r="K18" i="2"/>
  <c r="K19" i="2"/>
  <c r="I16" i="2"/>
  <c r="B28" i="2"/>
  <c r="A24" i="2"/>
  <c r="A25" i="2"/>
  <c r="E25" i="2" s="1"/>
  <c r="A26" i="2"/>
  <c r="C26" i="2" s="1"/>
  <c r="A27" i="2"/>
  <c r="C27" i="2" s="1"/>
  <c r="A28" i="2"/>
  <c r="D28" i="2" s="1"/>
  <c r="A29" i="2"/>
  <c r="D29" i="2" s="1"/>
  <c r="A23" i="2"/>
  <c r="B23" i="2" s="1"/>
  <c r="A33" i="2"/>
  <c r="C16" i="2" l="1"/>
  <c r="D16" i="2" s="1"/>
  <c r="C17" i="2"/>
  <c r="D17" i="2" s="1"/>
  <c r="C19" i="2"/>
  <c r="B18" i="2"/>
  <c r="C13" i="2"/>
  <c r="I13" i="2" s="1"/>
  <c r="K13" i="2" s="1"/>
  <c r="K20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J20" i="2"/>
  <c r="E24" i="2"/>
  <c r="D23" i="2"/>
  <c r="E23" i="2" l="1"/>
  <c r="A34" i="2" s="1"/>
  <c r="J13" i="2"/>
  <c r="H14" i="2" s="1"/>
  <c r="J14" i="2" s="1"/>
  <c r="D13" i="2"/>
  <c r="E27" i="2"/>
  <c r="L14" i="2" l="1"/>
  <c r="J24" i="2"/>
  <c r="D24" i="2"/>
  <c r="A35" i="2" s="1"/>
  <c r="L13" i="2"/>
  <c r="H15" i="2"/>
  <c r="J15" i="2" l="1"/>
  <c r="H16" i="2" s="1"/>
  <c r="H25" i="2"/>
  <c r="D25" i="2"/>
  <c r="A36" i="2" s="1"/>
  <c r="J16" i="2" l="1"/>
  <c r="H26" i="2"/>
  <c r="L15" i="2"/>
  <c r="J25" i="2"/>
  <c r="D26" i="2"/>
  <c r="A37" i="2" s="1"/>
  <c r="H17" i="2"/>
  <c r="J17" i="2" l="1"/>
  <c r="H27" i="2"/>
  <c r="L16" i="2"/>
  <c r="J26" i="2"/>
  <c r="D27" i="2"/>
  <c r="A38" i="2" s="1"/>
  <c r="A39" i="2"/>
  <c r="L17" i="2" l="1"/>
  <c r="J27" i="2"/>
  <c r="A40" i="2"/>
</calcChain>
</file>

<file path=xl/sharedStrings.xml><?xml version="1.0" encoding="utf-8"?>
<sst xmlns="http://schemas.openxmlformats.org/spreadsheetml/2006/main" count="105" uniqueCount="39">
  <si>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</si>
  <si>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</si>
  <si>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</si>
  <si>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</si>
  <si>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</si>
  <si>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</si>
  <si>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</si>
  <si>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</si>
  <si>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</si>
  <si>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</si>
  <si>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</si>
  <si>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</si>
  <si>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</si>
  <si>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</si>
  <si>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</si>
  <si>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</si>
  <si>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</si>
  <si>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</si>
  <si>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</si>
  <si>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</si>
  <si>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</si>
  <si>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</si>
  <si>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MB</t>
  </si>
  <si>
    <t># Name</t>
  </si>
  <si>
    <t>app1</t>
  </si>
  <si>
    <t>Loader</t>
  </si>
  <si>
    <t>ota_1</t>
  </si>
  <si>
    <t>0x140000</t>
  </si>
  <si>
    <t>0x170000</t>
  </si>
  <si>
    <t>#Name</t>
  </si>
  <si>
    <t>0x150000</t>
  </si>
  <si>
    <t>Copiados de origen</t>
  </si>
  <si>
    <t>Tamaño (MB)</t>
  </si>
  <si>
    <t>Sobra (MB)</t>
  </si>
  <si>
    <t>DESTINO</t>
  </si>
  <si>
    <t>ORIGEN</t>
  </si>
  <si>
    <t>0x1000</t>
  </si>
  <si>
    <t>0x8000</t>
  </si>
  <si>
    <t>Por definicion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</si>
</sst>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0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0" xfId="0" applyFill="1"/>
    <xf numFmtId="0" fontId="0" fillId="4" borderId="9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3"/>
  <sheetViews>
    <sheetView tabSelected="1" workbookViewId="0">
      <selection activeCell="O13" sqref="O13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7" t="s">
        <v>29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O1" t="s">
        <v>29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27</v>
      </c>
      <c r="F4" s="14"/>
      <c r="O4" t="s">
        <v>13</v>
      </c>
      <c r="P4" t="s">
        <v>14</v>
      </c>
      <c r="Q4" t="s">
        <v>15</v>
      </c>
      <c r="R4" t="s">
        <v>16</v>
      </c>
      <c r="S4" t="s">
        <v>27</v>
      </c>
    </row>
    <row r="5" spans="1:20" x14ac:dyDescent="0.25">
      <c r="A5" s="13" t="s">
        <v>24</v>
      </c>
      <c r="B5" s="6" t="s">
        <v>14</v>
      </c>
      <c r="C5" s="6" t="s">
        <v>26</v>
      </c>
      <c r="D5" s="6" t="s">
        <v>30</v>
      </c>
      <c r="E5" s="6" t="s">
        <v>27</v>
      </c>
      <c r="F5" s="14"/>
      <c r="O5" t="s">
        <v>24</v>
      </c>
      <c r="P5" t="s">
        <v>14</v>
      </c>
      <c r="Q5" t="s">
        <v>26</v>
      </c>
      <c r="R5" t="s">
        <v>30</v>
      </c>
      <c r="S5" t="s">
        <v>27</v>
      </c>
    </row>
    <row r="6" spans="1:20" x14ac:dyDescent="0.25">
      <c r="A6" s="13" t="s">
        <v>18</v>
      </c>
      <c r="B6" s="6" t="s">
        <v>6</v>
      </c>
      <c r="C6" s="6" t="s">
        <v>18</v>
      </c>
      <c r="D6" s="6" t="s">
        <v>17</v>
      </c>
      <c r="E6" s="6" t="s">
        <v>28</v>
      </c>
      <c r="F6" s="14"/>
      <c r="O6" t="s">
        <v>18</v>
      </c>
      <c r="P6" t="s">
        <v>6</v>
      </c>
      <c r="Q6" t="s">
        <v>18</v>
      </c>
      <c r="R6" t="s">
        <v>17</v>
      </c>
      <c r="S6" t="s">
        <v>28</v>
      </c>
    </row>
    <row r="7" spans="1:20" x14ac:dyDescent="0.25">
      <c r="A7" s="13"/>
      <c r="B7" s="6"/>
      <c r="C7" s="6"/>
      <c r="D7" s="6"/>
      <c r="E7" s="6"/>
      <c r="F7" s="14"/>
    </row>
    <row r="8" spans="1:20" ht="15.75" thickBot="1" x14ac:dyDescent="0.3">
      <c r="A8" s="15"/>
      <c r="B8" s="16"/>
      <c r="C8" s="16"/>
      <c r="D8" s="16"/>
      <c r="E8" s="16"/>
      <c r="F8" s="17"/>
    </row>
    <row r="9" spans="1:20" x14ac:dyDescent="0.25">
      <c r="A9" s="5"/>
      <c r="B9" s="5"/>
      <c r="C9" s="5"/>
      <c r="D9" s="5"/>
      <c r="E9" s="5"/>
      <c r="F9" s="5"/>
    </row>
    <row r="10" spans="1:20" ht="15.75" thickBot="1" x14ac:dyDescent="0.3"/>
    <row r="11" spans="1:20" ht="15.75" thickBot="1" x14ac:dyDescent="0.3">
      <c r="A11" s="38" t="s">
        <v>35</v>
      </c>
      <c r="B11" s="39"/>
      <c r="C11" s="39"/>
      <c r="D11" s="40"/>
      <c r="E11" s="41" t="s">
        <v>34</v>
      </c>
      <c r="F11" s="42"/>
      <c r="G11" s="42"/>
      <c r="H11" s="42"/>
      <c r="I11" s="42"/>
      <c r="J11" s="43"/>
    </row>
    <row r="12" spans="1:20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32</v>
      </c>
      <c r="L12" t="s">
        <v>33</v>
      </c>
      <c r="N12" s="46"/>
      <c r="O12" t="s">
        <v>38</v>
      </c>
    </row>
    <row r="13" spans="1:20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45">
        <f>+IF($E13&lt;&gt;"",+B13,"")</f>
        <v>36864</v>
      </c>
      <c r="I13" s="28">
        <f>+IF($E13&lt;&gt;"",+C13,"")</f>
        <v>20480</v>
      </c>
      <c r="J13" s="12">
        <f>+IF($E13&lt;&gt;"",+H13+I13,"")</f>
        <v>57344</v>
      </c>
      <c r="K13" s="19">
        <f>+I13/1024/1024</f>
        <v>1.953125E-2</v>
      </c>
      <c r="L13" s="19">
        <f>+IF($E13&lt;&gt;"",($J$20-J13)/1024/1024,"")</f>
        <v>3.9453125</v>
      </c>
      <c r="N13" s="18"/>
      <c r="O13" t="s">
        <v>31</v>
      </c>
    </row>
    <row r="14" spans="1:20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2">+IF($A14&lt;&gt;"",+B14+C14,"")</f>
        <v>65536</v>
      </c>
      <c r="E14" s="34" t="s">
        <v>9</v>
      </c>
      <c r="F14" s="30" t="s">
        <v>6</v>
      </c>
      <c r="G14" s="6" t="s">
        <v>10</v>
      </c>
      <c r="H14" s="6">
        <f t="shared" ref="H14:H19" si="3">+IF($E14&lt;&gt;"",+J13,"")</f>
        <v>57344</v>
      </c>
      <c r="I14" s="26">
        <f>+IF($E14&lt;&gt;"",+C14,"")</f>
        <v>8192</v>
      </c>
      <c r="J14" s="14">
        <f t="shared" ref="J14:J19" si="4">+IF($E14&lt;&gt;"",+H14+I14,"")</f>
        <v>65536</v>
      </c>
      <c r="K14" s="19">
        <f t="shared" ref="K14:K19" si="5">+I14/1024/1024</f>
        <v>7.8125E-3</v>
      </c>
      <c r="L14" s="19">
        <f t="shared" ref="L14:L19" si="6">+IF($E14&lt;&gt;"",($J$20-J14)/1024/1024,"")</f>
        <v>3.9375</v>
      </c>
    </row>
    <row r="15" spans="1:20" x14ac:dyDescent="0.25">
      <c r="A15" s="13" t="str">
        <f t="shared" si="0"/>
        <v>app0</v>
      </c>
      <c r="B15" s="6">
        <f t="shared" si="1"/>
        <v>65536</v>
      </c>
      <c r="C15" s="6">
        <f t="shared" si="1"/>
        <v>1310720</v>
      </c>
      <c r="D15" s="24">
        <f t="shared" si="2"/>
        <v>1376256</v>
      </c>
      <c r="E15" s="34" t="s">
        <v>25</v>
      </c>
      <c r="F15" s="30" t="s">
        <v>14</v>
      </c>
      <c r="G15" s="6" t="s">
        <v>15</v>
      </c>
      <c r="H15" s="6">
        <f t="shared" si="3"/>
        <v>65536</v>
      </c>
      <c r="I15" s="6">
        <v>1048576</v>
      </c>
      <c r="J15" s="14">
        <f t="shared" si="4"/>
        <v>1114112</v>
      </c>
      <c r="K15" s="19">
        <f t="shared" si="5"/>
        <v>1</v>
      </c>
      <c r="L15" s="19">
        <f t="shared" si="6"/>
        <v>2.9375</v>
      </c>
    </row>
    <row r="16" spans="1:20" x14ac:dyDescent="0.25">
      <c r="A16" s="13" t="str">
        <f t="shared" si="0"/>
        <v>app1</v>
      </c>
      <c r="B16" s="6">
        <f t="shared" si="1"/>
        <v>1376256</v>
      </c>
      <c r="C16" s="6">
        <f t="shared" si="1"/>
        <v>1310720</v>
      </c>
      <c r="D16" s="24">
        <f t="shared" si="2"/>
        <v>2686976</v>
      </c>
      <c r="E16" s="35" t="s">
        <v>14</v>
      </c>
      <c r="F16" s="31" t="s">
        <v>14</v>
      </c>
      <c r="G16" s="27" t="s">
        <v>26</v>
      </c>
      <c r="H16" s="6">
        <f t="shared" si="3"/>
        <v>1114112</v>
      </c>
      <c r="I16" s="6">
        <f>2*1024*1024</f>
        <v>2097152</v>
      </c>
      <c r="J16" s="14">
        <f t="shared" si="4"/>
        <v>3211264</v>
      </c>
      <c r="K16" s="19">
        <f t="shared" si="5"/>
        <v>2</v>
      </c>
      <c r="L16" s="19">
        <f t="shared" si="6"/>
        <v>0.9375</v>
      </c>
    </row>
    <row r="17" spans="1:18" x14ac:dyDescent="0.25">
      <c r="A17" s="13" t="str">
        <f t="shared" si="0"/>
        <v>spiffs</v>
      </c>
      <c r="B17" s="6">
        <f t="shared" si="1"/>
        <v>2686976</v>
      </c>
      <c r="C17" s="6">
        <f t="shared" si="1"/>
        <v>1507328</v>
      </c>
      <c r="D17" s="24">
        <f t="shared" si="2"/>
        <v>4194304</v>
      </c>
      <c r="E17" s="35" t="s">
        <v>18</v>
      </c>
      <c r="F17" s="31" t="s">
        <v>6</v>
      </c>
      <c r="G17" s="27" t="s">
        <v>18</v>
      </c>
      <c r="H17" s="6">
        <f t="shared" si="3"/>
        <v>3211264</v>
      </c>
      <c r="I17" s="6">
        <f>(0.9375)*1024*1024</f>
        <v>983040</v>
      </c>
      <c r="J17" s="14">
        <f t="shared" si="4"/>
        <v>4194304</v>
      </c>
      <c r="K17" s="19">
        <f t="shared" si="5"/>
        <v>0.9375</v>
      </c>
      <c r="L17" s="19">
        <f t="shared" si="6"/>
        <v>0</v>
      </c>
    </row>
    <row r="18" spans="1:18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/>
      <c r="F18" s="31"/>
      <c r="G18" s="27"/>
      <c r="H18" s="6" t="str">
        <f t="shared" si="3"/>
        <v/>
      </c>
      <c r="I18" s="6"/>
      <c r="J18" s="14" t="str">
        <f t="shared" si="4"/>
        <v/>
      </c>
      <c r="K18" s="19">
        <f t="shared" si="5"/>
        <v>0</v>
      </c>
      <c r="L18" s="19" t="str">
        <f t="shared" si="6"/>
        <v/>
      </c>
    </row>
    <row r="19" spans="1:18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2"/>
        <v/>
      </c>
      <c r="E19" s="36"/>
      <c r="F19" s="32"/>
      <c r="G19" s="16"/>
      <c r="H19" s="16" t="str">
        <f t="shared" si="3"/>
        <v/>
      </c>
      <c r="I19" s="16"/>
      <c r="J19" s="17" t="str">
        <f t="shared" si="4"/>
        <v/>
      </c>
      <c r="K19" s="19">
        <f t="shared" si="5"/>
        <v>0</v>
      </c>
      <c r="L19" s="19" t="str">
        <f t="shared" si="6"/>
        <v/>
      </c>
      <c r="P19">
        <v>1191174</v>
      </c>
      <c r="Q19" s="19">
        <f>+P19/1024/1024</f>
        <v>1.1359920501708984</v>
      </c>
      <c r="R19" t="s">
        <v>22</v>
      </c>
    </row>
    <row r="20" spans="1:18" x14ac:dyDescent="0.25">
      <c r="J20" s="1">
        <f>4*1024*1024</f>
        <v>4194304</v>
      </c>
      <c r="K20" s="19">
        <f>SUM(K13:K19)+H13/1024/1024</f>
        <v>4</v>
      </c>
      <c r="P20">
        <v>918110</v>
      </c>
      <c r="Q20" s="19">
        <f>+P20/1024/1024</f>
        <v>0.87557792663574219</v>
      </c>
      <c r="R20" t="s">
        <v>22</v>
      </c>
    </row>
    <row r="21" spans="1:18" ht="15.75" thickBot="1" x14ac:dyDescent="0.3"/>
    <row r="22" spans="1:18" ht="15.75" thickBot="1" x14ac:dyDescent="0.3">
      <c r="A22" s="7" t="s">
        <v>23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</row>
    <row r="23" spans="1:18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E29" si="9">+IF($A23&lt;&gt;"",CONCATENATE("0x",DEC2HEX(H13,6)),"")</f>
        <v>0x009000</v>
      </c>
      <c r="E23" s="11" t="str">
        <f t="shared" si="9"/>
        <v>0x005000</v>
      </c>
      <c r="F23" s="12"/>
      <c r="H23">
        <f>+H13/1024</f>
        <v>36</v>
      </c>
      <c r="I23">
        <f t="shared" ref="I23:J23" si="10">+I13/1024</f>
        <v>20</v>
      </c>
      <c r="J23">
        <f t="shared" si="10"/>
        <v>56</v>
      </c>
    </row>
    <row r="24" spans="1:18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9"/>
        <v>0x002000</v>
      </c>
      <c r="F24" s="14"/>
      <c r="H24">
        <f t="shared" ref="H24:J24" si="11">+H14/1024</f>
        <v>56</v>
      </c>
      <c r="I24">
        <f t="shared" si="11"/>
        <v>8</v>
      </c>
      <c r="J24">
        <f t="shared" si="11"/>
        <v>64</v>
      </c>
    </row>
    <row r="25" spans="1:18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9"/>
        <v>0x100000</v>
      </c>
      <c r="F25" s="14"/>
      <c r="H25">
        <f t="shared" ref="H25:J25" si="12">+H15/1024</f>
        <v>64</v>
      </c>
      <c r="I25">
        <f t="shared" si="12"/>
        <v>1024</v>
      </c>
      <c r="J25">
        <f t="shared" si="12"/>
        <v>1088</v>
      </c>
    </row>
    <row r="26" spans="1:18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0x110000</v>
      </c>
      <c r="E26" s="6" t="str">
        <f t="shared" si="9"/>
        <v>0x200000</v>
      </c>
      <c r="F26" s="14"/>
      <c r="H26">
        <f t="shared" ref="H26:J26" si="13">+H16/1024</f>
        <v>1088</v>
      </c>
      <c r="I26">
        <f t="shared" si="13"/>
        <v>2048</v>
      </c>
      <c r="J26">
        <f t="shared" si="13"/>
        <v>3136</v>
      </c>
    </row>
    <row r="27" spans="1:18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0x310000</v>
      </c>
      <c r="E27" s="6" t="str">
        <f t="shared" si="9"/>
        <v>0x0F0000</v>
      </c>
      <c r="F27" s="14"/>
      <c r="H27">
        <f t="shared" ref="H27:J27" si="14">+H17/1024</f>
        <v>3136</v>
      </c>
      <c r="I27">
        <f t="shared" si="14"/>
        <v>960</v>
      </c>
      <c r="J27">
        <f t="shared" si="14"/>
        <v>4096</v>
      </c>
    </row>
    <row r="28" spans="1:18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9"/>
        <v/>
      </c>
      <c r="F28" s="14"/>
    </row>
    <row r="29" spans="1:18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9"/>
        <v/>
      </c>
      <c r="F29" s="17"/>
    </row>
    <row r="33" spans="1:11" x14ac:dyDescent="0.25">
      <c r="A33" t="str">
        <f>+CONCATENATE(A22,", ",B22,", ",C22,", ",D22,", ",E22,", ",F22)</f>
        <v># Name, Type, SubType, Offset, Size, Flags</v>
      </c>
    </row>
    <row r="34" spans="1:11" x14ac:dyDescent="0.25">
      <c r="A34" t="str">
        <f t="shared" ref="A34:A40" si="15">+CONCATENATE(A23,", ",B23,", ",C23,", ",D23,", ",E23,", ",F23)</f>
        <v xml:space="preserve">nvs, data, nvs, 0x009000, 0x005000, </v>
      </c>
      <c r="H34">
        <v>0</v>
      </c>
      <c r="I34" t="s">
        <v>36</v>
      </c>
      <c r="J34">
        <f>17*1024</f>
        <v>17408</v>
      </c>
    </row>
    <row r="35" spans="1:11" x14ac:dyDescent="0.25">
      <c r="A35" t="str">
        <f t="shared" si="15"/>
        <v xml:space="preserve">otadata, data, ota, 0x00E000, 0x002000, </v>
      </c>
      <c r="I35" t="s">
        <v>37</v>
      </c>
      <c r="J35">
        <f>1024*3</f>
        <v>3072</v>
      </c>
    </row>
    <row r="36" spans="1:11" x14ac:dyDescent="0.25">
      <c r="A36" t="str">
        <f t="shared" si="15"/>
        <v xml:space="preserve">Loader, app, ota_0, 0x010000, 0x100000, </v>
      </c>
      <c r="I36" t="s">
        <v>11</v>
      </c>
      <c r="J36">
        <f>1024*8</f>
        <v>8192</v>
      </c>
    </row>
    <row r="37" spans="1:11" x14ac:dyDescent="0.25">
      <c r="A37" t="str">
        <f t="shared" si="15"/>
        <v xml:space="preserve">app, app, ota_1, 0x110000, 0x200000, </v>
      </c>
      <c r="I37" t="s">
        <v>16</v>
      </c>
      <c r="J37">
        <f>1024*897</f>
        <v>918528</v>
      </c>
    </row>
    <row r="38" spans="1:11" x14ac:dyDescent="0.25">
      <c r="A38" t="str">
        <f t="shared" si="15"/>
        <v xml:space="preserve">spiffs, data, spiffs, 0x310000, 0x0F0000, </v>
      </c>
    </row>
    <row r="39" spans="1:11" x14ac:dyDescent="0.25">
      <c r="A39" t="str">
        <f t="shared" si="15"/>
        <v xml:space="preserve">, , , , , </v>
      </c>
    </row>
    <row r="40" spans="1:11" x14ac:dyDescent="0.25">
      <c r="A40" t="str">
        <f t="shared" si="15"/>
        <v xml:space="preserve">, , , , , </v>
      </c>
      <c r="I40" s="44">
        <f>+HEX2DEC(RIGHT(I34,+LEN(I34)-2))</f>
        <v>4096</v>
      </c>
      <c r="J40" s="44">
        <f>17*1024</f>
        <v>17408</v>
      </c>
      <c r="K40" s="44">
        <f>+I40+J40</f>
        <v>21504</v>
      </c>
    </row>
    <row r="41" spans="1:11" x14ac:dyDescent="0.25">
      <c r="I41" s="44">
        <f t="shared" ref="I41:I43" si="16">+HEX2DEC(RIGHT(I35,+LEN(I35)-2))</f>
        <v>32768</v>
      </c>
      <c r="J41" s="44">
        <f>1024*3</f>
        <v>3072</v>
      </c>
      <c r="K41" s="44">
        <f>+I41+J41</f>
        <v>35840</v>
      </c>
    </row>
    <row r="42" spans="1:11" x14ac:dyDescent="0.25">
      <c r="H42" t="s">
        <v>9</v>
      </c>
      <c r="I42">
        <f t="shared" si="16"/>
        <v>57344</v>
      </c>
      <c r="J42">
        <f>1024*8</f>
        <v>8192</v>
      </c>
      <c r="K42">
        <f>+I42+J42</f>
        <v>65536</v>
      </c>
    </row>
    <row r="43" spans="1:11" x14ac:dyDescent="0.25">
      <c r="H43" t="s">
        <v>25</v>
      </c>
      <c r="I43">
        <f t="shared" si="16"/>
        <v>65536</v>
      </c>
      <c r="J43">
        <f>1024*897</f>
        <v>918528</v>
      </c>
      <c r="K43">
        <f>+I43+J43</f>
        <v>984064</v>
      </c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con gargador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2020-02-01T10:22:45Z</dcterms:created>
  <dcterms:modified xsi:type="dcterms:W3CDTF">2020-07-25T10:06:21Z</dcterms:modified>
</cp:coreProperties>
</file>