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riddell/Desktop/"/>
    </mc:Choice>
  </mc:AlternateContent>
  <xr:revisionPtr revIDLastSave="0" documentId="13_ncr:1_{3501C174-2205-5A40-8F2F-5D88FC94CD57}" xr6:coauthVersionLast="47" xr6:coauthVersionMax="47" xr10:uidLastSave="{00000000-0000-0000-0000-000000000000}"/>
  <bookViews>
    <workbookView xWindow="7220" yWindow="500" windowWidth="25600" windowHeight="19500" activeTab="6" xr2:uid="{6A2FC29E-BA59-A34A-A2AF-387841FC3837}"/>
  </bookViews>
  <sheets>
    <sheet name="BTC-001" sheetId="1" r:id="rId1"/>
    <sheet name="BTC-002" sheetId="2" r:id="rId2"/>
    <sheet name="BTC-003" sheetId="3" r:id="rId3"/>
    <sheet name="BTC-004" sheetId="4" r:id="rId4"/>
    <sheet name="BTC-005" sheetId="5" r:id="rId5"/>
    <sheet name="BTC-006" sheetId="6" r:id="rId6"/>
    <sheet name="All" sheetId="7" r:id="rId7"/>
    <sheet name="BWsan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7" l="1"/>
  <c r="AC8" i="7"/>
  <c r="AD8" i="7"/>
  <c r="AE8" i="7"/>
  <c r="AF8" i="7"/>
  <c r="AG8" i="7"/>
  <c r="AH8" i="7"/>
  <c r="AI8" i="7"/>
  <c r="AC9" i="7"/>
  <c r="AD9" i="7"/>
  <c r="AE9" i="7"/>
  <c r="AF9" i="7"/>
  <c r="AG9" i="7"/>
  <c r="AH9" i="7"/>
  <c r="AI9" i="7"/>
  <c r="AB9" i="7"/>
  <c r="AB8" i="7"/>
  <c r="AC2" i="7"/>
  <c r="AD2" i="7"/>
  <c r="AE2" i="7"/>
  <c r="AF2" i="7"/>
  <c r="AH2" i="7"/>
  <c r="AI2" i="7"/>
  <c r="AC3" i="7"/>
  <c r="AD3" i="7"/>
  <c r="AE3" i="7"/>
  <c r="AF3" i="7"/>
  <c r="AG3" i="7"/>
  <c r="AH3" i="7"/>
  <c r="AI3" i="7"/>
  <c r="AC4" i="7"/>
  <c r="AD4" i="7"/>
  <c r="AE4" i="7"/>
  <c r="AF4" i="7"/>
  <c r="AG4" i="7"/>
  <c r="AH4" i="7"/>
  <c r="AI4" i="7"/>
  <c r="AC5" i="7"/>
  <c r="AD5" i="7"/>
  <c r="AE5" i="7"/>
  <c r="AF5" i="7"/>
  <c r="AG5" i="7"/>
  <c r="AH5" i="7"/>
  <c r="AI5" i="7"/>
  <c r="AC6" i="7"/>
  <c r="AD6" i="7"/>
  <c r="AE6" i="7"/>
  <c r="AF6" i="7"/>
  <c r="AG6" i="7"/>
  <c r="AH6" i="7"/>
  <c r="AI6" i="7"/>
  <c r="AC7" i="7"/>
  <c r="AD7" i="7"/>
  <c r="AE7" i="7"/>
  <c r="AF7" i="7"/>
  <c r="AG7" i="7"/>
  <c r="AH7" i="7"/>
  <c r="AI7" i="7"/>
  <c r="AB7" i="7"/>
  <c r="AB6" i="7"/>
  <c r="AB5" i="7"/>
  <c r="AB3" i="7"/>
  <c r="AB4" i="7"/>
  <c r="AB2" i="7"/>
  <c r="P35" i="7"/>
  <c r="P36" i="7" s="1"/>
  <c r="Q35" i="7"/>
  <c r="Q36" i="7" s="1"/>
  <c r="R35" i="7"/>
  <c r="R36" i="7" s="1"/>
  <c r="O35" i="7"/>
  <c r="O36" i="7" s="1"/>
  <c r="H35" i="7" l="1"/>
  <c r="H36" i="7" s="1"/>
  <c r="G35" i="7"/>
  <c r="G36" i="7" s="1"/>
  <c r="F35" i="7"/>
  <c r="F36" i="7" s="1"/>
  <c r="E29" i="7"/>
  <c r="AD5" i="4"/>
  <c r="AC5" i="4"/>
  <c r="AB5" i="4"/>
  <c r="AE5" i="4" s="1"/>
  <c r="AA5" i="4"/>
  <c r="AD4" i="4"/>
  <c r="AC4" i="4"/>
  <c r="AB4" i="4"/>
  <c r="AE4" i="4" s="1"/>
  <c r="AA4" i="4"/>
  <c r="AD10" i="4"/>
  <c r="AC10" i="4"/>
  <c r="AB10" i="4"/>
  <c r="AE10" i="4" s="1"/>
  <c r="AA10" i="4"/>
  <c r="BR3" i="5"/>
  <c r="BQ3" i="5"/>
  <c r="BP3" i="5"/>
  <c r="BO3" i="5"/>
  <c r="BN3" i="5"/>
  <c r="BM3" i="5"/>
  <c r="AA4" i="6"/>
  <c r="AB4" i="6"/>
  <c r="AC4" i="6"/>
  <c r="AD4" i="6"/>
  <c r="AE4" i="6" s="1"/>
  <c r="AA5" i="6"/>
  <c r="AB5" i="6"/>
  <c r="AC5" i="6"/>
  <c r="AD5" i="6"/>
  <c r="AE5" i="6" s="1"/>
  <c r="AA6" i="6"/>
  <c r="AB6" i="6"/>
  <c r="AC6" i="6"/>
  <c r="AD6" i="6"/>
  <c r="AE6" i="6" s="1"/>
  <c r="AD3" i="6"/>
  <c r="AE3" i="6" s="1"/>
  <c r="AC3" i="6"/>
  <c r="AB3" i="6"/>
  <c r="AA3" i="6"/>
  <c r="BI4" i="5"/>
  <c r="BJ4" i="5"/>
  <c r="BK4" i="5"/>
  <c r="BL4" i="5"/>
  <c r="BI5" i="5"/>
  <c r="BJ5" i="5"/>
  <c r="BK5" i="5"/>
  <c r="AB4" i="5"/>
  <c r="AC4" i="5"/>
  <c r="AD4" i="5"/>
  <c r="BK3" i="5"/>
  <c r="BJ3" i="5"/>
  <c r="BI3" i="5"/>
  <c r="BH4" i="5"/>
  <c r="BH5" i="5"/>
  <c r="AA4" i="5"/>
  <c r="BH3" i="5"/>
  <c r="AA3" i="5" s="1"/>
  <c r="AA6" i="4"/>
  <c r="AB6" i="4"/>
  <c r="AC6" i="4"/>
  <c r="AD6" i="4"/>
  <c r="AA7" i="4"/>
  <c r="AB7" i="4"/>
  <c r="AC7" i="4"/>
  <c r="AD7" i="4"/>
  <c r="AA8" i="4"/>
  <c r="AB8" i="4"/>
  <c r="AC8" i="4"/>
  <c r="AD8" i="4"/>
  <c r="AA9" i="4"/>
  <c r="AB9" i="4"/>
  <c r="AC9" i="4"/>
  <c r="AD9" i="4"/>
  <c r="AA11" i="4"/>
  <c r="AB11" i="4"/>
  <c r="AC11" i="4"/>
  <c r="AD11" i="4"/>
  <c r="AA12" i="4"/>
  <c r="AB12" i="4"/>
  <c r="AC12" i="4"/>
  <c r="AD12" i="4"/>
  <c r="BJ3" i="4"/>
  <c r="BK3" i="4"/>
  <c r="BL3" i="4"/>
  <c r="BM3" i="4"/>
  <c r="BJ6" i="4"/>
  <c r="BK6" i="4"/>
  <c r="BL6" i="4"/>
  <c r="BM6" i="4"/>
  <c r="BJ7" i="4"/>
  <c r="BK7" i="4"/>
  <c r="BL7" i="4"/>
  <c r="BM7" i="4"/>
  <c r="AA14" i="4"/>
  <c r="AB14" i="4"/>
  <c r="AC14" i="4"/>
  <c r="AD14" i="4"/>
  <c r="AA15" i="4"/>
  <c r="AB15" i="4"/>
  <c r="AC15" i="4"/>
  <c r="AD15" i="4"/>
  <c r="AA16" i="4"/>
  <c r="AB16" i="4"/>
  <c r="AC16" i="4"/>
  <c r="AD16" i="4"/>
  <c r="AA17" i="4"/>
  <c r="AB17" i="4"/>
  <c r="AC17" i="4"/>
  <c r="AD17" i="4"/>
  <c r="AD3" i="4"/>
  <c r="AC3" i="4"/>
  <c r="AB3" i="4"/>
  <c r="AA3" i="4"/>
  <c r="AB4" i="3"/>
  <c r="AE4" i="3" s="1"/>
  <c r="AC4" i="3"/>
  <c r="AD4" i="3"/>
  <c r="AD3" i="3"/>
  <c r="AE3" i="3" s="1"/>
  <c r="AC3" i="3"/>
  <c r="AB3" i="3"/>
  <c r="AA4" i="3"/>
  <c r="AA3" i="3"/>
  <c r="AB4" i="2"/>
  <c r="AE4" i="2" s="1"/>
  <c r="AC4" i="2"/>
  <c r="AD4" i="2"/>
  <c r="AB5" i="2"/>
  <c r="AC5" i="2"/>
  <c r="AD5" i="2"/>
  <c r="AE5" i="2"/>
  <c r="AB6" i="2"/>
  <c r="AC6" i="2"/>
  <c r="AD6" i="2"/>
  <c r="AE6" i="2"/>
  <c r="AB7" i="2"/>
  <c r="AC7" i="2"/>
  <c r="AD7" i="2"/>
  <c r="AE7" i="2"/>
  <c r="AE3" i="2"/>
  <c r="AD3" i="2"/>
  <c r="AC3" i="2"/>
  <c r="AB3" i="2"/>
  <c r="AA4" i="2"/>
  <c r="AA5" i="2"/>
  <c r="AA6" i="2"/>
  <c r="AA7" i="2"/>
  <c r="AA3" i="2"/>
  <c r="AE5" i="1"/>
  <c r="AE6" i="1"/>
  <c r="AD4" i="1"/>
  <c r="AD5" i="1"/>
  <c r="AD6" i="1"/>
  <c r="AD7" i="1"/>
  <c r="AC4" i="1"/>
  <c r="AE4" i="1" s="1"/>
  <c r="AC5" i="1"/>
  <c r="AC6" i="1"/>
  <c r="AC7" i="1"/>
  <c r="AD3" i="1"/>
  <c r="AC3" i="1"/>
  <c r="AE3" i="1" s="1"/>
  <c r="AB4" i="1"/>
  <c r="AB5" i="1"/>
  <c r="AB6" i="1"/>
  <c r="AB7" i="1"/>
  <c r="AE7" i="1" s="1"/>
  <c r="AB3" i="1"/>
  <c r="AA4" i="1"/>
  <c r="AA5" i="1"/>
  <c r="AA6" i="1"/>
  <c r="AA7" i="1"/>
  <c r="AA3" i="1"/>
  <c r="AE7" i="4" l="1"/>
  <c r="AE8" i="4"/>
  <c r="AE15" i="4"/>
  <c r="AE3" i="4"/>
  <c r="BO3" i="4"/>
  <c r="BP3" i="4" s="1"/>
  <c r="BS3" i="4"/>
  <c r="BT3" i="4" s="1"/>
  <c r="BQ3" i="4"/>
  <c r="BR3" i="4" s="1"/>
  <c r="AE12" i="4"/>
  <c r="AB3" i="5"/>
  <c r="AC3" i="5"/>
  <c r="AD3" i="5"/>
  <c r="AE4" i="5"/>
  <c r="BL5" i="5"/>
  <c r="BL3" i="5"/>
  <c r="AE3" i="5" s="1"/>
  <c r="AE16" i="4"/>
  <c r="AE6" i="4"/>
  <c r="AE9" i="4"/>
  <c r="AE14" i="4"/>
  <c r="BN7" i="4"/>
  <c r="BN6" i="4"/>
  <c r="AE17" i="4"/>
  <c r="AE11" i="4"/>
  <c r="BN3" i="4"/>
</calcChain>
</file>

<file path=xl/sharedStrings.xml><?xml version="1.0" encoding="utf-8"?>
<sst xmlns="http://schemas.openxmlformats.org/spreadsheetml/2006/main" count="645" uniqueCount="134">
  <si>
    <t>METHOD OF</t>
  </si>
  <si>
    <t>MOMENTS</t>
  </si>
  <si>
    <t>Geometric (um)</t>
  </si>
  <si>
    <t>MEAN</t>
  </si>
  <si>
    <t>SORTING</t>
  </si>
  <si>
    <t>SKEWNESS</t>
  </si>
  <si>
    <t>% GRAVEL:</t>
  </si>
  <si>
    <t>% SAND:</t>
  </si>
  <si>
    <t>% MUD:</t>
  </si>
  <si>
    <t>% V COARSE GRAVEL:</t>
  </si>
  <si>
    <t>% COARSE GRAVEL:</t>
  </si>
  <si>
    <t>% MEDIUM GRAVEL:</t>
  </si>
  <si>
    <t>% FINE GRAVEL:</t>
  </si>
  <si>
    <t>% V FINE GRAVEL:</t>
  </si>
  <si>
    <t>% V COARSE SAND:</t>
  </si>
  <si>
    <t>% COARSE SAND:</t>
  </si>
  <si>
    <t>% MEDIUM SAND:</t>
  </si>
  <si>
    <t>% FINE SAND:</t>
  </si>
  <si>
    <t>% V FINE SAND:</t>
  </si>
  <si>
    <t>% V COARSE SILT:</t>
  </si>
  <si>
    <t>% COARSE SILT:</t>
  </si>
  <si>
    <t>% MEDIUM SILT:</t>
  </si>
  <si>
    <t>% FINE SILT:</t>
  </si>
  <si>
    <t>% V FINE SILT:</t>
  </si>
  <si>
    <t>% CLAY:</t>
  </si>
  <si>
    <t>Name</t>
  </si>
  <si>
    <t>Sorting</t>
  </si>
  <si>
    <t>Textural group</t>
  </si>
  <si>
    <t>BTC-001-C1-1</t>
  </si>
  <si>
    <t>very coarse silty fine sand</t>
  </si>
  <si>
    <t>muddy sand</t>
  </si>
  <si>
    <t>poor</t>
  </si>
  <si>
    <t>BTC-001-C1-2</t>
  </si>
  <si>
    <t>BTC-001-G1</t>
  </si>
  <si>
    <t>BTC-001-G2</t>
  </si>
  <si>
    <t>fine sandy very coarse silt</t>
  </si>
  <si>
    <t>sandy mud</t>
  </si>
  <si>
    <t>BTC-001-G3</t>
  </si>
  <si>
    <t>fine sandy fine silt</t>
  </si>
  <si>
    <t>very poor</t>
  </si>
  <si>
    <t>BTC-002-C1-1</t>
  </si>
  <si>
    <t>very coarse silty medium sand</t>
  </si>
  <si>
    <t>BTC-002-C1-2</t>
  </si>
  <si>
    <t>fine silty fine sand</t>
  </si>
  <si>
    <t>BTC-002-C1-3</t>
  </si>
  <si>
    <t>BTC-002-C2-1</t>
  </si>
  <si>
    <t>BTC-002-G1</t>
  </si>
  <si>
    <t>BTC-003-C1-1</t>
  </si>
  <si>
    <t>poorly sorted medium sand</t>
  </si>
  <si>
    <t>sand</t>
  </si>
  <si>
    <t>BTC-003-G1</t>
  </si>
  <si>
    <t>very coarse silty very fine sand</t>
  </si>
  <si>
    <t>BTC-004-C1-5</t>
  </si>
  <si>
    <t>muddy fine sand</t>
  </si>
  <si>
    <t>BTC-004-G1-01-01</t>
  </si>
  <si>
    <t>BTC-004-G1-01-02</t>
  </si>
  <si>
    <t>BTC-004-G1-01-03</t>
  </si>
  <si>
    <t>BTC-004-G2-01</t>
  </si>
  <si>
    <t>fine silty medium sand</t>
  </si>
  <si>
    <t>BTC-004-G3-01</t>
  </si>
  <si>
    <t>BTC-004-G4</t>
  </si>
  <si>
    <t>BTC-004-G5</t>
  </si>
  <si>
    <t>BTC-005-G1-01</t>
  </si>
  <si>
    <t>BTC-005-G1-02</t>
  </si>
  <si>
    <t>BTC-005-G1-03</t>
  </si>
  <si>
    <t>BTC-005-G2</t>
  </si>
  <si>
    <t>BTC-006-C1-1</t>
  </si>
  <si>
    <t>BTC-006-C1-2</t>
  </si>
  <si>
    <t>very fine sandy very coarse silt</t>
  </si>
  <si>
    <t>BTC-006-C1-3</t>
  </si>
  <si>
    <t>BTC-006-C1-4</t>
  </si>
  <si>
    <t>Totals</t>
  </si>
  <si>
    <t>ForGrapher</t>
  </si>
  <si>
    <t>Sand</t>
  </si>
  <si>
    <t>Silt</t>
  </si>
  <si>
    <t>Clay</t>
  </si>
  <si>
    <t>Check</t>
  </si>
  <si>
    <t>BTC-004-C1-1</t>
  </si>
  <si>
    <t>BTC-004-C1-2</t>
  </si>
  <si>
    <t>BTC-004-C1-3</t>
  </si>
  <si>
    <t>BTC-004-C1-4</t>
  </si>
  <si>
    <t>BTC-004-C1-6</t>
  </si>
  <si>
    <t>BTC-004-C2-1</t>
  </si>
  <si>
    <t>BTC-004-C2-2</t>
  </si>
  <si>
    <t>BTC-004-C2-3</t>
  </si>
  <si>
    <t>BTC-004-C2-4</t>
  </si>
  <si>
    <t>BTC-004-G1</t>
  </si>
  <si>
    <t>Sand StDev</t>
  </si>
  <si>
    <t>Silt StDev</t>
  </si>
  <si>
    <t>Clay Stdev</t>
  </si>
  <si>
    <t>Sand StError</t>
  </si>
  <si>
    <t>SiltStError</t>
  </si>
  <si>
    <t>Clay error</t>
  </si>
  <si>
    <t>BTC-005-G1</t>
  </si>
  <si>
    <t>SandEr</t>
  </si>
  <si>
    <t>SiltEr</t>
  </si>
  <si>
    <t>ClayEr</t>
  </si>
  <si>
    <t>Sample</t>
  </si>
  <si>
    <t>Textural Gropu</t>
  </si>
  <si>
    <t>Total</t>
  </si>
  <si>
    <t xml:space="preserve">Sand </t>
  </si>
  <si>
    <t>BTC-004-G2</t>
  </si>
  <si>
    <t>BTC-004-G3</t>
  </si>
  <si>
    <t>Max</t>
  </si>
  <si>
    <t>Min</t>
  </si>
  <si>
    <t>Mud</t>
  </si>
  <si>
    <t>Labels</t>
  </si>
  <si>
    <t>Site</t>
  </si>
  <si>
    <t>C1-1</t>
  </si>
  <si>
    <t>C1-2</t>
  </si>
  <si>
    <t>G1</t>
  </si>
  <si>
    <t>G2</t>
  </si>
  <si>
    <t>G3</t>
  </si>
  <si>
    <t>C1-3</t>
  </si>
  <si>
    <t>C2-1</t>
  </si>
  <si>
    <t>C1-4</t>
  </si>
  <si>
    <t>C1-5</t>
  </si>
  <si>
    <t>C1-6</t>
  </si>
  <si>
    <t>C2-2</t>
  </si>
  <si>
    <t>C2-3</t>
  </si>
  <si>
    <t>C2-4</t>
  </si>
  <si>
    <t>G4</t>
  </si>
  <si>
    <t>G5</t>
  </si>
  <si>
    <t>N</t>
  </si>
  <si>
    <t>C</t>
  </si>
  <si>
    <t>TOC</t>
  </si>
  <si>
    <t>C:N</t>
  </si>
  <si>
    <t>HumicFUlvic</t>
  </si>
  <si>
    <t>HumicFulvic</t>
  </si>
  <si>
    <t>Amino Acid</t>
  </si>
  <si>
    <t>max</t>
  </si>
  <si>
    <t>min</t>
  </si>
  <si>
    <t>*</t>
  </si>
  <si>
    <t>Reps C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</si>
</sst>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All!$J$2:$J$34</c:f>
              <c:numCache>
                <c:formatCode>0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</c:numCache>
            </c:numRef>
          </c:xVal>
          <c:yVal>
            <c:numRef>
              <c:f>All!$K$2:$K$34</c:f>
              <c:numCache>
                <c:formatCode>General</c:formatCode>
                <c:ptCount val="33"/>
                <c:pt idx="0">
                  <c:v>85.1</c:v>
                </c:pt>
                <c:pt idx="1">
                  <c:v>86</c:v>
                </c:pt>
                <c:pt idx="2">
                  <c:v>51.3</c:v>
                </c:pt>
                <c:pt idx="3">
                  <c:v>45.3</c:v>
                </c:pt>
                <c:pt idx="4">
                  <c:v>38.4</c:v>
                </c:pt>
                <c:pt idx="5">
                  <c:v>85.1</c:v>
                </c:pt>
                <c:pt idx="6">
                  <c:v>86</c:v>
                </c:pt>
                <c:pt idx="7">
                  <c:v>51.3</c:v>
                </c:pt>
                <c:pt idx="8">
                  <c:v>45.3</c:v>
                </c:pt>
                <c:pt idx="9">
                  <c:v>38.4</c:v>
                </c:pt>
                <c:pt idx="10">
                  <c:v>91.4</c:v>
                </c:pt>
                <c:pt idx="11">
                  <c:v>89.2</c:v>
                </c:pt>
                <c:pt idx="12">
                  <c:v>60.2</c:v>
                </c:pt>
                <c:pt idx="13">
                  <c:v>54.4</c:v>
                </c:pt>
                <c:pt idx="14">
                  <c:v>53.9</c:v>
                </c:pt>
                <c:pt idx="15">
                  <c:v>85.2</c:v>
                </c:pt>
                <c:pt idx="16">
                  <c:v>52.7</c:v>
                </c:pt>
                <c:pt idx="17">
                  <c:v>83.7</c:v>
                </c:pt>
                <c:pt idx="18">
                  <c:v>66.599999999999994</c:v>
                </c:pt>
                <c:pt idx="19">
                  <c:v>89.5</c:v>
                </c:pt>
                <c:pt idx="20">
                  <c:v>74.5</c:v>
                </c:pt>
                <c:pt idx="21">
                  <c:v>80.099999999999994</c:v>
                </c:pt>
                <c:pt idx="22">
                  <c:v>84.7</c:v>
                </c:pt>
                <c:pt idx="23">
                  <c:v>79</c:v>
                </c:pt>
                <c:pt idx="24">
                  <c:v>82.1</c:v>
                </c:pt>
                <c:pt idx="25">
                  <c:v>84.2</c:v>
                </c:pt>
                <c:pt idx="26">
                  <c:v>84.1</c:v>
                </c:pt>
                <c:pt idx="27">
                  <c:v>82.399999999999991</c:v>
                </c:pt>
                <c:pt idx="28">
                  <c:v>82.4</c:v>
                </c:pt>
                <c:pt idx="29">
                  <c:v>38.5</c:v>
                </c:pt>
                <c:pt idx="30">
                  <c:v>27</c:v>
                </c:pt>
                <c:pt idx="31">
                  <c:v>16.2</c:v>
                </c:pt>
                <c:pt idx="3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6-8C4F-9DF3-6AA14B64AC3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All!$J$2:$J$34</c:f>
              <c:numCache>
                <c:formatCode>0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</c:numCache>
            </c:numRef>
          </c:xVal>
          <c:yVal>
            <c:numRef>
              <c:f>All!$L$2:$L$34</c:f>
              <c:numCache>
                <c:formatCode>General</c:formatCode>
                <c:ptCount val="33"/>
                <c:pt idx="0">
                  <c:v>10.7</c:v>
                </c:pt>
                <c:pt idx="1">
                  <c:v>10.7</c:v>
                </c:pt>
                <c:pt idx="2">
                  <c:v>41.800000000000004</c:v>
                </c:pt>
                <c:pt idx="3">
                  <c:v>51.300000000000011</c:v>
                </c:pt>
                <c:pt idx="4">
                  <c:v>48.899999999999991</c:v>
                </c:pt>
                <c:pt idx="5">
                  <c:v>10.7</c:v>
                </c:pt>
                <c:pt idx="6">
                  <c:v>10.7</c:v>
                </c:pt>
                <c:pt idx="7">
                  <c:v>41.800000000000004</c:v>
                </c:pt>
                <c:pt idx="8">
                  <c:v>51.300000000000011</c:v>
                </c:pt>
                <c:pt idx="9">
                  <c:v>48.899999999999991</c:v>
                </c:pt>
                <c:pt idx="10">
                  <c:v>6.1000000000000005</c:v>
                </c:pt>
                <c:pt idx="11">
                  <c:v>8.5</c:v>
                </c:pt>
                <c:pt idx="12">
                  <c:v>39.900000000000006</c:v>
                </c:pt>
                <c:pt idx="13">
                  <c:v>12.299999999999999</c:v>
                </c:pt>
                <c:pt idx="14">
                  <c:v>36.700000000000003</c:v>
                </c:pt>
                <c:pt idx="15">
                  <c:v>10.6</c:v>
                </c:pt>
                <c:pt idx="16">
                  <c:v>46.800000000000004</c:v>
                </c:pt>
                <c:pt idx="17">
                  <c:v>11.9</c:v>
                </c:pt>
                <c:pt idx="18">
                  <c:v>31.2</c:v>
                </c:pt>
                <c:pt idx="19">
                  <c:v>6.8</c:v>
                </c:pt>
                <c:pt idx="20">
                  <c:v>20.8</c:v>
                </c:pt>
                <c:pt idx="21">
                  <c:v>15.3</c:v>
                </c:pt>
                <c:pt idx="22">
                  <c:v>11.1</c:v>
                </c:pt>
                <c:pt idx="23">
                  <c:v>14.699999999999998</c:v>
                </c:pt>
                <c:pt idx="24">
                  <c:v>12.4</c:v>
                </c:pt>
                <c:pt idx="25">
                  <c:v>11.899999999999999</c:v>
                </c:pt>
                <c:pt idx="26">
                  <c:v>11.6</c:v>
                </c:pt>
                <c:pt idx="27">
                  <c:v>13.800000000000002</c:v>
                </c:pt>
                <c:pt idx="28">
                  <c:v>13.9</c:v>
                </c:pt>
                <c:pt idx="29">
                  <c:v>51.199999999999996</c:v>
                </c:pt>
                <c:pt idx="30">
                  <c:v>72.3</c:v>
                </c:pt>
                <c:pt idx="31">
                  <c:v>83.799999999999983</c:v>
                </c:pt>
                <c:pt idx="32">
                  <c:v>77.400000000000006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6-8C4F-9DF3-6AA14B64AC3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All!$J$2:$J$34</c:f>
              <c:numCache>
                <c:formatCode>0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</c:numCache>
            </c:numRef>
          </c:xVal>
          <c:yVal>
            <c:numRef>
              <c:f>All!$M$2:$M$34</c:f>
              <c:numCache>
                <c:formatCode>General</c:formatCode>
                <c:ptCount val="33"/>
                <c:pt idx="0">
                  <c:v>4.3</c:v>
                </c:pt>
                <c:pt idx="1">
                  <c:v>3.3</c:v>
                </c:pt>
                <c:pt idx="2">
                  <c:v>6.9</c:v>
                </c:pt>
                <c:pt idx="3">
                  <c:v>3.4</c:v>
                </c:pt>
                <c:pt idx="4">
                  <c:v>12.7</c:v>
                </c:pt>
                <c:pt idx="5">
                  <c:v>4.3</c:v>
                </c:pt>
                <c:pt idx="6">
                  <c:v>3.3</c:v>
                </c:pt>
                <c:pt idx="7">
                  <c:v>6.9</c:v>
                </c:pt>
                <c:pt idx="8">
                  <c:v>3.4</c:v>
                </c:pt>
                <c:pt idx="9">
                  <c:v>12.7</c:v>
                </c:pt>
                <c:pt idx="10">
                  <c:v>2.5</c:v>
                </c:pt>
                <c:pt idx="11">
                  <c:v>2.4</c:v>
                </c:pt>
                <c:pt idx="12">
                  <c:v>0</c:v>
                </c:pt>
                <c:pt idx="13">
                  <c:v>3.5</c:v>
                </c:pt>
                <c:pt idx="14">
                  <c:v>9.3000000000000007</c:v>
                </c:pt>
                <c:pt idx="15">
                  <c:v>4.2</c:v>
                </c:pt>
                <c:pt idx="16">
                  <c:v>0.5</c:v>
                </c:pt>
                <c:pt idx="17">
                  <c:v>4.4000000000000004</c:v>
                </c:pt>
                <c:pt idx="18">
                  <c:v>2.2999999999999998</c:v>
                </c:pt>
                <c:pt idx="19">
                  <c:v>3.7</c:v>
                </c:pt>
                <c:pt idx="20">
                  <c:v>4.7</c:v>
                </c:pt>
                <c:pt idx="21">
                  <c:v>4.5</c:v>
                </c:pt>
                <c:pt idx="22">
                  <c:v>4.2</c:v>
                </c:pt>
                <c:pt idx="23">
                  <c:v>6.3</c:v>
                </c:pt>
                <c:pt idx="24">
                  <c:v>5.4</c:v>
                </c:pt>
                <c:pt idx="25">
                  <c:v>3.9</c:v>
                </c:pt>
                <c:pt idx="26">
                  <c:v>4.4000000000000004</c:v>
                </c:pt>
                <c:pt idx="27">
                  <c:v>3.8</c:v>
                </c:pt>
                <c:pt idx="28">
                  <c:v>3.8</c:v>
                </c:pt>
                <c:pt idx="29">
                  <c:v>10.199999999999999</c:v>
                </c:pt>
                <c:pt idx="30">
                  <c:v>0.7</c:v>
                </c:pt>
                <c:pt idx="31">
                  <c:v>0</c:v>
                </c:pt>
                <c:pt idx="3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6-8C4F-9DF3-6AA14B64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5904"/>
        <c:axId val="1208183728"/>
      </c:scatterChart>
      <c:valAx>
        <c:axId val="12085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83728"/>
        <c:crosses val="autoZero"/>
        <c:crossBetween val="midCat"/>
      </c:valAx>
      <c:valAx>
        <c:axId val="1208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All!$Q$1</c:f>
              <c:strCache>
                <c:ptCount val="1"/>
                <c:pt idx="0">
                  <c:v>TOC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648731408573927E-2"/>
                  <c:y val="-9.0553003791192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All!$P$2:$P$36</c:f>
              <c:numCache>
                <c:formatCode>0.00</c:formatCode>
                <c:ptCount val="35"/>
                <c:pt idx="0">
                  <c:v>0.11</c:v>
                </c:pt>
                <c:pt idx="1">
                  <c:v>0.08</c:v>
                </c:pt>
                <c:pt idx="2">
                  <c:v>0.25333333333333335</c:v>
                </c:pt>
                <c:pt idx="3">
                  <c:v>0.43</c:v>
                </c:pt>
                <c:pt idx="4">
                  <c:v>0.42</c:v>
                </c:pt>
                <c:pt idx="5">
                  <c:v>0.31</c:v>
                </c:pt>
                <c:pt idx="6">
                  <c:v>0.87</c:v>
                </c:pt>
                <c:pt idx="7">
                  <c:v>0.36</c:v>
                </c:pt>
                <c:pt idx="8">
                  <c:v>0.27</c:v>
                </c:pt>
                <c:pt idx="9">
                  <c:v>0.4</c:v>
                </c:pt>
                <c:pt idx="10">
                  <c:v>0.45</c:v>
                </c:pt>
                <c:pt idx="11">
                  <c:v>0.63</c:v>
                </c:pt>
                <c:pt idx="12">
                  <c:v>0.31</c:v>
                </c:pt>
                <c:pt idx="13">
                  <c:v>0.13</c:v>
                </c:pt>
                <c:pt idx="14">
                  <c:v>0.17</c:v>
                </c:pt>
                <c:pt idx="15">
                  <c:v>0.12</c:v>
                </c:pt>
                <c:pt idx="16">
                  <c:v>0.2</c:v>
                </c:pt>
                <c:pt idx="17">
                  <c:v>0.12</c:v>
                </c:pt>
                <c:pt idx="18">
                  <c:v>0.23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0.10666666666666666</c:v>
                </c:pt>
                <c:pt idx="23">
                  <c:v>0.17333333333333334</c:v>
                </c:pt>
                <c:pt idx="24">
                  <c:v>0.16666666666666669</c:v>
                </c:pt>
                <c:pt idx="25">
                  <c:v>0.18666666666666668</c:v>
                </c:pt>
                <c:pt idx="26">
                  <c:v>0.15666666666666668</c:v>
                </c:pt>
                <c:pt idx="27">
                  <c:v>0.31</c:v>
                </c:pt>
                <c:pt idx="28">
                  <c:v>0.16</c:v>
                </c:pt>
                <c:pt idx="29">
                  <c:v>0.25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0.12</c:v>
                </c:pt>
                <c:pt idx="33" formatCode="General">
                  <c:v>0.08</c:v>
                </c:pt>
                <c:pt idx="34" formatCode="General">
                  <c:v>0.87</c:v>
                </c:pt>
              </c:numCache>
            </c:numRef>
          </c:xVal>
          <c:yVal>
            <c:numRef>
              <c:f>All!$Q$2:$Q$36</c:f>
              <c:numCache>
                <c:formatCode>0.00</c:formatCode>
                <c:ptCount val="35"/>
                <c:pt idx="0">
                  <c:v>0.11</c:v>
                </c:pt>
                <c:pt idx="1">
                  <c:v>0.08</c:v>
                </c:pt>
                <c:pt idx="2">
                  <c:v>0.20333333333333334</c:v>
                </c:pt>
                <c:pt idx="3">
                  <c:v>0.37</c:v>
                </c:pt>
                <c:pt idx="4">
                  <c:v>0.18</c:v>
                </c:pt>
                <c:pt idx="5">
                  <c:v>0.31</c:v>
                </c:pt>
                <c:pt idx="6">
                  <c:v>0.87</c:v>
                </c:pt>
                <c:pt idx="7">
                  <c:v>0.36</c:v>
                </c:pt>
                <c:pt idx="8">
                  <c:v>0.27</c:v>
                </c:pt>
                <c:pt idx="9">
                  <c:v>0.4</c:v>
                </c:pt>
                <c:pt idx="10">
                  <c:v>0.45</c:v>
                </c:pt>
                <c:pt idx="11">
                  <c:v>0.4</c:v>
                </c:pt>
                <c:pt idx="12">
                  <c:v>0.26</c:v>
                </c:pt>
                <c:pt idx="13">
                  <c:v>0.12000000000000001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</c:v>
                </c:pt>
                <c:pt idx="17">
                  <c:v>0.12</c:v>
                </c:pt>
                <c:pt idx="18">
                  <c:v>0.21000000000000002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0.10333333333333333</c:v>
                </c:pt>
                <c:pt idx="23">
                  <c:v>0.11666666666666668</c:v>
                </c:pt>
                <c:pt idx="24">
                  <c:v>0.10333333333333335</c:v>
                </c:pt>
                <c:pt idx="25">
                  <c:v>0.15666666666666668</c:v>
                </c:pt>
                <c:pt idx="26">
                  <c:v>0.14666666666666667</c:v>
                </c:pt>
                <c:pt idx="27">
                  <c:v>0.29333333333333328</c:v>
                </c:pt>
                <c:pt idx="28">
                  <c:v>0.16</c:v>
                </c:pt>
                <c:pt idx="29">
                  <c:v>0.21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0.12</c:v>
                </c:pt>
                <c:pt idx="33" formatCode="General">
                  <c:v>0.08</c:v>
                </c:pt>
                <c:pt idx="34" formatCode="General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1-E947-9F94-FFE49889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99791"/>
        <c:axId val="1781430879"/>
      </c:scatterChart>
      <c:valAx>
        <c:axId val="13679997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30879"/>
        <c:crosses val="autoZero"/>
        <c:crossBetween val="midCat"/>
      </c:valAx>
      <c:valAx>
        <c:axId val="17814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9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38</xdr:row>
      <xdr:rowOff>133350</xdr:rowOff>
    </xdr:from>
    <xdr:to>
      <xdr:col>15</xdr:col>
      <xdr:colOff>768350</xdr:colOff>
      <xdr:row>52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26985-1186-B543-9DB6-10063C89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793750</xdr:colOff>
      <xdr:row>23</xdr:row>
      <xdr:rowOff>50800</xdr:rowOff>
    </xdr:from>
    <xdr:to>
      <xdr:col>32</xdr:col>
      <xdr:colOff>412750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2E258-0BA0-5E42-9881-470886DE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615E-3384-584B-B6E6-7C4741C5BC58}">
  <dimension ref="A1:AE7"/>
  <sheetViews>
    <sheetView zoomScale="170" zoomScaleNormal="170" workbookViewId="0">
      <selection activeCell="X3" sqref="X3:AD7"/>
    </sheetView>
  </sheetViews>
  <sheetFormatPr baseColWidth="10" defaultRowHeight="16" x14ac:dyDescent="0.2"/>
  <cols>
    <col min="1" max="1" width="16.6640625" customWidth="1"/>
    <col min="2" max="19" width="10.83203125" customWidth="1"/>
    <col min="20" max="20" width="12.33203125" customWidth="1"/>
    <col min="21" max="21" width="13.33203125" customWidth="1"/>
    <col min="22" max="22" width="12.33203125" customWidth="1"/>
    <col min="23" max="23" width="10.83203125" customWidth="1"/>
    <col min="24" max="24" width="33.33203125" customWidth="1"/>
    <col min="25" max="26" width="10.83203125" customWidth="1"/>
  </cols>
  <sheetData>
    <row r="1" spans="1:31" x14ac:dyDescent="0.2">
      <c r="B1" t="s">
        <v>0</v>
      </c>
      <c r="C1" t="s">
        <v>1</v>
      </c>
      <c r="D1" t="s">
        <v>2</v>
      </c>
      <c r="AA1" t="s">
        <v>71</v>
      </c>
      <c r="AB1" t="s">
        <v>72</v>
      </c>
    </row>
    <row r="2" spans="1:31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B2" t="s">
        <v>73</v>
      </c>
      <c r="AC2" t="s">
        <v>74</v>
      </c>
      <c r="AD2" t="s">
        <v>75</v>
      </c>
      <c r="AE2" t="s">
        <v>76</v>
      </c>
    </row>
    <row r="3" spans="1:31" x14ac:dyDescent="0.2">
      <c r="A3" t="s">
        <v>28</v>
      </c>
      <c r="B3">
        <v>130.30000000000001</v>
      </c>
      <c r="C3">
        <v>4.173</v>
      </c>
      <c r="D3">
        <v>-2.3260000000000001</v>
      </c>
      <c r="E3">
        <v>0</v>
      </c>
      <c r="F3">
        <v>85.1</v>
      </c>
      <c r="G3">
        <v>14.9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32.200000000000003</v>
      </c>
      <c r="P3">
        <v>44.6</v>
      </c>
      <c r="Q3">
        <v>7.3</v>
      </c>
      <c r="R3">
        <v>3.5</v>
      </c>
      <c r="S3">
        <v>1.6</v>
      </c>
      <c r="T3">
        <v>1.5</v>
      </c>
      <c r="U3">
        <v>3.1</v>
      </c>
      <c r="V3">
        <v>1</v>
      </c>
      <c r="W3">
        <v>4.3</v>
      </c>
      <c r="X3" t="s">
        <v>29</v>
      </c>
      <c r="Y3" t="s">
        <v>31</v>
      </c>
      <c r="Z3" t="s">
        <v>30</v>
      </c>
      <c r="AA3">
        <f>F3+R3+S3+T3+U3+V3+W3</f>
        <v>100.09999999999998</v>
      </c>
      <c r="AB3">
        <f>F3</f>
        <v>85.1</v>
      </c>
      <c r="AC3">
        <f>R3+S3+T3+U3+V3</f>
        <v>10.7</v>
      </c>
      <c r="AD3">
        <f>W3</f>
        <v>4.3</v>
      </c>
      <c r="AE3">
        <f>AB3+AC3+AD3</f>
        <v>100.1</v>
      </c>
    </row>
    <row r="4" spans="1:31" x14ac:dyDescent="0.2">
      <c r="A4" t="s">
        <v>32</v>
      </c>
      <c r="B4">
        <v>163.6</v>
      </c>
      <c r="C4">
        <v>4.1879999999999997</v>
      </c>
      <c r="D4">
        <v>-2.052</v>
      </c>
      <c r="E4">
        <v>0</v>
      </c>
      <c r="F4">
        <v>86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3.3</v>
      </c>
      <c r="N4">
        <v>8.6999999999999993</v>
      </c>
      <c r="O4">
        <v>31.4</v>
      </c>
      <c r="P4">
        <v>34.700000000000003</v>
      </c>
      <c r="Q4">
        <v>7.8</v>
      </c>
      <c r="R4">
        <v>4.2</v>
      </c>
      <c r="S4">
        <v>1.8</v>
      </c>
      <c r="T4">
        <v>1.5</v>
      </c>
      <c r="U4">
        <v>2.2000000000000002</v>
      </c>
      <c r="V4">
        <v>1</v>
      </c>
      <c r="W4">
        <v>3.3</v>
      </c>
      <c r="X4" t="s">
        <v>29</v>
      </c>
      <c r="Y4" t="s">
        <v>31</v>
      </c>
      <c r="Z4" t="s">
        <v>30</v>
      </c>
      <c r="AA4">
        <f>F4+R4+S4+T4+U4+V4+W4</f>
        <v>100</v>
      </c>
      <c r="AB4">
        <f>F4</f>
        <v>86</v>
      </c>
      <c r="AC4">
        <f>R4+S4+T4+U4+V4</f>
        <v>10.7</v>
      </c>
      <c r="AD4">
        <f>W4</f>
        <v>3.3</v>
      </c>
      <c r="AE4">
        <f>AB4+AC4+AD4</f>
        <v>100</v>
      </c>
    </row>
    <row r="5" spans="1:31" x14ac:dyDescent="0.2">
      <c r="A5" t="s">
        <v>33</v>
      </c>
      <c r="B5">
        <v>39.299999999999997</v>
      </c>
      <c r="C5">
        <v>4.9909999999999997</v>
      </c>
      <c r="D5">
        <v>-0.94399999999999995</v>
      </c>
      <c r="E5">
        <v>0</v>
      </c>
      <c r="F5">
        <v>51.3</v>
      </c>
      <c r="G5">
        <v>48.7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0.5</v>
      </c>
      <c r="P5">
        <v>34.5</v>
      </c>
      <c r="Q5">
        <v>16.3</v>
      </c>
      <c r="R5">
        <v>12.4</v>
      </c>
      <c r="S5">
        <v>8</v>
      </c>
      <c r="T5">
        <v>9.1</v>
      </c>
      <c r="U5">
        <v>11.6</v>
      </c>
      <c r="V5">
        <v>0.7</v>
      </c>
      <c r="W5">
        <v>6.9</v>
      </c>
      <c r="X5" t="s">
        <v>29</v>
      </c>
      <c r="Y5" t="s">
        <v>31</v>
      </c>
      <c r="Z5" t="s">
        <v>30</v>
      </c>
      <c r="AA5">
        <f>F5+R5+S5+T5+U5+V5+W5</f>
        <v>99.999999999999986</v>
      </c>
      <c r="AB5">
        <f>F5</f>
        <v>51.3</v>
      </c>
      <c r="AC5">
        <f>R5+S5+T5+U5+V5</f>
        <v>41.800000000000004</v>
      </c>
      <c r="AD5">
        <f>W5</f>
        <v>6.9</v>
      </c>
      <c r="AE5">
        <f>AB5+AC5+AD5</f>
        <v>100</v>
      </c>
    </row>
    <row r="6" spans="1:31" x14ac:dyDescent="0.2">
      <c r="A6" t="s">
        <v>34</v>
      </c>
      <c r="B6">
        <v>40.270000000000003</v>
      </c>
      <c r="C6">
        <v>3.8439999999999999</v>
      </c>
      <c r="D6">
        <v>-0.92300000000000004</v>
      </c>
      <c r="E6">
        <v>0</v>
      </c>
      <c r="F6">
        <v>45.3</v>
      </c>
      <c r="G6">
        <v>54.7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0.2</v>
      </c>
      <c r="P6">
        <v>25.1</v>
      </c>
      <c r="Q6">
        <v>20</v>
      </c>
      <c r="R6">
        <v>18.7</v>
      </c>
      <c r="S6">
        <v>11.9</v>
      </c>
      <c r="T6">
        <v>10.3</v>
      </c>
      <c r="U6">
        <v>10.199999999999999</v>
      </c>
      <c r="V6">
        <v>0.2</v>
      </c>
      <c r="W6">
        <v>3.4</v>
      </c>
      <c r="X6" t="s">
        <v>35</v>
      </c>
      <c r="Y6" t="s">
        <v>31</v>
      </c>
      <c r="Z6" t="s">
        <v>36</v>
      </c>
      <c r="AA6">
        <f>F6+R6+S6+T6+U6+V6+W6</f>
        <v>100.00000000000001</v>
      </c>
      <c r="AB6">
        <f>F6</f>
        <v>45.3</v>
      </c>
      <c r="AC6">
        <f>R6+S6+T6+U6+V6</f>
        <v>51.300000000000011</v>
      </c>
      <c r="AD6">
        <f>W6</f>
        <v>3.4</v>
      </c>
      <c r="AE6">
        <f>AB6+AC6+AD6</f>
        <v>100.00000000000001</v>
      </c>
    </row>
    <row r="7" spans="1:31" x14ac:dyDescent="0.2">
      <c r="A7" t="s">
        <v>37</v>
      </c>
      <c r="B7">
        <v>23.6</v>
      </c>
      <c r="C7">
        <v>5.835</v>
      </c>
      <c r="D7">
        <v>-0.54</v>
      </c>
      <c r="E7">
        <v>0</v>
      </c>
      <c r="F7">
        <v>38.4</v>
      </c>
      <c r="G7">
        <v>61.6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0.3</v>
      </c>
      <c r="P7">
        <v>23.9</v>
      </c>
      <c r="Q7">
        <v>14.2</v>
      </c>
      <c r="R7">
        <v>13.7</v>
      </c>
      <c r="S7">
        <v>8.6999999999999993</v>
      </c>
      <c r="T7">
        <v>9.1999999999999993</v>
      </c>
      <c r="U7">
        <v>15</v>
      </c>
      <c r="V7">
        <v>2.2999999999999998</v>
      </c>
      <c r="W7">
        <v>12.7</v>
      </c>
      <c r="X7" t="s">
        <v>38</v>
      </c>
      <c r="Y7" t="s">
        <v>39</v>
      </c>
      <c r="Z7" t="s">
        <v>36</v>
      </c>
      <c r="AA7">
        <f>F7+R7+S7+T7+U7+V7+W7</f>
        <v>100</v>
      </c>
      <c r="AB7">
        <f>F7</f>
        <v>38.4</v>
      </c>
      <c r="AC7">
        <f>R7+S7+T7+U7+V7</f>
        <v>48.899999999999991</v>
      </c>
      <c r="AD7">
        <f>W7</f>
        <v>12.7</v>
      </c>
      <c r="AE7">
        <f>AB7+AC7+AD7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F34-FF84-F149-B5A5-FA77AD7CBB39}">
  <dimension ref="A1:AE7"/>
  <sheetViews>
    <sheetView zoomScale="170" zoomScaleNormal="170" workbookViewId="0">
      <selection activeCell="A3" sqref="A3:A7"/>
    </sheetView>
  </sheetViews>
  <sheetFormatPr baseColWidth="10" defaultRowHeight="16" x14ac:dyDescent="0.2"/>
  <cols>
    <col min="1" max="1" width="13.1640625" customWidth="1"/>
    <col min="2" max="25" width="10.83203125" customWidth="1"/>
    <col min="26" max="26" width="12.5" customWidth="1"/>
  </cols>
  <sheetData>
    <row r="1" spans="1:31" x14ac:dyDescent="0.2">
      <c r="B1" t="s">
        <v>0</v>
      </c>
      <c r="C1" t="s">
        <v>1</v>
      </c>
      <c r="D1" t="s">
        <v>2</v>
      </c>
      <c r="AA1" t="s">
        <v>71</v>
      </c>
      <c r="AB1" t="s">
        <v>72</v>
      </c>
    </row>
    <row r="2" spans="1:31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B2" t="s">
        <v>73</v>
      </c>
      <c r="AC2" t="s">
        <v>74</v>
      </c>
      <c r="AD2" t="s">
        <v>75</v>
      </c>
      <c r="AE2" t="s">
        <v>76</v>
      </c>
    </row>
    <row r="3" spans="1:31" x14ac:dyDescent="0.2">
      <c r="A3" t="s">
        <v>40</v>
      </c>
      <c r="B3">
        <v>183.3</v>
      </c>
      <c r="C3">
        <v>4.2119999999999997</v>
      </c>
      <c r="D3">
        <v>-2.1840000000000002</v>
      </c>
      <c r="E3">
        <v>0</v>
      </c>
      <c r="F3">
        <v>87</v>
      </c>
      <c r="G3">
        <v>13</v>
      </c>
      <c r="H3">
        <v>0</v>
      </c>
      <c r="I3">
        <v>0</v>
      </c>
      <c r="J3">
        <v>0</v>
      </c>
      <c r="K3">
        <v>0</v>
      </c>
      <c r="L3">
        <v>0</v>
      </c>
      <c r="M3">
        <v>3.4</v>
      </c>
      <c r="N3">
        <v>10.9</v>
      </c>
      <c r="O3">
        <v>39.1</v>
      </c>
      <c r="P3">
        <v>27.1</v>
      </c>
      <c r="Q3">
        <v>6.5</v>
      </c>
      <c r="R3">
        <v>3.6</v>
      </c>
      <c r="S3">
        <v>1.9</v>
      </c>
      <c r="T3">
        <v>1.5</v>
      </c>
      <c r="U3">
        <v>1.9</v>
      </c>
      <c r="V3">
        <v>0.8</v>
      </c>
      <c r="W3">
        <v>3.4</v>
      </c>
      <c r="X3" t="s">
        <v>41</v>
      </c>
      <c r="Y3" t="s">
        <v>31</v>
      </c>
      <c r="Z3" t="s">
        <v>30</v>
      </c>
      <c r="AA3">
        <f>F3+R3+S3+T3+U3+V3+W3</f>
        <v>100.10000000000001</v>
      </c>
      <c r="AB3">
        <f>F3</f>
        <v>87</v>
      </c>
      <c r="AC3">
        <f>R3+S3+T3+U3+V3</f>
        <v>9.7000000000000011</v>
      </c>
      <c r="AD3">
        <f>W3</f>
        <v>3.4</v>
      </c>
      <c r="AE3">
        <f>AB3+AC3+AD3</f>
        <v>100.10000000000001</v>
      </c>
    </row>
    <row r="4" spans="1:31" x14ac:dyDescent="0.2">
      <c r="A4" t="s">
        <v>42</v>
      </c>
      <c r="B4">
        <v>53.05</v>
      </c>
      <c r="C4">
        <v>7.0629999999999997</v>
      </c>
      <c r="D4">
        <v>-0.78900000000000003</v>
      </c>
      <c r="E4">
        <v>0</v>
      </c>
      <c r="F4">
        <v>59.8</v>
      </c>
      <c r="G4">
        <v>40.200000000000003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</v>
      </c>
      <c r="O4">
        <v>23.2</v>
      </c>
      <c r="P4">
        <v>31</v>
      </c>
      <c r="Q4">
        <v>4.0999999999999996</v>
      </c>
      <c r="R4">
        <v>3</v>
      </c>
      <c r="S4">
        <v>4.3</v>
      </c>
      <c r="T4">
        <v>10.5</v>
      </c>
      <c r="U4">
        <v>13.8</v>
      </c>
      <c r="V4">
        <v>0.3</v>
      </c>
      <c r="W4">
        <v>8.3000000000000007</v>
      </c>
      <c r="X4" t="s">
        <v>43</v>
      </c>
      <c r="Y4" t="s">
        <v>39</v>
      </c>
      <c r="Z4" t="s">
        <v>30</v>
      </c>
      <c r="AA4">
        <f>F4+R4+S4+T4+U4+V4+W4</f>
        <v>99.999999999999986</v>
      </c>
      <c r="AB4">
        <f>F4</f>
        <v>59.8</v>
      </c>
      <c r="AC4">
        <f>R4+S4+T4+U4+V4</f>
        <v>31.900000000000002</v>
      </c>
      <c r="AD4">
        <f>W4</f>
        <v>8.3000000000000007</v>
      </c>
      <c r="AE4">
        <f>AB4+AC4+AD4</f>
        <v>100</v>
      </c>
    </row>
    <row r="5" spans="1:31" x14ac:dyDescent="0.2">
      <c r="A5" s="1" t="s">
        <v>44</v>
      </c>
      <c r="B5">
        <v>179.7</v>
      </c>
      <c r="C5">
        <v>5.9349999999999996</v>
      </c>
      <c r="D5">
        <v>-1.7130000000000001</v>
      </c>
      <c r="E5">
        <v>0</v>
      </c>
      <c r="F5">
        <v>82.7</v>
      </c>
      <c r="G5">
        <v>17.3</v>
      </c>
      <c r="H5">
        <v>0</v>
      </c>
      <c r="I5">
        <v>0</v>
      </c>
      <c r="J5">
        <v>0</v>
      </c>
      <c r="K5">
        <v>0</v>
      </c>
      <c r="L5">
        <v>0</v>
      </c>
      <c r="M5">
        <v>6.3</v>
      </c>
      <c r="N5">
        <v>20.9</v>
      </c>
      <c r="O5">
        <v>33.4</v>
      </c>
      <c r="P5">
        <v>16.7</v>
      </c>
      <c r="Q5">
        <v>5.5</v>
      </c>
      <c r="R5">
        <v>3.6</v>
      </c>
      <c r="S5">
        <v>2.1</v>
      </c>
      <c r="T5">
        <v>1.9</v>
      </c>
      <c r="U5">
        <v>3.4</v>
      </c>
      <c r="V5">
        <v>1.5</v>
      </c>
      <c r="W5">
        <v>5</v>
      </c>
      <c r="X5" t="s">
        <v>41</v>
      </c>
      <c r="Y5" t="s">
        <v>39</v>
      </c>
      <c r="Z5" t="s">
        <v>30</v>
      </c>
      <c r="AA5">
        <f>F5+R5+S5+T5+U5+V5+W5</f>
        <v>100.2</v>
      </c>
      <c r="AB5">
        <f>F5</f>
        <v>82.7</v>
      </c>
      <c r="AC5">
        <f>R5+S5+T5+U5+V5</f>
        <v>12.5</v>
      </c>
      <c r="AD5">
        <f>W5</f>
        <v>5</v>
      </c>
      <c r="AE5">
        <f>AB5+AC5+AD5</f>
        <v>100.2</v>
      </c>
    </row>
    <row r="6" spans="1:31" x14ac:dyDescent="0.2">
      <c r="A6" s="1" t="s">
        <v>45</v>
      </c>
      <c r="B6">
        <v>2.6110000000000002</v>
      </c>
      <c r="C6">
        <v>2.3290000000000002</v>
      </c>
      <c r="D6">
        <v>1.873</v>
      </c>
      <c r="E6">
        <v>0</v>
      </c>
      <c r="F6">
        <v>83.7</v>
      </c>
      <c r="G6">
        <v>16.3</v>
      </c>
      <c r="H6">
        <v>0</v>
      </c>
      <c r="I6">
        <v>0</v>
      </c>
      <c r="J6">
        <v>0</v>
      </c>
      <c r="K6">
        <v>0</v>
      </c>
      <c r="L6">
        <v>0</v>
      </c>
      <c r="M6">
        <v>3.2</v>
      </c>
      <c r="N6">
        <v>13.2</v>
      </c>
      <c r="O6">
        <v>36</v>
      </c>
      <c r="P6">
        <v>25.1</v>
      </c>
      <c r="Q6">
        <v>6.1</v>
      </c>
      <c r="R6">
        <v>3.8</v>
      </c>
      <c r="S6">
        <v>2.1</v>
      </c>
      <c r="T6">
        <v>1.9</v>
      </c>
      <c r="U6">
        <v>3.1</v>
      </c>
      <c r="V6">
        <v>1.2</v>
      </c>
      <c r="W6">
        <v>4.3</v>
      </c>
      <c r="X6" t="s">
        <v>41</v>
      </c>
      <c r="Y6" t="s">
        <v>31</v>
      </c>
      <c r="Z6" t="s">
        <v>30</v>
      </c>
      <c r="AA6">
        <f>F6+R6+S6+T6+U6+V6+W6</f>
        <v>100.1</v>
      </c>
      <c r="AB6">
        <f>F6</f>
        <v>83.7</v>
      </c>
      <c r="AC6">
        <f>R6+S6+T6+U6+V6</f>
        <v>12.1</v>
      </c>
      <c r="AD6">
        <f>W6</f>
        <v>4.3</v>
      </c>
      <c r="AE6">
        <f>AB6+AC6+AD6</f>
        <v>100.1</v>
      </c>
    </row>
    <row r="7" spans="1:31" x14ac:dyDescent="0.2">
      <c r="A7" s="1" t="s">
        <v>46</v>
      </c>
      <c r="B7">
        <v>2.0619999999999998</v>
      </c>
      <c r="C7">
        <v>2.3639999999999999</v>
      </c>
      <c r="D7">
        <v>1.948</v>
      </c>
      <c r="E7">
        <v>0</v>
      </c>
      <c r="F7">
        <v>87</v>
      </c>
      <c r="G7">
        <v>13</v>
      </c>
      <c r="H7">
        <v>0</v>
      </c>
      <c r="I7">
        <v>0</v>
      </c>
      <c r="J7">
        <v>0</v>
      </c>
      <c r="K7">
        <v>0</v>
      </c>
      <c r="L7">
        <v>0</v>
      </c>
      <c r="M7">
        <v>12.9</v>
      </c>
      <c r="N7">
        <v>19.100000000000001</v>
      </c>
      <c r="O7">
        <v>33.799999999999997</v>
      </c>
      <c r="P7">
        <v>18.100000000000001</v>
      </c>
      <c r="Q7">
        <v>3.1</v>
      </c>
      <c r="R7">
        <v>2.6</v>
      </c>
      <c r="S7">
        <v>1.8</v>
      </c>
      <c r="T7">
        <v>1.7</v>
      </c>
      <c r="U7">
        <v>2.2999999999999998</v>
      </c>
      <c r="V7">
        <v>0.9</v>
      </c>
      <c r="W7">
        <v>3.8</v>
      </c>
      <c r="X7" t="s">
        <v>41</v>
      </c>
      <c r="Y7" t="s">
        <v>31</v>
      </c>
      <c r="Z7" t="s">
        <v>30</v>
      </c>
      <c r="AA7">
        <f>F7+R7+S7+T7+U7+V7+W7</f>
        <v>100.1</v>
      </c>
      <c r="AB7">
        <f>F7</f>
        <v>87</v>
      </c>
      <c r="AC7">
        <f>R7+S7+T7+U7+V7</f>
        <v>9.3000000000000007</v>
      </c>
      <c r="AD7">
        <f>W7</f>
        <v>3.8</v>
      </c>
      <c r="AE7">
        <f>AB7+AC7+AD7</f>
        <v>100.1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4964-E667-7249-BD33-1C0F5AC2D6F8}">
  <dimension ref="A1:AE4"/>
  <sheetViews>
    <sheetView topLeftCell="P1" zoomScale="170" zoomScaleNormal="170" workbookViewId="0">
      <selection activeCell="X3" sqref="X3:AD4"/>
    </sheetView>
  </sheetViews>
  <sheetFormatPr baseColWidth="10" defaultRowHeight="16" x14ac:dyDescent="0.2"/>
  <cols>
    <col min="1" max="1" width="12.83203125" customWidth="1"/>
    <col min="2" max="25" width="10.83203125" customWidth="1"/>
    <col min="26" max="26" width="13.83203125" customWidth="1"/>
  </cols>
  <sheetData>
    <row r="1" spans="1:31" x14ac:dyDescent="0.2">
      <c r="B1" t="s">
        <v>0</v>
      </c>
      <c r="C1" t="s">
        <v>1</v>
      </c>
      <c r="D1" t="s">
        <v>2</v>
      </c>
      <c r="AA1" t="s">
        <v>71</v>
      </c>
      <c r="AB1" t="s">
        <v>72</v>
      </c>
    </row>
    <row r="2" spans="1:31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B2" t="s">
        <v>73</v>
      </c>
      <c r="AC2" t="s">
        <v>74</v>
      </c>
      <c r="AD2" t="s">
        <v>75</v>
      </c>
      <c r="AE2" t="s">
        <v>76</v>
      </c>
    </row>
    <row r="3" spans="1:31" x14ac:dyDescent="0.2">
      <c r="A3" t="s">
        <v>47</v>
      </c>
      <c r="B3">
        <v>196</v>
      </c>
      <c r="C3">
        <v>3.2559999999999998</v>
      </c>
      <c r="D3">
        <v>-3.097</v>
      </c>
      <c r="E3">
        <v>0</v>
      </c>
      <c r="F3">
        <v>91.4</v>
      </c>
      <c r="G3">
        <v>8.6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6.2</v>
      </c>
      <c r="O3">
        <v>47.6</v>
      </c>
      <c r="P3">
        <v>33.299999999999997</v>
      </c>
      <c r="Q3">
        <v>4.3</v>
      </c>
      <c r="R3">
        <v>2.2000000000000002</v>
      </c>
      <c r="S3">
        <v>1.2</v>
      </c>
      <c r="T3">
        <v>1</v>
      </c>
      <c r="U3">
        <v>1.3</v>
      </c>
      <c r="V3">
        <v>0.4</v>
      </c>
      <c r="W3">
        <v>2.5</v>
      </c>
      <c r="X3" t="s">
        <v>48</v>
      </c>
      <c r="Y3" t="s">
        <v>31</v>
      </c>
      <c r="Z3" t="s">
        <v>49</v>
      </c>
      <c r="AA3">
        <f>F3+R3+S3+T3+U3+V3+W3</f>
        <v>100.00000000000001</v>
      </c>
      <c r="AB3">
        <f>F3</f>
        <v>91.4</v>
      </c>
      <c r="AC3">
        <f>R3+S3+T3+U3+V3</f>
        <v>6.1000000000000005</v>
      </c>
      <c r="AD3">
        <f>W3</f>
        <v>2.5</v>
      </c>
      <c r="AE3">
        <f>AB3+AC3+AD3</f>
        <v>100</v>
      </c>
    </row>
    <row r="4" spans="1:31" x14ac:dyDescent="0.2">
      <c r="A4" t="s">
        <v>50</v>
      </c>
      <c r="B4">
        <v>229.7</v>
      </c>
      <c r="C4">
        <v>3.8980000000000001</v>
      </c>
      <c r="D4">
        <v>-2.2480000000000002</v>
      </c>
      <c r="E4">
        <v>0</v>
      </c>
      <c r="F4">
        <v>89.2</v>
      </c>
      <c r="G4">
        <v>10.8</v>
      </c>
      <c r="H4">
        <v>0</v>
      </c>
      <c r="I4">
        <v>0</v>
      </c>
      <c r="J4">
        <v>0</v>
      </c>
      <c r="K4">
        <v>0</v>
      </c>
      <c r="L4">
        <v>0</v>
      </c>
      <c r="M4">
        <v>5.3</v>
      </c>
      <c r="N4">
        <v>17.8</v>
      </c>
      <c r="O4">
        <v>39.1</v>
      </c>
      <c r="P4">
        <v>21.5</v>
      </c>
      <c r="Q4">
        <v>5.5</v>
      </c>
      <c r="R4">
        <v>3.3</v>
      </c>
      <c r="S4">
        <v>1.7</v>
      </c>
      <c r="T4">
        <v>1.4</v>
      </c>
      <c r="U4">
        <v>1.6</v>
      </c>
      <c r="V4">
        <v>0.5</v>
      </c>
      <c r="W4">
        <v>2.4</v>
      </c>
      <c r="X4" t="s">
        <v>41</v>
      </c>
      <c r="Y4" t="s">
        <v>31</v>
      </c>
      <c r="Z4" t="s">
        <v>30</v>
      </c>
      <c r="AA4">
        <f>F4+R4+S4+T4+U4+V4+W4</f>
        <v>100.10000000000001</v>
      </c>
      <c r="AB4">
        <f>F4</f>
        <v>89.2</v>
      </c>
      <c r="AC4">
        <f>R4+S4+T4+U4+V4</f>
        <v>8.5</v>
      </c>
      <c r="AD4">
        <f>W4</f>
        <v>2.4</v>
      </c>
      <c r="AE4">
        <f>AB4+AC4+AD4</f>
        <v>100.10000000000001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93F5-0E52-2C44-987D-ECB7027D9485}">
  <dimension ref="A1:BT17"/>
  <sheetViews>
    <sheetView zoomScale="170" zoomScaleNormal="170" workbookViewId="0">
      <selection activeCell="BG7" sqref="BG7:BI7"/>
    </sheetView>
  </sheetViews>
  <sheetFormatPr baseColWidth="10" defaultRowHeight="16" x14ac:dyDescent="0.2"/>
  <cols>
    <col min="1" max="1" width="16.5" customWidth="1"/>
    <col min="2" max="25" width="10.83203125" customWidth="1"/>
    <col min="26" max="26" width="14.83203125" customWidth="1"/>
    <col min="59" max="59" width="23.1640625" customWidth="1"/>
    <col min="61" max="61" width="19" customWidth="1"/>
  </cols>
  <sheetData>
    <row r="1" spans="1:72" x14ac:dyDescent="0.2">
      <c r="B1" t="s">
        <v>0</v>
      </c>
      <c r="C1" t="s">
        <v>1</v>
      </c>
      <c r="D1" t="s">
        <v>2</v>
      </c>
      <c r="AA1" t="s">
        <v>71</v>
      </c>
      <c r="AB1" t="s">
        <v>72</v>
      </c>
      <c r="AJ1" t="s">
        <v>0</v>
      </c>
      <c r="AK1" t="s">
        <v>1</v>
      </c>
      <c r="AL1" t="s">
        <v>2</v>
      </c>
      <c r="BJ1" t="s">
        <v>71</v>
      </c>
      <c r="BK1" t="s">
        <v>72</v>
      </c>
    </row>
    <row r="2" spans="1:72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B2" t="s">
        <v>73</v>
      </c>
      <c r="AC2" t="s">
        <v>74</v>
      </c>
      <c r="AD2" t="s">
        <v>75</v>
      </c>
      <c r="AE2" t="s">
        <v>76</v>
      </c>
      <c r="AF2" t="s">
        <v>94</v>
      </c>
      <c r="AG2" t="s">
        <v>95</v>
      </c>
      <c r="AH2" t="s">
        <v>96</v>
      </c>
      <c r="AJ2" t="s">
        <v>3</v>
      </c>
      <c r="AK2" t="s">
        <v>4</v>
      </c>
      <c r="AL2" t="s">
        <v>5</v>
      </c>
      <c r="AM2" t="s">
        <v>6</v>
      </c>
      <c r="AN2" t="s">
        <v>7</v>
      </c>
      <c r="AO2" t="s">
        <v>8</v>
      </c>
      <c r="AP2" t="s">
        <v>9</v>
      </c>
      <c r="AQ2" t="s">
        <v>10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17</v>
      </c>
      <c r="AY2" t="s">
        <v>18</v>
      </c>
      <c r="AZ2" t="s">
        <v>19</v>
      </c>
      <c r="BA2" t="s">
        <v>20</v>
      </c>
      <c r="BB2" t="s">
        <v>21</v>
      </c>
      <c r="BC2" t="s">
        <v>22</v>
      </c>
      <c r="BD2" t="s">
        <v>23</v>
      </c>
      <c r="BE2" t="s">
        <v>24</v>
      </c>
      <c r="BF2" t="s">
        <v>25</v>
      </c>
      <c r="BG2" t="s">
        <v>26</v>
      </c>
      <c r="BH2" t="s">
        <v>27</v>
      </c>
      <c r="BK2" t="s">
        <v>73</v>
      </c>
      <c r="BL2" t="s">
        <v>74</v>
      </c>
      <c r="BM2" t="s">
        <v>75</v>
      </c>
      <c r="BN2" t="s">
        <v>76</v>
      </c>
      <c r="BO2" t="s">
        <v>87</v>
      </c>
      <c r="BP2" t="s">
        <v>90</v>
      </c>
      <c r="BQ2" t="s">
        <v>88</v>
      </c>
      <c r="BR2" t="s">
        <v>91</v>
      </c>
      <c r="BS2" t="s">
        <v>89</v>
      </c>
      <c r="BT2" t="s">
        <v>92</v>
      </c>
    </row>
    <row r="3" spans="1:72" x14ac:dyDescent="0.2">
      <c r="A3" t="s">
        <v>77</v>
      </c>
      <c r="B3">
        <v>67.510000000000005</v>
      </c>
      <c r="C3">
        <v>2.7690000000000001</v>
      </c>
      <c r="D3">
        <v>-0.46800000000000003</v>
      </c>
      <c r="E3">
        <v>0</v>
      </c>
      <c r="F3">
        <v>60.2</v>
      </c>
      <c r="G3">
        <v>39.200000000000003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0.8</v>
      </c>
      <c r="N3">
        <v>2</v>
      </c>
      <c r="O3">
        <v>0.6</v>
      </c>
      <c r="P3">
        <v>25</v>
      </c>
      <c r="Q3">
        <v>31.8</v>
      </c>
      <c r="R3">
        <v>20.5</v>
      </c>
      <c r="S3">
        <v>9.1</v>
      </c>
      <c r="T3">
        <v>5.6</v>
      </c>
      <c r="U3">
        <v>4.5999999999999996</v>
      </c>
      <c r="V3">
        <v>0.1</v>
      </c>
      <c r="W3">
        <v>0</v>
      </c>
      <c r="X3" t="s">
        <v>51</v>
      </c>
      <c r="Y3" t="s">
        <v>31</v>
      </c>
      <c r="Z3" t="s">
        <v>30</v>
      </c>
      <c r="AA3">
        <f>F3+R3+S3+T3+U3+V3+W3</f>
        <v>100.09999999999998</v>
      </c>
      <c r="AB3">
        <f>F3</f>
        <v>60.2</v>
      </c>
      <c r="AC3">
        <f>R3+S3+T3+U3+V3</f>
        <v>39.900000000000006</v>
      </c>
      <c r="AD3">
        <f>W3</f>
        <v>0</v>
      </c>
      <c r="AE3">
        <f>AB3+AC3+AD3</f>
        <v>100.10000000000001</v>
      </c>
      <c r="AJ3" t="s">
        <v>54</v>
      </c>
      <c r="AK3">
        <v>130.1</v>
      </c>
      <c r="AL3">
        <v>3.9279999999999999</v>
      </c>
      <c r="AM3">
        <v>-2.387</v>
      </c>
      <c r="AN3">
        <v>0</v>
      </c>
      <c r="AO3">
        <v>86</v>
      </c>
      <c r="AP3">
        <v>14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2.1</v>
      </c>
      <c r="AX3">
        <v>26.1</v>
      </c>
      <c r="AY3">
        <v>48</v>
      </c>
      <c r="AZ3">
        <v>9.6999999999999993</v>
      </c>
      <c r="BA3">
        <v>3.4</v>
      </c>
      <c r="BB3">
        <v>1.7</v>
      </c>
      <c r="BC3">
        <v>1.6</v>
      </c>
      <c r="BD3">
        <v>2.6</v>
      </c>
      <c r="BE3">
        <v>0.9</v>
      </c>
      <c r="BF3">
        <v>3.9</v>
      </c>
      <c r="BG3" t="s">
        <v>29</v>
      </c>
      <c r="BH3" t="s">
        <v>31</v>
      </c>
      <c r="BI3" t="s">
        <v>30</v>
      </c>
      <c r="BJ3">
        <f>AO3+BA3+BB3+BC3+BD3+BE3+BF3</f>
        <v>100.10000000000001</v>
      </c>
      <c r="BK3">
        <f>AO3</f>
        <v>86</v>
      </c>
      <c r="BL3">
        <f>BA3+BB3+BC3+BD3+BE3</f>
        <v>10.199999999999999</v>
      </c>
      <c r="BM3">
        <f>BF3</f>
        <v>3.9</v>
      </c>
      <c r="BN3">
        <f>BK3+BL3+BM3</f>
        <v>100.10000000000001</v>
      </c>
      <c r="BO3">
        <f>STDEV((BK3:BK7))</f>
        <v>1.1547005383792517</v>
      </c>
      <c r="BP3">
        <f>BO3/(SQRT(3))</f>
        <v>0.66666666666666674</v>
      </c>
      <c r="BQ3">
        <f>STDEV(BL3:BL7)</f>
        <v>0.75718777944003646</v>
      </c>
      <c r="BR3">
        <f>BQ3/(SQRT(3))</f>
        <v>0.43716256828680006</v>
      </c>
      <c r="BS3">
        <f>STDEV(BM3:BM7)</f>
        <v>0.30550504633038938</v>
      </c>
      <c r="BT3">
        <f>BS3/(SQRT(3))</f>
        <v>0.17638342073763941</v>
      </c>
    </row>
    <row r="4" spans="1:72" x14ac:dyDescent="0.2">
      <c r="A4" t="s">
        <v>78</v>
      </c>
      <c r="B4">
        <v>115.7</v>
      </c>
      <c r="C4">
        <v>3.5819999999999999</v>
      </c>
      <c r="D4">
        <v>-2.3660000000000001</v>
      </c>
      <c r="E4">
        <v>0</v>
      </c>
      <c r="F4">
        <v>54.4</v>
      </c>
      <c r="G4">
        <v>15.6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0.9</v>
      </c>
      <c r="O4">
        <v>18.5</v>
      </c>
      <c r="P4">
        <v>46.8</v>
      </c>
      <c r="Q4">
        <v>18.2</v>
      </c>
      <c r="R4">
        <v>5.7</v>
      </c>
      <c r="S4">
        <v>2.1</v>
      </c>
      <c r="T4">
        <v>1.6</v>
      </c>
      <c r="U4">
        <v>2.2999999999999998</v>
      </c>
      <c r="V4">
        <v>0.6</v>
      </c>
      <c r="W4">
        <v>3.5</v>
      </c>
      <c r="X4" t="s">
        <v>29</v>
      </c>
      <c r="Y4" t="s">
        <v>31</v>
      </c>
      <c r="Z4" t="s">
        <v>30</v>
      </c>
      <c r="AA4">
        <f>F4+R4+S4+T4+U4+V4+W4</f>
        <v>70.2</v>
      </c>
      <c r="AB4">
        <f>F4</f>
        <v>54.4</v>
      </c>
      <c r="AC4">
        <f>R4+S4+T4+U4+V4</f>
        <v>12.299999999999999</v>
      </c>
      <c r="AD4">
        <f>W4</f>
        <v>3.5</v>
      </c>
      <c r="AE4">
        <f>AB4+AC4+AD4</f>
        <v>70.2</v>
      </c>
    </row>
    <row r="5" spans="1:72" x14ac:dyDescent="0.2">
      <c r="A5" t="s">
        <v>79</v>
      </c>
      <c r="B5">
        <v>38.01</v>
      </c>
      <c r="C5">
        <v>5.6559999999999997</v>
      </c>
      <c r="D5">
        <v>-0.91600000000000004</v>
      </c>
      <c r="E5">
        <v>0</v>
      </c>
      <c r="F5">
        <v>53.9</v>
      </c>
      <c r="G5">
        <v>46.1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0.6</v>
      </c>
      <c r="P5">
        <v>38.299999999999997</v>
      </c>
      <c r="Q5">
        <v>15.1</v>
      </c>
      <c r="R5">
        <v>9.6</v>
      </c>
      <c r="S5">
        <v>6.3</v>
      </c>
      <c r="T5">
        <v>7.6</v>
      </c>
      <c r="U5">
        <v>12.1</v>
      </c>
      <c r="V5">
        <v>1.1000000000000001</v>
      </c>
      <c r="W5">
        <v>9.3000000000000007</v>
      </c>
      <c r="X5" t="s">
        <v>43</v>
      </c>
      <c r="Y5" t="s">
        <v>39</v>
      </c>
      <c r="Z5" t="s">
        <v>30</v>
      </c>
      <c r="AA5">
        <f>F5+R5+S5+T5+U5+V5+W5</f>
        <v>99.899999999999977</v>
      </c>
      <c r="AB5">
        <f>F5</f>
        <v>53.9</v>
      </c>
      <c r="AC5">
        <f>R5+S5+T5+U5+V5</f>
        <v>36.700000000000003</v>
      </c>
      <c r="AD5">
        <f>W5</f>
        <v>9.3000000000000007</v>
      </c>
      <c r="AE5">
        <f>AB5+AC5+AD5</f>
        <v>99.899999999999991</v>
      </c>
    </row>
    <row r="6" spans="1:72" x14ac:dyDescent="0.2">
      <c r="A6" t="s">
        <v>80</v>
      </c>
      <c r="B6">
        <v>105.1</v>
      </c>
      <c r="C6">
        <v>3.7349999999999999</v>
      </c>
      <c r="D6">
        <v>-2.496</v>
      </c>
      <c r="E6">
        <v>0</v>
      </c>
      <c r="F6">
        <v>85.2</v>
      </c>
      <c r="G6">
        <v>14.8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7.4</v>
      </c>
      <c r="P6">
        <v>62.6</v>
      </c>
      <c r="Q6">
        <v>15.2</v>
      </c>
      <c r="R6">
        <v>3.5</v>
      </c>
      <c r="S6">
        <v>1.6</v>
      </c>
      <c r="T6">
        <v>1.6</v>
      </c>
      <c r="U6">
        <v>2.9</v>
      </c>
      <c r="V6">
        <v>1</v>
      </c>
      <c r="W6">
        <v>4.2</v>
      </c>
      <c r="X6" t="s">
        <v>29</v>
      </c>
      <c r="Y6" t="s">
        <v>31</v>
      </c>
      <c r="Z6" t="s">
        <v>30</v>
      </c>
      <c r="AA6">
        <f t="shared" ref="AA6:AA17" si="0">F6+R6+S6+T6+U6+V6+W6</f>
        <v>100</v>
      </c>
      <c r="AB6">
        <f t="shared" ref="AB6:AB17" si="1">F6</f>
        <v>85.2</v>
      </c>
      <c r="AC6">
        <f t="shared" ref="AC6:AC17" si="2">R6+S6+T6+U6+V6</f>
        <v>10.6</v>
      </c>
      <c r="AD6">
        <f t="shared" ref="AD6:AD17" si="3">W6</f>
        <v>4.2</v>
      </c>
      <c r="AE6">
        <f t="shared" ref="AE6:AE17" si="4">AB6+AC6+AD6</f>
        <v>100</v>
      </c>
      <c r="AJ6" t="s">
        <v>55</v>
      </c>
      <c r="AK6">
        <v>118.3</v>
      </c>
      <c r="AL6">
        <v>4.298</v>
      </c>
      <c r="AM6">
        <v>-2.1829999999999998</v>
      </c>
      <c r="AN6">
        <v>0</v>
      </c>
      <c r="AO6">
        <v>84</v>
      </c>
      <c r="AP6">
        <v>16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1.1000000000000001</v>
      </c>
      <c r="AX6">
        <v>25.7</v>
      </c>
      <c r="AY6">
        <v>47.5</v>
      </c>
      <c r="AZ6">
        <v>9.6</v>
      </c>
      <c r="BA6">
        <v>3.4</v>
      </c>
      <c r="BB6">
        <v>1.7</v>
      </c>
      <c r="BC6">
        <v>1.8</v>
      </c>
      <c r="BD6">
        <v>3.5</v>
      </c>
      <c r="BE6">
        <v>1</v>
      </c>
      <c r="BF6">
        <v>4.5</v>
      </c>
      <c r="BG6" t="s">
        <v>43</v>
      </c>
      <c r="BH6" t="s">
        <v>31</v>
      </c>
      <c r="BI6" t="s">
        <v>30</v>
      </c>
      <c r="BJ6">
        <f>AO6+BA6+BB6+BC6+BD6+BE6+BF6</f>
        <v>99.9</v>
      </c>
      <c r="BK6">
        <f>AO6</f>
        <v>84</v>
      </c>
      <c r="BL6">
        <f>BA6+BB6+BC6+BD6+BE6</f>
        <v>11.399999999999999</v>
      </c>
      <c r="BM6">
        <f>BF6</f>
        <v>4.5</v>
      </c>
      <c r="BN6">
        <f>BK6+BL6+BM6</f>
        <v>99.9</v>
      </c>
    </row>
    <row r="7" spans="1:72" x14ac:dyDescent="0.2">
      <c r="A7" t="s">
        <v>52</v>
      </c>
      <c r="B7">
        <v>53.72</v>
      </c>
      <c r="C7">
        <v>3.1659999999999999</v>
      </c>
      <c r="D7">
        <v>-0.75800000000000001</v>
      </c>
      <c r="E7">
        <v>0</v>
      </c>
      <c r="F7">
        <v>52.7</v>
      </c>
      <c r="G7">
        <v>47.3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0.3</v>
      </c>
      <c r="P7">
        <v>33.4</v>
      </c>
      <c r="Q7">
        <v>19</v>
      </c>
      <c r="R7">
        <v>17.100000000000001</v>
      </c>
      <c r="S7">
        <v>12.3</v>
      </c>
      <c r="T7">
        <v>9.4</v>
      </c>
      <c r="U7">
        <v>7.9</v>
      </c>
      <c r="V7">
        <v>0.1</v>
      </c>
      <c r="W7">
        <v>0.5</v>
      </c>
      <c r="X7" t="s">
        <v>29</v>
      </c>
      <c r="Y7" t="s">
        <v>31</v>
      </c>
      <c r="Z7" t="s">
        <v>30</v>
      </c>
      <c r="AA7">
        <f t="shared" si="0"/>
        <v>100.00000000000001</v>
      </c>
      <c r="AB7">
        <f t="shared" si="1"/>
        <v>52.7</v>
      </c>
      <c r="AC7">
        <f t="shared" si="2"/>
        <v>46.800000000000004</v>
      </c>
      <c r="AD7">
        <f t="shared" si="3"/>
        <v>0.5</v>
      </c>
      <c r="AE7">
        <f t="shared" si="4"/>
        <v>100</v>
      </c>
      <c r="AJ7" t="s">
        <v>56</v>
      </c>
      <c r="AK7">
        <v>116.8</v>
      </c>
      <c r="AL7">
        <v>4.1349999999999998</v>
      </c>
      <c r="AM7">
        <v>-2.202</v>
      </c>
      <c r="AN7">
        <v>0</v>
      </c>
      <c r="AO7">
        <v>84</v>
      </c>
      <c r="AP7">
        <v>16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1.8</v>
      </c>
      <c r="AX7">
        <v>22.2</v>
      </c>
      <c r="AY7">
        <v>48.1</v>
      </c>
      <c r="AZ7">
        <v>11.9</v>
      </c>
      <c r="BA7">
        <v>3.9</v>
      </c>
      <c r="BB7">
        <v>1.8</v>
      </c>
      <c r="BC7">
        <v>1.8</v>
      </c>
      <c r="BD7">
        <v>3.2</v>
      </c>
      <c r="BE7">
        <v>0.9</v>
      </c>
      <c r="BF7">
        <v>4.3</v>
      </c>
      <c r="BG7" t="s">
        <v>29</v>
      </c>
      <c r="BH7" t="s">
        <v>31</v>
      </c>
      <c r="BI7" t="s">
        <v>30</v>
      </c>
      <c r="BJ7">
        <f>AO7+BA7+BB7+BC7+BD7+BE7+BF7</f>
        <v>99.9</v>
      </c>
      <c r="BK7">
        <f>AO7</f>
        <v>84</v>
      </c>
      <c r="BL7">
        <f>BA7+BB7+BC7+BD7+BE7</f>
        <v>11.6</v>
      </c>
      <c r="BM7">
        <f>BF7</f>
        <v>4.3</v>
      </c>
      <c r="BN7">
        <f>BK7+BL7+BM7</f>
        <v>99.899999999999991</v>
      </c>
    </row>
    <row r="8" spans="1:72" x14ac:dyDescent="0.2">
      <c r="A8" t="s">
        <v>81</v>
      </c>
      <c r="B8">
        <v>110.8</v>
      </c>
      <c r="C8">
        <v>4.133</v>
      </c>
      <c r="D8">
        <v>-2.2450000000000001</v>
      </c>
      <c r="E8">
        <v>0</v>
      </c>
      <c r="F8">
        <v>83.7</v>
      </c>
      <c r="G8">
        <v>16.3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0.4</v>
      </c>
      <c r="O8">
        <v>19.2</v>
      </c>
      <c r="P8">
        <v>53.3</v>
      </c>
      <c r="Q8">
        <v>10.9</v>
      </c>
      <c r="R8">
        <v>3.6</v>
      </c>
      <c r="S8">
        <v>1.8</v>
      </c>
      <c r="T8">
        <v>1.9</v>
      </c>
      <c r="U8">
        <v>3.6</v>
      </c>
      <c r="V8">
        <v>1</v>
      </c>
      <c r="W8">
        <v>4.4000000000000004</v>
      </c>
      <c r="X8" t="s">
        <v>43</v>
      </c>
      <c r="Y8" t="s">
        <v>31</v>
      </c>
      <c r="Z8" t="s">
        <v>30</v>
      </c>
      <c r="AA8">
        <f t="shared" si="0"/>
        <v>100</v>
      </c>
      <c r="AB8">
        <f t="shared" si="1"/>
        <v>83.7</v>
      </c>
      <c r="AC8">
        <f t="shared" si="2"/>
        <v>11.9</v>
      </c>
      <c r="AD8">
        <f t="shared" si="3"/>
        <v>4.4000000000000004</v>
      </c>
      <c r="AE8">
        <f t="shared" si="4"/>
        <v>100.00000000000001</v>
      </c>
    </row>
    <row r="9" spans="1:72" x14ac:dyDescent="0.2">
      <c r="A9" t="s">
        <v>82</v>
      </c>
      <c r="B9">
        <v>73.849999999999994</v>
      </c>
      <c r="C9">
        <v>3.7519999999999998</v>
      </c>
      <c r="D9">
        <v>-1.292</v>
      </c>
      <c r="E9">
        <v>0</v>
      </c>
      <c r="F9">
        <v>66.599999999999994</v>
      </c>
      <c r="G9">
        <v>33.4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</v>
      </c>
      <c r="O9">
        <v>5.4</v>
      </c>
      <c r="P9">
        <v>36.1</v>
      </c>
      <c r="Q9">
        <v>22.1</v>
      </c>
      <c r="R9">
        <v>13.3</v>
      </c>
      <c r="S9">
        <v>6.5</v>
      </c>
      <c r="T9">
        <v>5.0999999999999996</v>
      </c>
      <c r="U9">
        <v>5.8</v>
      </c>
      <c r="V9">
        <v>0.5</v>
      </c>
      <c r="W9">
        <v>2.2999999999999998</v>
      </c>
      <c r="X9" t="s">
        <v>29</v>
      </c>
      <c r="Y9" t="s">
        <v>31</v>
      </c>
      <c r="Z9" t="s">
        <v>30</v>
      </c>
      <c r="AA9">
        <f t="shared" si="0"/>
        <v>100.09999999999998</v>
      </c>
      <c r="AB9">
        <f t="shared" si="1"/>
        <v>66.599999999999994</v>
      </c>
      <c r="AC9">
        <f t="shared" si="2"/>
        <v>31.2</v>
      </c>
      <c r="AD9">
        <f t="shared" si="3"/>
        <v>2.2999999999999998</v>
      </c>
      <c r="AE9">
        <f t="shared" si="4"/>
        <v>100.1</v>
      </c>
    </row>
    <row r="10" spans="1:72" x14ac:dyDescent="0.2">
      <c r="A10" t="s">
        <v>83</v>
      </c>
      <c r="B10">
        <v>152.5</v>
      </c>
      <c r="C10">
        <v>3.6890000000000001</v>
      </c>
      <c r="D10">
        <v>-2.778</v>
      </c>
      <c r="E10">
        <v>0</v>
      </c>
      <c r="F10">
        <v>89.5</v>
      </c>
      <c r="G10">
        <v>10.5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</v>
      </c>
      <c r="O10">
        <v>32.200000000000003</v>
      </c>
      <c r="P10">
        <v>48.3</v>
      </c>
      <c r="Q10">
        <v>6.3</v>
      </c>
      <c r="R10">
        <v>2.1</v>
      </c>
      <c r="S10">
        <v>1.1000000000000001</v>
      </c>
      <c r="T10">
        <v>1</v>
      </c>
      <c r="U10">
        <v>1.8</v>
      </c>
      <c r="V10">
        <v>0.8</v>
      </c>
      <c r="W10">
        <v>3.7</v>
      </c>
      <c r="X10" t="s">
        <v>53</v>
      </c>
      <c r="Y10" t="s">
        <v>31</v>
      </c>
      <c r="Z10" t="s">
        <v>30</v>
      </c>
      <c r="AA10">
        <f>F10+R10+S10+T10+U10+V10+W10</f>
        <v>99.999999999999986</v>
      </c>
      <c r="AB10">
        <f>F10</f>
        <v>89.5</v>
      </c>
      <c r="AC10">
        <f>R10+S10+T10+U10+V10</f>
        <v>6.8</v>
      </c>
      <c r="AD10">
        <f>W10</f>
        <v>3.7</v>
      </c>
      <c r="AE10">
        <f>AB10+AC10+AD10</f>
        <v>100</v>
      </c>
    </row>
    <row r="11" spans="1:72" x14ac:dyDescent="0.2">
      <c r="A11" t="s">
        <v>84</v>
      </c>
      <c r="B11">
        <v>71.599999999999994</v>
      </c>
      <c r="C11">
        <v>3.8140000000000001</v>
      </c>
      <c r="D11">
        <v>-2.0430000000000001</v>
      </c>
      <c r="E11">
        <v>0</v>
      </c>
      <c r="F11">
        <v>74.5</v>
      </c>
      <c r="G11">
        <v>25.5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1.1000000000000001</v>
      </c>
      <c r="P11">
        <v>43.3</v>
      </c>
      <c r="Q11">
        <v>30.1</v>
      </c>
      <c r="R11">
        <v>9.9</v>
      </c>
      <c r="S11">
        <v>3.4</v>
      </c>
      <c r="T11">
        <v>2.8</v>
      </c>
      <c r="U11">
        <v>3.9</v>
      </c>
      <c r="V11">
        <v>0.8</v>
      </c>
      <c r="W11">
        <v>4.7</v>
      </c>
      <c r="X11" t="s">
        <v>29</v>
      </c>
      <c r="Y11" t="s">
        <v>31</v>
      </c>
      <c r="Z11" t="s">
        <v>30</v>
      </c>
      <c r="AA11">
        <f t="shared" si="0"/>
        <v>100.00000000000001</v>
      </c>
      <c r="AB11">
        <f t="shared" si="1"/>
        <v>74.5</v>
      </c>
      <c r="AC11">
        <f t="shared" si="2"/>
        <v>20.8</v>
      </c>
      <c r="AD11">
        <f t="shared" si="3"/>
        <v>4.7</v>
      </c>
      <c r="AE11">
        <f t="shared" si="4"/>
        <v>100</v>
      </c>
    </row>
    <row r="12" spans="1:72" x14ac:dyDescent="0.2">
      <c r="A12" t="s">
        <v>85</v>
      </c>
      <c r="B12">
        <v>98.68</v>
      </c>
      <c r="C12">
        <v>4.1870000000000003</v>
      </c>
      <c r="D12">
        <v>-1.986</v>
      </c>
      <c r="E12">
        <v>0</v>
      </c>
      <c r="F12">
        <v>80.099999999999994</v>
      </c>
      <c r="G12">
        <v>19.899999999999999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2.2000000000000002</v>
      </c>
      <c r="O12">
        <v>14.4</v>
      </c>
      <c r="P12">
        <v>45.7</v>
      </c>
      <c r="Q12">
        <v>17.8</v>
      </c>
      <c r="R12">
        <v>6.3</v>
      </c>
      <c r="S12">
        <v>2.6</v>
      </c>
      <c r="T12">
        <v>2.2000000000000002</v>
      </c>
      <c r="U12">
        <v>3.2</v>
      </c>
      <c r="V12">
        <v>1</v>
      </c>
      <c r="W12">
        <v>4.5</v>
      </c>
      <c r="X12" t="s">
        <v>29</v>
      </c>
      <c r="Y12" t="s">
        <v>31</v>
      </c>
      <c r="Z12" t="s">
        <v>30</v>
      </c>
      <c r="AA12">
        <f t="shared" si="0"/>
        <v>99.899999999999991</v>
      </c>
      <c r="AB12">
        <f t="shared" si="1"/>
        <v>80.099999999999994</v>
      </c>
      <c r="AC12">
        <f t="shared" si="2"/>
        <v>15.3</v>
      </c>
      <c r="AD12">
        <f t="shared" si="3"/>
        <v>4.5</v>
      </c>
      <c r="AE12">
        <f t="shared" si="4"/>
        <v>99.899999999999991</v>
      </c>
    </row>
    <row r="13" spans="1:72" x14ac:dyDescent="0.2">
      <c r="A13" t="s">
        <v>86</v>
      </c>
      <c r="B13">
        <v>121.73333333333333</v>
      </c>
      <c r="C13">
        <v>4.120333333333333</v>
      </c>
      <c r="D13">
        <v>-2.2573333333333334</v>
      </c>
      <c r="E13">
        <v>0</v>
      </c>
      <c r="F13">
        <v>84.666666666666671</v>
      </c>
      <c r="G13">
        <v>15.333333333333334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1.6666666666666667</v>
      </c>
      <c r="O13">
        <v>24.666666666666668</v>
      </c>
      <c r="P13">
        <v>47.866666666666667</v>
      </c>
      <c r="Q13">
        <v>10.399999999999999</v>
      </c>
      <c r="R13">
        <v>3.5666666666666664</v>
      </c>
      <c r="S13">
        <v>1.7333333333333334</v>
      </c>
      <c r="T13">
        <v>1.7333333333333334</v>
      </c>
      <c r="U13">
        <v>3.1</v>
      </c>
      <c r="V13">
        <v>0.93333333333333324</v>
      </c>
      <c r="W13">
        <v>4.2333333333333334</v>
      </c>
      <c r="AA13">
        <v>99.966666666666669</v>
      </c>
      <c r="AB13">
        <v>84.666666666666671</v>
      </c>
      <c r="AC13">
        <v>11.066666666666665</v>
      </c>
      <c r="AD13">
        <v>4.2333333333333334</v>
      </c>
      <c r="AE13">
        <v>99.966666666666669</v>
      </c>
      <c r="AF13">
        <v>0.66666666666666674</v>
      </c>
      <c r="AG13">
        <v>0.43716256828680006</v>
      </c>
      <c r="AH13">
        <v>0.17638342073763941</v>
      </c>
    </row>
    <row r="14" spans="1:72" x14ac:dyDescent="0.2">
      <c r="A14" t="s">
        <v>57</v>
      </c>
      <c r="B14">
        <v>154.5</v>
      </c>
      <c r="C14">
        <v>7.391</v>
      </c>
      <c r="D14">
        <v>-1.36</v>
      </c>
      <c r="E14">
        <v>0</v>
      </c>
      <c r="F14">
        <v>79</v>
      </c>
      <c r="G14">
        <v>21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20.6</v>
      </c>
      <c r="O14">
        <v>22.4</v>
      </c>
      <c r="P14">
        <v>19.5</v>
      </c>
      <c r="Q14">
        <v>5.6</v>
      </c>
      <c r="R14">
        <v>3.8</v>
      </c>
      <c r="S14">
        <v>2.2999999999999998</v>
      </c>
      <c r="T14">
        <v>2.2999999999999998</v>
      </c>
      <c r="U14">
        <v>4.5999999999999996</v>
      </c>
      <c r="V14">
        <v>1.7</v>
      </c>
      <c r="W14">
        <v>6.3</v>
      </c>
      <c r="X14" t="s">
        <v>58</v>
      </c>
      <c r="Y14" t="s">
        <v>39</v>
      </c>
      <c r="Z14" t="s">
        <v>30</v>
      </c>
      <c r="AA14">
        <f t="shared" si="0"/>
        <v>99.999999999999986</v>
      </c>
      <c r="AB14">
        <f t="shared" si="1"/>
        <v>79</v>
      </c>
      <c r="AC14">
        <f t="shared" si="2"/>
        <v>14.699999999999998</v>
      </c>
      <c r="AD14">
        <f t="shared" si="3"/>
        <v>6.3</v>
      </c>
      <c r="AE14">
        <f t="shared" si="4"/>
        <v>100</v>
      </c>
    </row>
    <row r="15" spans="1:72" x14ac:dyDescent="0.2">
      <c r="A15" t="s">
        <v>59</v>
      </c>
      <c r="B15">
        <v>172.7</v>
      </c>
      <c r="C15">
        <v>6.73</v>
      </c>
      <c r="D15">
        <v>-1.5129999999999999</v>
      </c>
      <c r="E15">
        <v>0</v>
      </c>
      <c r="F15">
        <v>82.1</v>
      </c>
      <c r="G15">
        <v>17.899999999999999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12.1</v>
      </c>
      <c r="N15">
        <v>18.100000000000001</v>
      </c>
      <c r="O15">
        <v>25.8</v>
      </c>
      <c r="P15">
        <v>21.4</v>
      </c>
      <c r="Q15">
        <v>4.8</v>
      </c>
      <c r="R15">
        <v>2.9</v>
      </c>
      <c r="S15">
        <v>1.9</v>
      </c>
      <c r="T15">
        <v>2.1</v>
      </c>
      <c r="U15">
        <v>4.0999999999999996</v>
      </c>
      <c r="V15">
        <v>1.4</v>
      </c>
      <c r="W15">
        <v>5.4</v>
      </c>
      <c r="X15" t="s">
        <v>58</v>
      </c>
      <c r="Y15" t="s">
        <v>39</v>
      </c>
      <c r="Z15" t="s">
        <v>30</v>
      </c>
      <c r="AA15">
        <f t="shared" si="0"/>
        <v>99.9</v>
      </c>
      <c r="AB15">
        <f t="shared" si="1"/>
        <v>82.1</v>
      </c>
      <c r="AC15">
        <f t="shared" si="2"/>
        <v>12.4</v>
      </c>
      <c r="AD15">
        <f t="shared" si="3"/>
        <v>5.4</v>
      </c>
      <c r="AE15">
        <f t="shared" si="4"/>
        <v>99.9</v>
      </c>
    </row>
    <row r="16" spans="1:72" x14ac:dyDescent="0.2">
      <c r="A16" t="s">
        <v>60</v>
      </c>
      <c r="B16">
        <v>218.1</v>
      </c>
      <c r="C16">
        <v>6.984</v>
      </c>
      <c r="D16">
        <v>-1.5660000000000001</v>
      </c>
      <c r="E16">
        <v>0</v>
      </c>
      <c r="F16">
        <v>84.2</v>
      </c>
      <c r="G16">
        <v>15.8</v>
      </c>
      <c r="H16">
        <v>0</v>
      </c>
      <c r="I16">
        <v>0</v>
      </c>
      <c r="J16">
        <v>0</v>
      </c>
      <c r="K16">
        <v>0</v>
      </c>
      <c r="L16">
        <v>0</v>
      </c>
      <c r="M16">
        <v>19.399999999999999</v>
      </c>
      <c r="N16">
        <v>23.2</v>
      </c>
      <c r="O16">
        <v>23.4</v>
      </c>
      <c r="P16">
        <v>15.3</v>
      </c>
      <c r="Q16">
        <v>3</v>
      </c>
      <c r="R16">
        <v>2.2999999999999998</v>
      </c>
      <c r="S16">
        <v>1.8</v>
      </c>
      <c r="T16">
        <v>2.6</v>
      </c>
      <c r="U16">
        <v>4.5</v>
      </c>
      <c r="V16">
        <v>0.7</v>
      </c>
      <c r="W16">
        <v>3.9</v>
      </c>
      <c r="X16" t="s">
        <v>58</v>
      </c>
      <c r="Y16" t="s">
        <v>39</v>
      </c>
      <c r="Z16" t="s">
        <v>30</v>
      </c>
      <c r="AA16">
        <f t="shared" si="0"/>
        <v>100</v>
      </c>
      <c r="AB16">
        <f t="shared" si="1"/>
        <v>84.2</v>
      </c>
      <c r="AC16">
        <f t="shared" si="2"/>
        <v>11.899999999999999</v>
      </c>
      <c r="AD16">
        <f t="shared" si="3"/>
        <v>3.9</v>
      </c>
      <c r="AE16">
        <f t="shared" si="4"/>
        <v>100</v>
      </c>
    </row>
    <row r="17" spans="1:31" x14ac:dyDescent="0.2">
      <c r="A17" t="s">
        <v>61</v>
      </c>
      <c r="B17">
        <v>189.6</v>
      </c>
      <c r="C17">
        <v>5.67</v>
      </c>
      <c r="D17">
        <v>-1.71</v>
      </c>
      <c r="E17">
        <v>0</v>
      </c>
      <c r="F17">
        <v>84.1</v>
      </c>
      <c r="G17">
        <v>15.9</v>
      </c>
      <c r="H17">
        <v>0</v>
      </c>
      <c r="I17">
        <v>0</v>
      </c>
      <c r="J17">
        <v>0</v>
      </c>
      <c r="K17">
        <v>0</v>
      </c>
      <c r="L17">
        <v>0</v>
      </c>
      <c r="M17">
        <v>9</v>
      </c>
      <c r="N17">
        <v>19.5</v>
      </c>
      <c r="O17">
        <v>27.9</v>
      </c>
      <c r="P17">
        <v>22.8</v>
      </c>
      <c r="Q17">
        <v>4.9000000000000004</v>
      </c>
      <c r="R17">
        <v>3</v>
      </c>
      <c r="S17">
        <v>1.9</v>
      </c>
      <c r="T17">
        <v>2</v>
      </c>
      <c r="U17">
        <v>3.6</v>
      </c>
      <c r="V17">
        <v>1.1000000000000001</v>
      </c>
      <c r="W17">
        <v>4.4000000000000004</v>
      </c>
      <c r="X17" t="s">
        <v>58</v>
      </c>
      <c r="Y17" t="s">
        <v>39</v>
      </c>
      <c r="Z17" t="s">
        <v>30</v>
      </c>
      <c r="AA17">
        <f t="shared" si="0"/>
        <v>100.1</v>
      </c>
      <c r="AB17">
        <f t="shared" si="1"/>
        <v>84.1</v>
      </c>
      <c r="AC17">
        <f t="shared" si="2"/>
        <v>11.6</v>
      </c>
      <c r="AD17">
        <f t="shared" si="3"/>
        <v>4.4000000000000004</v>
      </c>
      <c r="AE17">
        <f t="shared" si="4"/>
        <v>100.1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51E6-3B3A-8641-9EA5-29A244004C1B}">
  <dimension ref="A1:BR5"/>
  <sheetViews>
    <sheetView zoomScale="170" zoomScaleNormal="170" workbookViewId="0">
      <selection activeCell="BE3" sqref="BE3:BG3"/>
    </sheetView>
  </sheetViews>
  <sheetFormatPr baseColWidth="10" defaultRowHeight="16" x14ac:dyDescent="0.2"/>
  <cols>
    <col min="1" max="1" width="13.5" customWidth="1"/>
    <col min="2" max="25" width="10.83203125" customWidth="1"/>
    <col min="26" max="26" width="13.83203125" customWidth="1"/>
    <col min="57" max="57" width="21.1640625" customWidth="1"/>
  </cols>
  <sheetData>
    <row r="1" spans="1:70" x14ac:dyDescent="0.2">
      <c r="B1" t="s">
        <v>0</v>
      </c>
      <c r="C1" t="s">
        <v>1</v>
      </c>
      <c r="D1" t="s">
        <v>2</v>
      </c>
      <c r="AA1" t="s">
        <v>71</v>
      </c>
      <c r="AB1" t="s">
        <v>72</v>
      </c>
      <c r="AI1" t="s">
        <v>0</v>
      </c>
      <c r="AJ1" t="s">
        <v>1</v>
      </c>
      <c r="AK1" t="s">
        <v>2</v>
      </c>
      <c r="BH1" t="s">
        <v>71</v>
      </c>
      <c r="BI1" t="s">
        <v>72</v>
      </c>
    </row>
    <row r="2" spans="1:70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B2" t="s">
        <v>73</v>
      </c>
      <c r="AC2" t="s">
        <v>74</v>
      </c>
      <c r="AD2" t="s">
        <v>75</v>
      </c>
      <c r="AE2" t="s">
        <v>76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20</v>
      </c>
      <c r="BA2" t="s">
        <v>21</v>
      </c>
      <c r="BB2" t="s">
        <v>22</v>
      </c>
      <c r="BC2" t="s">
        <v>23</v>
      </c>
      <c r="BD2" t="s">
        <v>24</v>
      </c>
      <c r="BE2" t="s">
        <v>25</v>
      </c>
      <c r="BF2" t="s">
        <v>26</v>
      </c>
      <c r="BG2" t="s">
        <v>27</v>
      </c>
      <c r="BI2" t="s">
        <v>73</v>
      </c>
      <c r="BJ2" t="s">
        <v>74</v>
      </c>
      <c r="BK2" t="s">
        <v>75</v>
      </c>
      <c r="BL2" t="s">
        <v>76</v>
      </c>
      <c r="BM2" t="s">
        <v>87</v>
      </c>
      <c r="BN2" t="s">
        <v>90</v>
      </c>
      <c r="BO2" t="s">
        <v>88</v>
      </c>
      <c r="BP2" t="s">
        <v>91</v>
      </c>
      <c r="BQ2" t="s">
        <v>89</v>
      </c>
      <c r="BR2" t="s">
        <v>92</v>
      </c>
    </row>
    <row r="3" spans="1:70" x14ac:dyDescent="0.2">
      <c r="A3" t="s">
        <v>93</v>
      </c>
      <c r="B3">
        <v>102.75666666666666</v>
      </c>
      <c r="C3">
        <v>3.6813333333333333</v>
      </c>
      <c r="D3">
        <v>-2.2613333333333334</v>
      </c>
      <c r="E3">
        <v>0</v>
      </c>
      <c r="F3">
        <v>82.399999999999991</v>
      </c>
      <c r="G3">
        <v>17.599999999999998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1.8666666666666665</v>
      </c>
      <c r="O3">
        <v>8.2000000000000011</v>
      </c>
      <c r="P3">
        <v>53.199999999999996</v>
      </c>
      <c r="Q3">
        <v>19.099999999999998</v>
      </c>
      <c r="R3">
        <v>6</v>
      </c>
      <c r="S3">
        <v>2.5666666666666669</v>
      </c>
      <c r="T3">
        <v>1.9333333333333333</v>
      </c>
      <c r="U3">
        <v>2.6666666666666665</v>
      </c>
      <c r="V3">
        <v>0.6333333333333333</v>
      </c>
      <c r="W3">
        <v>3.7666666666666671</v>
      </c>
      <c r="AA3">
        <f>AVERAGE(BH3:BH5)</f>
        <v>99.966666666666654</v>
      </c>
      <c r="AB3">
        <f>AVERAGE(BI3:BI5)</f>
        <v>82.399999999999991</v>
      </c>
      <c r="AC3">
        <f>AVERAGE(BJ3:BJ5)</f>
        <v>13.800000000000002</v>
      </c>
      <c r="AD3">
        <f>AVERAGE(BK3:BK5)</f>
        <v>3.7666666666666671</v>
      </c>
      <c r="AE3">
        <f>AVERAGE(BL3:BL5)</f>
        <v>99.966666666666654</v>
      </c>
      <c r="AH3" t="s">
        <v>62</v>
      </c>
      <c r="AI3">
        <v>101.9</v>
      </c>
      <c r="AJ3">
        <v>3.5539999999999998</v>
      </c>
      <c r="AK3">
        <v>-2.3490000000000002</v>
      </c>
      <c r="AL3">
        <v>0</v>
      </c>
      <c r="AM3">
        <v>82.7</v>
      </c>
      <c r="AN3">
        <v>17.3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1.1000000000000001</v>
      </c>
      <c r="AV3">
        <v>7</v>
      </c>
      <c r="AW3">
        <v>54.7</v>
      </c>
      <c r="AX3">
        <v>19.899999999999999</v>
      </c>
      <c r="AY3">
        <v>6</v>
      </c>
      <c r="AZ3">
        <v>2.6</v>
      </c>
      <c r="BA3">
        <v>1.9</v>
      </c>
      <c r="BB3">
        <v>2.6</v>
      </c>
      <c r="BC3">
        <v>0.6</v>
      </c>
      <c r="BD3">
        <v>3.6</v>
      </c>
      <c r="BE3" t="s">
        <v>29</v>
      </c>
      <c r="BF3" t="s">
        <v>31</v>
      </c>
      <c r="BG3" t="s">
        <v>30</v>
      </c>
      <c r="BH3">
        <f>AM3+AY3+AZ3+BA3+BB3+BC3+BD3</f>
        <v>99.999999999999986</v>
      </c>
      <c r="BI3">
        <f>AM3</f>
        <v>82.7</v>
      </c>
      <c r="BJ3">
        <f>AY3+AZ3+BA3+BB3+BC3</f>
        <v>13.7</v>
      </c>
      <c r="BK3">
        <f>BD3</f>
        <v>3.6</v>
      </c>
      <c r="BL3">
        <f>BI3+BJ3+BK3</f>
        <v>100</v>
      </c>
      <c r="BM3">
        <f>STDEV(BI3:BI5)</f>
        <v>1.4730919862656267</v>
      </c>
      <c r="BN3">
        <f>BM3/(SQRT(3))</f>
        <v>0.85049005481154005</v>
      </c>
      <c r="BO3">
        <f>STDEV(BJ3:BJ5)</f>
        <v>1.0535653752852738</v>
      </c>
      <c r="BP3">
        <f>BO3/(SQRT(3))</f>
        <v>0.60827625302982202</v>
      </c>
      <c r="BQ3">
        <f>STDEV(BK3:BK5)</f>
        <v>0.37859388972001834</v>
      </c>
      <c r="BR3">
        <f>BQ3/(SQRT(3))</f>
        <v>0.21858128414340008</v>
      </c>
    </row>
    <row r="4" spans="1:70" x14ac:dyDescent="0.2">
      <c r="A4" t="s">
        <v>65</v>
      </c>
      <c r="B4">
        <v>102.7</v>
      </c>
      <c r="C4">
        <v>3.6829999999999998</v>
      </c>
      <c r="D4">
        <v>-2.2549999999999999</v>
      </c>
      <c r="E4">
        <v>0</v>
      </c>
      <c r="F4">
        <v>82.4</v>
      </c>
      <c r="G4">
        <v>17.600000000000001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1.9</v>
      </c>
      <c r="O4">
        <v>8.1999999999999993</v>
      </c>
      <c r="P4">
        <v>53.2</v>
      </c>
      <c r="Q4">
        <v>19.100000000000001</v>
      </c>
      <c r="R4">
        <v>6</v>
      </c>
      <c r="S4">
        <v>2.6</v>
      </c>
      <c r="T4">
        <v>2</v>
      </c>
      <c r="U4">
        <v>2.7</v>
      </c>
      <c r="V4">
        <v>0.6</v>
      </c>
      <c r="W4">
        <v>3.8</v>
      </c>
      <c r="X4" t="s">
        <v>29</v>
      </c>
      <c r="Y4" t="s">
        <v>31</v>
      </c>
      <c r="Z4" t="s">
        <v>30</v>
      </c>
      <c r="AA4">
        <f>F4+R4+S4+T4+U4+V4+W4</f>
        <v>100.1</v>
      </c>
      <c r="AB4">
        <f>F4</f>
        <v>82.4</v>
      </c>
      <c r="AC4">
        <f>R4+S4+T4+U4+V4</f>
        <v>13.9</v>
      </c>
      <c r="AD4">
        <f>W4</f>
        <v>3.8</v>
      </c>
      <c r="AE4">
        <f>AB4+AC4+AD4</f>
        <v>100.10000000000001</v>
      </c>
      <c r="AH4" t="s">
        <v>63</v>
      </c>
      <c r="AI4">
        <v>98.07</v>
      </c>
      <c r="AJ4">
        <v>3.93</v>
      </c>
      <c r="AK4">
        <v>-2.0979999999999999</v>
      </c>
      <c r="AL4">
        <v>0</v>
      </c>
      <c r="AM4">
        <v>80.8</v>
      </c>
      <c r="AN4">
        <v>19.2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2.2999999999999998</v>
      </c>
      <c r="AV4">
        <v>8.3000000000000007</v>
      </c>
      <c r="AW4">
        <v>51.4</v>
      </c>
      <c r="AX4">
        <v>18.7</v>
      </c>
      <c r="AY4">
        <v>6.3</v>
      </c>
      <c r="AZ4">
        <v>2.7</v>
      </c>
      <c r="BA4">
        <v>2.1</v>
      </c>
      <c r="BB4">
        <v>3</v>
      </c>
      <c r="BC4">
        <v>0.8</v>
      </c>
      <c r="BD4">
        <v>4.2</v>
      </c>
      <c r="BE4" t="s">
        <v>29</v>
      </c>
      <c r="BF4" t="s">
        <v>31</v>
      </c>
      <c r="BG4" t="s">
        <v>30</v>
      </c>
      <c r="BH4">
        <f>AM4+AY4+AZ4+BA4+BB4+BC4+BD4</f>
        <v>99.899999999999991</v>
      </c>
      <c r="BI4">
        <f>AM4</f>
        <v>80.8</v>
      </c>
      <c r="BJ4">
        <f>AY4+AZ4+BA4+BB4+BC4</f>
        <v>14.9</v>
      </c>
      <c r="BK4">
        <f>BD4</f>
        <v>4.2</v>
      </c>
      <c r="BL4">
        <f>BI4+BJ4+BK4</f>
        <v>99.9</v>
      </c>
    </row>
    <row r="5" spans="1:70" x14ac:dyDescent="0.2">
      <c r="AH5" t="s">
        <v>64</v>
      </c>
      <c r="AI5">
        <v>108.3</v>
      </c>
      <c r="AJ5">
        <v>3.56</v>
      </c>
      <c r="AK5">
        <v>-2.3370000000000002</v>
      </c>
      <c r="AL5">
        <v>0</v>
      </c>
      <c r="AM5">
        <v>83.7</v>
      </c>
      <c r="AN5">
        <v>16.3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2.2000000000000002</v>
      </c>
      <c r="AV5">
        <v>9.3000000000000007</v>
      </c>
      <c r="AW5">
        <v>53.5</v>
      </c>
      <c r="AX5">
        <v>18.7</v>
      </c>
      <c r="AY5">
        <v>5.7</v>
      </c>
      <c r="AZ5">
        <v>2.4</v>
      </c>
      <c r="BA5">
        <v>1.8</v>
      </c>
      <c r="BB5">
        <v>2.4</v>
      </c>
      <c r="BC5">
        <v>0.5</v>
      </c>
      <c r="BD5">
        <v>3.5</v>
      </c>
      <c r="BE5" t="s">
        <v>29</v>
      </c>
      <c r="BF5" t="s">
        <v>31</v>
      </c>
      <c r="BG5" t="s">
        <v>30</v>
      </c>
      <c r="BH5">
        <f>AM5+AY5+AZ5+BA5+BB5+BC5+BD5</f>
        <v>100.00000000000001</v>
      </c>
      <c r="BI5">
        <f>AM5</f>
        <v>83.7</v>
      </c>
      <c r="BJ5">
        <f>AY5+AZ5+BA5+BB5+BC5</f>
        <v>12.8</v>
      </c>
      <c r="BK5">
        <f>BD5</f>
        <v>3.5</v>
      </c>
      <c r="BL5">
        <f>BI5+BJ5+BK5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9F01-FB65-9247-8C1D-C3538A7F69AA}">
  <dimension ref="A1:AE6"/>
  <sheetViews>
    <sheetView zoomScale="170" zoomScaleNormal="170" workbookViewId="0">
      <selection activeCell="X3" sqref="X3:AD6"/>
    </sheetView>
  </sheetViews>
  <sheetFormatPr baseColWidth="10" defaultRowHeight="16" x14ac:dyDescent="0.2"/>
  <cols>
    <col min="1" max="1" width="15.33203125" customWidth="1"/>
    <col min="2" max="25" width="10.83203125" customWidth="1"/>
    <col min="26" max="26" width="15.33203125" customWidth="1"/>
  </cols>
  <sheetData>
    <row r="1" spans="1:31" x14ac:dyDescent="0.2">
      <c r="B1" t="s">
        <v>0</v>
      </c>
      <c r="C1" t="s">
        <v>1</v>
      </c>
      <c r="D1" t="s">
        <v>2</v>
      </c>
      <c r="AA1" t="s">
        <v>71</v>
      </c>
      <c r="AB1" t="s">
        <v>72</v>
      </c>
    </row>
    <row r="2" spans="1:31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B2" t="s">
        <v>73</v>
      </c>
      <c r="AC2" t="s">
        <v>74</v>
      </c>
      <c r="AD2" t="s">
        <v>75</v>
      </c>
      <c r="AE2" t="s">
        <v>76</v>
      </c>
    </row>
    <row r="3" spans="1:31" x14ac:dyDescent="0.2">
      <c r="A3" t="s">
        <v>66</v>
      </c>
      <c r="B3">
        <v>27.12</v>
      </c>
      <c r="C3">
        <v>5.048</v>
      </c>
      <c r="D3">
        <v>-0.78800000000000003</v>
      </c>
      <c r="E3">
        <v>0</v>
      </c>
      <c r="F3">
        <v>38.5</v>
      </c>
      <c r="G3">
        <v>61.5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</v>
      </c>
      <c r="P3">
        <v>19.399999999999999</v>
      </c>
      <c r="Q3">
        <v>18.899999999999999</v>
      </c>
      <c r="R3">
        <v>17</v>
      </c>
      <c r="S3">
        <v>11.6</v>
      </c>
      <c r="T3">
        <v>9.6999999999999993</v>
      </c>
      <c r="U3">
        <v>11.9</v>
      </c>
      <c r="V3">
        <v>1</v>
      </c>
      <c r="W3">
        <v>10.199999999999999</v>
      </c>
      <c r="X3" t="s">
        <v>35</v>
      </c>
      <c r="Y3" t="s">
        <v>39</v>
      </c>
      <c r="Z3" t="s">
        <v>36</v>
      </c>
      <c r="AA3">
        <f>F3+R3+S3+T3+U3+V3+W3</f>
        <v>99.9</v>
      </c>
      <c r="AB3">
        <f>F3</f>
        <v>38.5</v>
      </c>
      <c r="AC3">
        <f>R3+S3+T3+U3+V3</f>
        <v>51.199999999999996</v>
      </c>
      <c r="AD3">
        <f>W3</f>
        <v>10.199999999999999</v>
      </c>
      <c r="AE3">
        <f>AD3+AC3+AB3</f>
        <v>99.899999999999991</v>
      </c>
    </row>
    <row r="4" spans="1:31" x14ac:dyDescent="0.2">
      <c r="A4" t="s">
        <v>67</v>
      </c>
      <c r="B4">
        <v>29.23</v>
      </c>
      <c r="C4">
        <v>3.044</v>
      </c>
      <c r="D4">
        <v>-0.151</v>
      </c>
      <c r="E4">
        <v>0</v>
      </c>
      <c r="F4">
        <v>27</v>
      </c>
      <c r="G4">
        <v>73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</v>
      </c>
      <c r="P4">
        <v>12.8</v>
      </c>
      <c r="Q4">
        <v>14.1</v>
      </c>
      <c r="R4">
        <v>22</v>
      </c>
      <c r="S4">
        <v>19.2</v>
      </c>
      <c r="T4">
        <v>17.3</v>
      </c>
      <c r="U4">
        <v>13.7</v>
      </c>
      <c r="V4">
        <v>0.1</v>
      </c>
      <c r="W4">
        <v>0.7</v>
      </c>
      <c r="X4" t="s">
        <v>68</v>
      </c>
      <c r="Y4" t="s">
        <v>31</v>
      </c>
      <c r="Z4" t="s">
        <v>36</v>
      </c>
      <c r="AA4">
        <f>F4+R4+S4+T4+U4+V4+W4</f>
        <v>100</v>
      </c>
      <c r="AB4">
        <f>F4</f>
        <v>27</v>
      </c>
      <c r="AC4">
        <f>R4+S4+T4+U4+V4</f>
        <v>72.3</v>
      </c>
      <c r="AD4">
        <f>W4</f>
        <v>0.7</v>
      </c>
      <c r="AE4">
        <f>AD4+AC4+AB4</f>
        <v>100</v>
      </c>
    </row>
    <row r="5" spans="1:31" x14ac:dyDescent="0.2">
      <c r="A5" t="s">
        <v>69</v>
      </c>
      <c r="B5">
        <v>24.42</v>
      </c>
      <c r="C5">
        <v>2.41</v>
      </c>
      <c r="D5">
        <v>-0.114</v>
      </c>
      <c r="E5">
        <v>0</v>
      </c>
      <c r="F5">
        <v>16.2</v>
      </c>
      <c r="G5">
        <v>83.8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0.9</v>
      </c>
      <c r="Q5">
        <v>15.3</v>
      </c>
      <c r="R5">
        <v>27.5</v>
      </c>
      <c r="S5">
        <v>23.3</v>
      </c>
      <c r="T5">
        <v>18.899999999999999</v>
      </c>
      <c r="U5">
        <v>14</v>
      </c>
      <c r="V5">
        <v>0.1</v>
      </c>
      <c r="W5">
        <v>0</v>
      </c>
      <c r="X5" t="s">
        <v>68</v>
      </c>
      <c r="Y5" t="s">
        <v>31</v>
      </c>
      <c r="Z5" t="s">
        <v>36</v>
      </c>
      <c r="AA5">
        <f>F5+R5+S5+T5+U5+V5+W5</f>
        <v>100</v>
      </c>
      <c r="AB5">
        <f>F5</f>
        <v>16.2</v>
      </c>
      <c r="AC5">
        <f>R5+S5+T5+U5+V5</f>
        <v>83.799999999999983</v>
      </c>
      <c r="AD5">
        <f>W5</f>
        <v>0</v>
      </c>
      <c r="AE5">
        <f>AD5+AC5+AB5</f>
        <v>99.999999999999986</v>
      </c>
    </row>
    <row r="6" spans="1:31" x14ac:dyDescent="0.2">
      <c r="A6" t="s">
        <v>70</v>
      </c>
      <c r="B6">
        <v>25.12</v>
      </c>
      <c r="C6">
        <v>2.7690000000000001</v>
      </c>
      <c r="D6">
        <v>-0.65300000000000002</v>
      </c>
      <c r="E6">
        <v>0</v>
      </c>
      <c r="F6">
        <v>21</v>
      </c>
      <c r="G6">
        <v>79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</v>
      </c>
      <c r="Q6">
        <v>19.3</v>
      </c>
      <c r="R6">
        <v>26</v>
      </c>
      <c r="S6">
        <v>20.6</v>
      </c>
      <c r="T6">
        <v>17.3</v>
      </c>
      <c r="U6">
        <v>13.5</v>
      </c>
      <c r="V6">
        <v>0</v>
      </c>
      <c r="W6">
        <v>1.5</v>
      </c>
      <c r="X6" t="s">
        <v>68</v>
      </c>
      <c r="Y6" t="s">
        <v>31</v>
      </c>
      <c r="Z6" t="s">
        <v>36</v>
      </c>
      <c r="AA6">
        <f>F6+R6+S6+T6+U6+V6+W6</f>
        <v>99.899999999999991</v>
      </c>
      <c r="AB6">
        <f>F6</f>
        <v>21</v>
      </c>
      <c r="AC6">
        <f>R6+S6+T6+U6+V6</f>
        <v>77.400000000000006</v>
      </c>
      <c r="AD6">
        <f>W6</f>
        <v>1.5</v>
      </c>
      <c r="AE6">
        <f>AD6+AC6+AB6</f>
        <v>99.9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7977-328D-484E-BAE1-9AF8DF078564}">
  <dimension ref="A1:AI36"/>
  <sheetViews>
    <sheetView tabSelected="1" workbookViewId="0">
      <selection activeCell="Q14" sqref="Q14:Q28"/>
    </sheetView>
  </sheetViews>
  <sheetFormatPr baseColWidth="10" defaultRowHeight="16" x14ac:dyDescent="0.2"/>
  <cols>
    <col min="1" max="1" width="14.1640625" customWidth="1"/>
    <col min="2" max="2" width="25.6640625" customWidth="1"/>
    <col min="10" max="10" width="10.83203125" style="2"/>
    <col min="19" max="26" width="10.83203125" hidden="1" customWidth="1"/>
    <col min="27" max="27" width="10.83203125" customWidth="1"/>
  </cols>
  <sheetData>
    <row r="1" spans="1:35" x14ac:dyDescent="0.2">
      <c r="A1" t="s">
        <v>97</v>
      </c>
      <c r="B1" t="s">
        <v>25</v>
      </c>
      <c r="C1" t="s">
        <v>26</v>
      </c>
      <c r="D1" t="s">
        <v>98</v>
      </c>
      <c r="E1" t="s">
        <v>99</v>
      </c>
      <c r="F1" t="s">
        <v>100</v>
      </c>
      <c r="G1" t="s">
        <v>74</v>
      </c>
      <c r="H1" t="s">
        <v>75</v>
      </c>
      <c r="I1" t="s">
        <v>133</v>
      </c>
      <c r="J1" s="2" t="s">
        <v>107</v>
      </c>
      <c r="K1" t="s">
        <v>73</v>
      </c>
      <c r="L1" t="s">
        <v>74</v>
      </c>
      <c r="M1" t="s">
        <v>105</v>
      </c>
      <c r="N1" t="s">
        <v>106</v>
      </c>
      <c r="O1" t="s">
        <v>123</v>
      </c>
      <c r="P1" t="s">
        <v>124</v>
      </c>
      <c r="Q1" t="s">
        <v>125</v>
      </c>
      <c r="R1" t="s">
        <v>126</v>
      </c>
      <c r="T1" t="s">
        <v>127</v>
      </c>
      <c r="V1" t="s">
        <v>128</v>
      </c>
      <c r="X1" t="s">
        <v>129</v>
      </c>
      <c r="AB1" t="s">
        <v>73</v>
      </c>
      <c r="AC1" t="s">
        <v>74</v>
      </c>
      <c r="AD1" t="s">
        <v>105</v>
      </c>
      <c r="AE1" t="s">
        <v>106</v>
      </c>
      <c r="AF1" t="s">
        <v>123</v>
      </c>
      <c r="AG1" t="s">
        <v>124</v>
      </c>
      <c r="AH1" t="s">
        <v>125</v>
      </c>
      <c r="AI1" t="s">
        <v>126</v>
      </c>
    </row>
    <row r="2" spans="1:35" x14ac:dyDescent="0.2">
      <c r="A2" t="s">
        <v>28</v>
      </c>
      <c r="B2" t="s">
        <v>29</v>
      </c>
      <c r="C2" t="s">
        <v>31</v>
      </c>
      <c r="D2" t="s">
        <v>30</v>
      </c>
      <c r="E2">
        <v>100.09999999999998</v>
      </c>
      <c r="F2">
        <v>85.1</v>
      </c>
      <c r="G2">
        <v>10.7</v>
      </c>
      <c r="H2">
        <v>4.3</v>
      </c>
      <c r="J2" s="3">
        <v>1</v>
      </c>
      <c r="K2">
        <v>85.1</v>
      </c>
      <c r="L2">
        <v>10.7</v>
      </c>
      <c r="M2">
        <v>4.3</v>
      </c>
      <c r="N2" t="s">
        <v>108</v>
      </c>
      <c r="O2" s="2">
        <v>0.02</v>
      </c>
      <c r="P2" s="2">
        <v>0.11</v>
      </c>
      <c r="Q2" s="2">
        <v>0.11</v>
      </c>
      <c r="R2" s="2">
        <v>5.5</v>
      </c>
      <c r="T2">
        <v>0</v>
      </c>
      <c r="U2">
        <v>6.23</v>
      </c>
      <c r="V2">
        <v>0</v>
      </c>
      <c r="W2">
        <v>6.23</v>
      </c>
      <c r="X2">
        <v>0</v>
      </c>
      <c r="Y2">
        <v>3.15</v>
      </c>
      <c r="AA2">
        <v>1</v>
      </c>
      <c r="AB2">
        <f>AVERAGE(K2:K6)</f>
        <v>61.219999999999992</v>
      </c>
      <c r="AC2">
        <f t="shared" ref="AC2:AI2" si="0">AVERAGE(L2:L6)</f>
        <v>32.68</v>
      </c>
      <c r="AD2">
        <f t="shared" si="0"/>
        <v>6.1199999999999992</v>
      </c>
      <c r="AE2" t="e">
        <f t="shared" si="0"/>
        <v>#DIV/0!</v>
      </c>
      <c r="AF2">
        <f t="shared" si="0"/>
        <v>3.333333333333334E-2</v>
      </c>
      <c r="AG2">
        <f>AVERAGE(P2:P6)</f>
        <v>0.25866666666666666</v>
      </c>
      <c r="AH2">
        <f t="shared" si="0"/>
        <v>0.18866666666666668</v>
      </c>
      <c r="AI2">
        <f t="shared" si="0"/>
        <v>5.3890909090909087</v>
      </c>
    </row>
    <row r="3" spans="1:35" x14ac:dyDescent="0.2">
      <c r="A3" t="s">
        <v>32</v>
      </c>
      <c r="B3" t="s">
        <v>29</v>
      </c>
      <c r="C3" t="s">
        <v>31</v>
      </c>
      <c r="D3" t="s">
        <v>30</v>
      </c>
      <c r="E3">
        <v>100</v>
      </c>
      <c r="F3">
        <v>86</v>
      </c>
      <c r="G3">
        <v>10.7</v>
      </c>
      <c r="H3">
        <v>3.3</v>
      </c>
      <c r="J3" s="3">
        <v>1</v>
      </c>
      <c r="K3">
        <v>86</v>
      </c>
      <c r="L3">
        <v>10.7</v>
      </c>
      <c r="M3">
        <v>3.3</v>
      </c>
      <c r="N3" t="s">
        <v>109</v>
      </c>
      <c r="O3" s="2">
        <v>0.02</v>
      </c>
      <c r="P3" s="2">
        <v>0.08</v>
      </c>
      <c r="Q3" s="2">
        <v>0.08</v>
      </c>
      <c r="R3" s="2">
        <v>4</v>
      </c>
      <c r="T3">
        <v>0.96</v>
      </c>
      <c r="U3">
        <v>6.23</v>
      </c>
      <c r="V3">
        <v>0.96</v>
      </c>
      <c r="W3">
        <v>6.23</v>
      </c>
      <c r="X3">
        <v>0.96</v>
      </c>
      <c r="Y3">
        <v>3.15</v>
      </c>
      <c r="AA3">
        <v>2</v>
      </c>
      <c r="AB3">
        <f>AVERAGE(K7:K11)</f>
        <v>61.219999999999992</v>
      </c>
      <c r="AC3">
        <f t="shared" ref="AC3:AI3" si="1">AVERAGE(L7:L11)</f>
        <v>32.68</v>
      </c>
      <c r="AD3">
        <f t="shared" si="1"/>
        <v>6.1199999999999992</v>
      </c>
      <c r="AE3" t="e">
        <f t="shared" si="1"/>
        <v>#DIV/0!</v>
      </c>
      <c r="AF3">
        <f t="shared" si="1"/>
        <v>4.3999999999999997E-2</v>
      </c>
      <c r="AG3">
        <f t="shared" si="1"/>
        <v>0.442</v>
      </c>
      <c r="AH3">
        <f t="shared" si="1"/>
        <v>0.442</v>
      </c>
      <c r="AI3">
        <f t="shared" si="1"/>
        <v>9.8416666666666668</v>
      </c>
    </row>
    <row r="4" spans="1:35" x14ac:dyDescent="0.2">
      <c r="A4" t="s">
        <v>33</v>
      </c>
      <c r="B4" t="s">
        <v>29</v>
      </c>
      <c r="C4" t="s">
        <v>31</v>
      </c>
      <c r="D4" t="s">
        <v>30</v>
      </c>
      <c r="E4">
        <v>99.999999999999986</v>
      </c>
      <c r="F4">
        <v>51.3</v>
      </c>
      <c r="G4">
        <v>41.800000000000004</v>
      </c>
      <c r="H4">
        <v>6.9</v>
      </c>
      <c r="I4" t="s">
        <v>132</v>
      </c>
      <c r="J4" s="3">
        <v>1</v>
      </c>
      <c r="K4">
        <v>51.3</v>
      </c>
      <c r="L4">
        <v>41.800000000000004</v>
      </c>
      <c r="M4">
        <v>6.9</v>
      </c>
      <c r="N4" t="s">
        <v>110</v>
      </c>
      <c r="O4" s="2">
        <v>3.6666666666666674E-2</v>
      </c>
      <c r="P4" s="2">
        <v>0.25333333333333335</v>
      </c>
      <c r="Q4" s="2">
        <v>0.20333333333333334</v>
      </c>
      <c r="R4" s="2">
        <v>5.5454545454545441</v>
      </c>
      <c r="T4">
        <v>0</v>
      </c>
      <c r="U4">
        <v>16</v>
      </c>
      <c r="V4">
        <v>0</v>
      </c>
      <c r="W4">
        <v>16</v>
      </c>
      <c r="AA4">
        <v>3</v>
      </c>
      <c r="AB4">
        <f>AVERAGE(K12:K13)</f>
        <v>90.300000000000011</v>
      </c>
      <c r="AC4">
        <f t="shared" ref="AC4:AI4" si="2">AVERAGE(L12:L13)</f>
        <v>7.3000000000000007</v>
      </c>
      <c r="AD4">
        <f t="shared" si="2"/>
        <v>2.4500000000000002</v>
      </c>
      <c r="AE4" t="e">
        <f t="shared" si="2"/>
        <v>#DIV/0!</v>
      </c>
      <c r="AF4">
        <f t="shared" si="2"/>
        <v>3.5000000000000003E-2</v>
      </c>
      <c r="AG4">
        <f t="shared" si="2"/>
        <v>0.54</v>
      </c>
      <c r="AH4">
        <f t="shared" si="2"/>
        <v>0.42500000000000004</v>
      </c>
      <c r="AI4">
        <f t="shared" si="2"/>
        <v>12.5</v>
      </c>
    </row>
    <row r="5" spans="1:35" x14ac:dyDescent="0.2">
      <c r="A5" t="s">
        <v>34</v>
      </c>
      <c r="B5" t="s">
        <v>35</v>
      </c>
      <c r="C5" t="s">
        <v>31</v>
      </c>
      <c r="D5" t="s">
        <v>36</v>
      </c>
      <c r="E5">
        <v>100.00000000000001</v>
      </c>
      <c r="F5">
        <v>45.3</v>
      </c>
      <c r="G5">
        <v>51.300000000000011</v>
      </c>
      <c r="H5">
        <v>3.4</v>
      </c>
      <c r="J5" s="3">
        <v>1</v>
      </c>
      <c r="K5">
        <v>45.3</v>
      </c>
      <c r="L5">
        <v>51.300000000000011</v>
      </c>
      <c r="M5">
        <v>3.4</v>
      </c>
      <c r="N5" t="s">
        <v>111</v>
      </c>
      <c r="O5" s="2">
        <v>0.05</v>
      </c>
      <c r="P5" s="2">
        <v>0.43</v>
      </c>
      <c r="Q5" s="2">
        <v>0.37</v>
      </c>
      <c r="R5" s="2">
        <v>7.3999999999999995</v>
      </c>
      <c r="T5">
        <v>0.96</v>
      </c>
      <c r="U5">
        <v>16</v>
      </c>
      <c r="V5">
        <v>0.96</v>
      </c>
      <c r="W5">
        <v>16</v>
      </c>
      <c r="AA5">
        <v>4</v>
      </c>
      <c r="AB5">
        <f>AVERAGE(K14:K28)</f>
        <v>74.326666666666654</v>
      </c>
      <c r="AC5">
        <f t="shared" ref="AC5:AI5" si="3">AVERAGE(L14:L28)</f>
        <v>19.600000000000001</v>
      </c>
      <c r="AD5">
        <f t="shared" si="3"/>
        <v>4.0866666666666669</v>
      </c>
      <c r="AE5" t="e">
        <f t="shared" si="3"/>
        <v>#DIV/0!</v>
      </c>
      <c r="AF5">
        <f t="shared" si="3"/>
        <v>2.3555555555555555E-2</v>
      </c>
      <c r="AG5">
        <f t="shared" si="3"/>
        <v>0.16400000000000001</v>
      </c>
      <c r="AH5">
        <f t="shared" si="3"/>
        <v>0.14711111111111114</v>
      </c>
      <c r="AI5">
        <f t="shared" si="3"/>
        <v>6.2296296296296294</v>
      </c>
    </row>
    <row r="6" spans="1:35" x14ac:dyDescent="0.2">
      <c r="A6" t="s">
        <v>37</v>
      </c>
      <c r="B6" t="s">
        <v>38</v>
      </c>
      <c r="C6" t="s">
        <v>39</v>
      </c>
      <c r="D6" t="s">
        <v>36</v>
      </c>
      <c r="E6">
        <v>100</v>
      </c>
      <c r="F6">
        <v>38.4</v>
      </c>
      <c r="G6">
        <v>48.899999999999991</v>
      </c>
      <c r="H6">
        <v>12.7</v>
      </c>
      <c r="J6" s="3">
        <v>1</v>
      </c>
      <c r="K6">
        <v>38.4</v>
      </c>
      <c r="L6">
        <v>48.899999999999991</v>
      </c>
      <c r="M6">
        <v>12.7</v>
      </c>
      <c r="N6" t="s">
        <v>112</v>
      </c>
      <c r="O6" s="2">
        <v>0.04</v>
      </c>
      <c r="P6" s="2">
        <v>0.42</v>
      </c>
      <c r="Q6" s="2">
        <v>0.18</v>
      </c>
      <c r="R6" s="2">
        <v>4.5</v>
      </c>
      <c r="AA6">
        <v>5</v>
      </c>
      <c r="AB6">
        <f>AVERAGE(K29:K30)</f>
        <v>82.4</v>
      </c>
      <c r="AC6">
        <f t="shared" ref="AC6:AI6" si="4">AVERAGE(L29:L30)</f>
        <v>13.850000000000001</v>
      </c>
      <c r="AD6">
        <f t="shared" si="4"/>
        <v>3.8</v>
      </c>
      <c r="AE6" t="e">
        <f t="shared" si="4"/>
        <v>#DIV/0!</v>
      </c>
      <c r="AF6">
        <f t="shared" si="4"/>
        <v>3.5000000000000003E-2</v>
      </c>
      <c r="AG6">
        <f t="shared" si="4"/>
        <v>0.23499999999999999</v>
      </c>
      <c r="AH6">
        <f t="shared" si="4"/>
        <v>0.22666666666666663</v>
      </c>
      <c r="AI6">
        <f t="shared" si="4"/>
        <v>6.8888888888888884</v>
      </c>
    </row>
    <row r="7" spans="1:35" x14ac:dyDescent="0.2">
      <c r="A7" t="s">
        <v>40</v>
      </c>
      <c r="B7" t="s">
        <v>29</v>
      </c>
      <c r="C7" t="s">
        <v>31</v>
      </c>
      <c r="D7" t="s">
        <v>30</v>
      </c>
      <c r="E7">
        <v>100.09999999999998</v>
      </c>
      <c r="F7">
        <v>85.1</v>
      </c>
      <c r="G7">
        <v>10.7</v>
      </c>
      <c r="H7">
        <v>4.3</v>
      </c>
      <c r="J7" s="3">
        <v>2</v>
      </c>
      <c r="K7">
        <v>85.1</v>
      </c>
      <c r="L7">
        <v>10.7</v>
      </c>
      <c r="M7">
        <v>4.3</v>
      </c>
      <c r="N7" t="s">
        <v>108</v>
      </c>
      <c r="O7" s="2">
        <v>0.03</v>
      </c>
      <c r="P7" s="2">
        <v>0.31</v>
      </c>
      <c r="Q7" s="2">
        <v>0.31</v>
      </c>
      <c r="R7" s="2">
        <v>10.333333333333334</v>
      </c>
      <c r="AA7">
        <v>6</v>
      </c>
      <c r="AB7">
        <f>AVERAGE(K31:K34)</f>
        <v>25.675000000000001</v>
      </c>
      <c r="AC7">
        <f t="shared" ref="AC7:AI7" si="5">AVERAGE(L31:L34)</f>
        <v>71.174999999999997</v>
      </c>
      <c r="AD7">
        <f t="shared" si="5"/>
        <v>3.0999999999999996</v>
      </c>
      <c r="AE7" t="e">
        <f t="shared" si="5"/>
        <v>#DIV/0!</v>
      </c>
      <c r="AF7">
        <f t="shared" si="5"/>
        <v>3.5000000000000003E-2</v>
      </c>
      <c r="AG7">
        <f t="shared" si="5"/>
        <v>0.16</v>
      </c>
      <c r="AH7">
        <f t="shared" si="5"/>
        <v>0.15</v>
      </c>
      <c r="AI7">
        <f t="shared" si="5"/>
        <v>4.4583333333333339</v>
      </c>
    </row>
    <row r="8" spans="1:35" x14ac:dyDescent="0.2">
      <c r="A8" t="s">
        <v>42</v>
      </c>
      <c r="B8" t="s">
        <v>29</v>
      </c>
      <c r="C8" t="s">
        <v>31</v>
      </c>
      <c r="D8" t="s">
        <v>30</v>
      </c>
      <c r="E8">
        <v>100</v>
      </c>
      <c r="F8">
        <v>86</v>
      </c>
      <c r="G8">
        <v>10.7</v>
      </c>
      <c r="H8">
        <v>3.3</v>
      </c>
      <c r="J8" s="3">
        <v>2</v>
      </c>
      <c r="K8">
        <v>86</v>
      </c>
      <c r="L8">
        <v>10.7</v>
      </c>
      <c r="M8">
        <v>3.3</v>
      </c>
      <c r="N8" t="s">
        <v>109</v>
      </c>
      <c r="O8" s="2">
        <v>0.08</v>
      </c>
      <c r="P8" s="2">
        <v>0.87</v>
      </c>
      <c r="Q8" s="2">
        <v>0.87</v>
      </c>
      <c r="R8" s="2">
        <v>10.875</v>
      </c>
      <c r="AA8" t="s">
        <v>130</v>
      </c>
      <c r="AB8">
        <f>MAX(AB2:AB7)</f>
        <v>90.300000000000011</v>
      </c>
      <c r="AC8">
        <f t="shared" ref="AC8:AI8" si="6">MAX(AC2:AC7)</f>
        <v>71.174999999999997</v>
      </c>
      <c r="AD8">
        <f t="shared" si="6"/>
        <v>6.1199999999999992</v>
      </c>
      <c r="AE8" t="e">
        <f t="shared" si="6"/>
        <v>#DIV/0!</v>
      </c>
      <c r="AF8">
        <f t="shared" si="6"/>
        <v>4.3999999999999997E-2</v>
      </c>
      <c r="AG8">
        <f t="shared" si="6"/>
        <v>0.54</v>
      </c>
      <c r="AH8">
        <f t="shared" si="6"/>
        <v>0.442</v>
      </c>
      <c r="AI8">
        <f t="shared" si="6"/>
        <v>12.5</v>
      </c>
    </row>
    <row r="9" spans="1:35" x14ac:dyDescent="0.2">
      <c r="A9" s="1" t="s">
        <v>44</v>
      </c>
      <c r="B9" t="s">
        <v>29</v>
      </c>
      <c r="C9" t="s">
        <v>31</v>
      </c>
      <c r="D9" t="s">
        <v>30</v>
      </c>
      <c r="E9">
        <v>99.999999999999986</v>
      </c>
      <c r="F9">
        <v>51.3</v>
      </c>
      <c r="G9">
        <v>41.800000000000004</v>
      </c>
      <c r="H9">
        <v>6.9</v>
      </c>
      <c r="J9" s="3">
        <v>2</v>
      </c>
      <c r="K9">
        <v>51.3</v>
      </c>
      <c r="L9">
        <v>41.800000000000004</v>
      </c>
      <c r="M9">
        <v>6.9</v>
      </c>
      <c r="N9" t="s">
        <v>113</v>
      </c>
      <c r="O9" s="2">
        <v>0.04</v>
      </c>
      <c r="P9" s="2">
        <v>0.36</v>
      </c>
      <c r="Q9" s="2">
        <v>0.36</v>
      </c>
      <c r="R9" s="2">
        <v>9</v>
      </c>
      <c r="AA9" t="s">
        <v>131</v>
      </c>
      <c r="AB9">
        <f>MIN(AB2:AB8)</f>
        <v>25.675000000000001</v>
      </c>
      <c r="AC9">
        <f t="shared" ref="AC9:AI9" si="7">MIN(AC2:AC8)</f>
        <v>7.3000000000000007</v>
      </c>
      <c r="AD9">
        <f t="shared" si="7"/>
        <v>2.4500000000000002</v>
      </c>
      <c r="AE9" t="e">
        <f t="shared" si="7"/>
        <v>#DIV/0!</v>
      </c>
      <c r="AF9">
        <f t="shared" si="7"/>
        <v>2.3555555555555555E-2</v>
      </c>
      <c r="AG9">
        <f t="shared" si="7"/>
        <v>0.16</v>
      </c>
      <c r="AH9">
        <f t="shared" si="7"/>
        <v>0.14711111111111114</v>
      </c>
      <c r="AI9">
        <f t="shared" si="7"/>
        <v>4.4583333333333339</v>
      </c>
    </row>
    <row r="10" spans="1:35" x14ac:dyDescent="0.2">
      <c r="A10" s="1" t="s">
        <v>45</v>
      </c>
      <c r="B10" t="s">
        <v>35</v>
      </c>
      <c r="C10" t="s">
        <v>31</v>
      </c>
      <c r="D10" t="s">
        <v>36</v>
      </c>
      <c r="E10">
        <v>100.00000000000001</v>
      </c>
      <c r="F10">
        <v>45.3</v>
      </c>
      <c r="G10">
        <v>51.300000000000011</v>
      </c>
      <c r="H10">
        <v>3.4</v>
      </c>
      <c r="J10" s="3">
        <v>2</v>
      </c>
      <c r="K10">
        <v>45.3</v>
      </c>
      <c r="L10">
        <v>51.300000000000011</v>
      </c>
      <c r="M10">
        <v>3.4</v>
      </c>
      <c r="N10" t="s">
        <v>114</v>
      </c>
      <c r="O10" s="2">
        <v>0.03</v>
      </c>
      <c r="P10" s="2">
        <v>0.27</v>
      </c>
      <c r="Q10" s="2">
        <v>0.27</v>
      </c>
      <c r="R10" s="2">
        <v>9.0000000000000018</v>
      </c>
    </row>
    <row r="11" spans="1:35" x14ac:dyDescent="0.2">
      <c r="A11" s="1" t="s">
        <v>46</v>
      </c>
      <c r="B11" t="s">
        <v>38</v>
      </c>
      <c r="C11" t="s">
        <v>39</v>
      </c>
      <c r="D11" t="s">
        <v>36</v>
      </c>
      <c r="E11">
        <v>100</v>
      </c>
      <c r="F11">
        <v>38.4</v>
      </c>
      <c r="G11">
        <v>48.899999999999991</v>
      </c>
      <c r="H11">
        <v>12.7</v>
      </c>
      <c r="J11" s="3">
        <v>2</v>
      </c>
      <c r="K11">
        <v>38.4</v>
      </c>
      <c r="L11">
        <v>48.899999999999991</v>
      </c>
      <c r="M11">
        <v>12.7</v>
      </c>
      <c r="N11" t="s">
        <v>110</v>
      </c>
      <c r="O11" s="2">
        <v>0.04</v>
      </c>
      <c r="P11" s="2">
        <v>0.4</v>
      </c>
      <c r="Q11" s="2">
        <v>0.4</v>
      </c>
      <c r="R11" s="2">
        <v>10</v>
      </c>
    </row>
    <row r="12" spans="1:35" x14ac:dyDescent="0.2">
      <c r="A12" t="s">
        <v>47</v>
      </c>
      <c r="B12" t="s">
        <v>48</v>
      </c>
      <c r="C12" t="s">
        <v>31</v>
      </c>
      <c r="D12" t="s">
        <v>49</v>
      </c>
      <c r="E12">
        <v>100.00000000000001</v>
      </c>
      <c r="F12">
        <v>91.4</v>
      </c>
      <c r="G12">
        <v>6.1000000000000005</v>
      </c>
      <c r="H12">
        <v>2.5</v>
      </c>
      <c r="J12" s="3">
        <v>3</v>
      </c>
      <c r="K12">
        <v>91.4</v>
      </c>
      <c r="L12">
        <v>6.1000000000000005</v>
      </c>
      <c r="M12">
        <v>2.5</v>
      </c>
      <c r="N12" t="s">
        <v>108</v>
      </c>
      <c r="O12" s="2">
        <v>0.03</v>
      </c>
      <c r="P12" s="2">
        <v>0.45</v>
      </c>
      <c r="Q12" s="2">
        <v>0.45</v>
      </c>
      <c r="R12" s="2">
        <v>15</v>
      </c>
    </row>
    <row r="13" spans="1:35" x14ac:dyDescent="0.2">
      <c r="A13" t="s">
        <v>50</v>
      </c>
      <c r="B13" t="s">
        <v>41</v>
      </c>
      <c r="C13" t="s">
        <v>31</v>
      </c>
      <c r="D13" t="s">
        <v>30</v>
      </c>
      <c r="E13">
        <v>100.10000000000001</v>
      </c>
      <c r="F13">
        <v>89.2</v>
      </c>
      <c r="G13">
        <v>8.5</v>
      </c>
      <c r="H13">
        <v>2.4</v>
      </c>
      <c r="J13" s="3">
        <v>3</v>
      </c>
      <c r="K13">
        <v>89.2</v>
      </c>
      <c r="L13">
        <v>8.5</v>
      </c>
      <c r="M13">
        <v>2.4</v>
      </c>
      <c r="N13" t="s">
        <v>110</v>
      </c>
      <c r="O13" s="2">
        <v>0.04</v>
      </c>
      <c r="P13" s="2">
        <v>0.63</v>
      </c>
      <c r="Q13" s="2">
        <v>0.4</v>
      </c>
      <c r="R13" s="2">
        <v>10</v>
      </c>
    </row>
    <row r="14" spans="1:35" x14ac:dyDescent="0.2">
      <c r="A14" t="s">
        <v>77</v>
      </c>
      <c r="B14" t="s">
        <v>51</v>
      </c>
      <c r="C14" t="s">
        <v>31</v>
      </c>
      <c r="D14" t="s">
        <v>30</v>
      </c>
      <c r="E14">
        <v>100.09999999999998</v>
      </c>
      <c r="F14">
        <v>60.2</v>
      </c>
      <c r="G14">
        <v>39.900000000000006</v>
      </c>
      <c r="H14">
        <v>0</v>
      </c>
      <c r="J14" s="3">
        <v>4</v>
      </c>
      <c r="K14">
        <v>60.2</v>
      </c>
      <c r="L14">
        <v>39.900000000000006</v>
      </c>
      <c r="M14">
        <v>0</v>
      </c>
      <c r="N14" t="s">
        <v>108</v>
      </c>
      <c r="O14" s="2">
        <v>0.03</v>
      </c>
      <c r="P14" s="2">
        <v>0.31</v>
      </c>
      <c r="Q14" s="2">
        <v>0.26</v>
      </c>
      <c r="R14" s="2">
        <v>8.6666666666666679</v>
      </c>
    </row>
    <row r="15" spans="1:35" x14ac:dyDescent="0.2">
      <c r="A15" t="s">
        <v>78</v>
      </c>
      <c r="B15" t="s">
        <v>29</v>
      </c>
      <c r="C15" t="s">
        <v>31</v>
      </c>
      <c r="D15" t="s">
        <v>30</v>
      </c>
      <c r="E15">
        <v>70.2</v>
      </c>
      <c r="F15">
        <v>54.4</v>
      </c>
      <c r="G15">
        <v>12.299999999999999</v>
      </c>
      <c r="H15">
        <v>3.5</v>
      </c>
      <c r="J15" s="3">
        <v>4</v>
      </c>
      <c r="K15">
        <v>54.4</v>
      </c>
      <c r="L15">
        <v>12.299999999999999</v>
      </c>
      <c r="M15">
        <v>3.5</v>
      </c>
      <c r="N15" t="s">
        <v>109</v>
      </c>
      <c r="O15" s="2">
        <v>0.02</v>
      </c>
      <c r="P15" s="2">
        <v>0.13</v>
      </c>
      <c r="Q15" s="2">
        <v>0.12000000000000001</v>
      </c>
      <c r="R15" s="2">
        <v>6</v>
      </c>
    </row>
    <row r="16" spans="1:35" x14ac:dyDescent="0.2">
      <c r="A16" t="s">
        <v>79</v>
      </c>
      <c r="B16" t="s">
        <v>43</v>
      </c>
      <c r="C16" t="s">
        <v>39</v>
      </c>
      <c r="D16" t="s">
        <v>30</v>
      </c>
      <c r="E16">
        <v>99.899999999999977</v>
      </c>
      <c r="F16">
        <v>53.9</v>
      </c>
      <c r="G16">
        <v>36.700000000000003</v>
      </c>
      <c r="H16">
        <v>9.3000000000000007</v>
      </c>
      <c r="J16" s="3">
        <v>4</v>
      </c>
      <c r="K16">
        <v>53.9</v>
      </c>
      <c r="L16">
        <v>36.700000000000003</v>
      </c>
      <c r="M16">
        <v>9.3000000000000007</v>
      </c>
      <c r="N16" t="s">
        <v>113</v>
      </c>
      <c r="O16" s="2">
        <v>0.03</v>
      </c>
      <c r="P16" s="2">
        <v>0.17</v>
      </c>
      <c r="Q16" s="2">
        <v>0.16</v>
      </c>
      <c r="R16" s="2">
        <v>5.3333333333333339</v>
      </c>
    </row>
    <row r="17" spans="1:18" x14ac:dyDescent="0.2">
      <c r="A17" t="s">
        <v>80</v>
      </c>
      <c r="B17" t="s">
        <v>29</v>
      </c>
      <c r="C17" t="s">
        <v>31</v>
      </c>
      <c r="D17" t="s">
        <v>30</v>
      </c>
      <c r="E17">
        <v>100</v>
      </c>
      <c r="F17">
        <v>85.2</v>
      </c>
      <c r="G17">
        <v>10.6</v>
      </c>
      <c r="H17">
        <v>4.2</v>
      </c>
      <c r="J17" s="3">
        <v>4</v>
      </c>
      <c r="K17">
        <v>85.2</v>
      </c>
      <c r="L17">
        <v>10.6</v>
      </c>
      <c r="M17">
        <v>4.2</v>
      </c>
      <c r="N17" t="s">
        <v>115</v>
      </c>
      <c r="O17" s="2">
        <v>0.02</v>
      </c>
      <c r="P17" s="2">
        <v>0.12</v>
      </c>
      <c r="Q17" s="2">
        <v>0.12</v>
      </c>
      <c r="R17" s="2">
        <v>6</v>
      </c>
    </row>
    <row r="18" spans="1:18" x14ac:dyDescent="0.2">
      <c r="A18" t="s">
        <v>52</v>
      </c>
      <c r="B18" t="s">
        <v>29</v>
      </c>
      <c r="C18" t="s">
        <v>31</v>
      </c>
      <c r="D18" t="s">
        <v>30</v>
      </c>
      <c r="E18">
        <v>100.00000000000001</v>
      </c>
      <c r="F18">
        <v>52.7</v>
      </c>
      <c r="G18">
        <v>46.800000000000004</v>
      </c>
      <c r="H18">
        <v>0.5</v>
      </c>
      <c r="J18" s="3">
        <v>4</v>
      </c>
      <c r="K18">
        <v>52.7</v>
      </c>
      <c r="L18">
        <v>46.800000000000004</v>
      </c>
      <c r="M18">
        <v>0.5</v>
      </c>
      <c r="N18" t="s">
        <v>116</v>
      </c>
      <c r="O18" s="2">
        <v>0.03</v>
      </c>
      <c r="P18" s="2">
        <v>0.2</v>
      </c>
      <c r="Q18" s="2">
        <v>0.2</v>
      </c>
      <c r="R18" s="2">
        <v>6.666666666666667</v>
      </c>
    </row>
    <row r="19" spans="1:18" x14ac:dyDescent="0.2">
      <c r="A19" t="s">
        <v>81</v>
      </c>
      <c r="B19" t="s">
        <v>43</v>
      </c>
      <c r="C19" t="s">
        <v>31</v>
      </c>
      <c r="D19" t="s">
        <v>30</v>
      </c>
      <c r="E19">
        <v>100</v>
      </c>
      <c r="F19">
        <v>83.7</v>
      </c>
      <c r="G19">
        <v>11.9</v>
      </c>
      <c r="H19">
        <v>4.4000000000000004</v>
      </c>
      <c r="J19" s="3">
        <v>4</v>
      </c>
      <c r="K19">
        <v>83.7</v>
      </c>
      <c r="L19">
        <v>11.9</v>
      </c>
      <c r="M19">
        <v>4.4000000000000004</v>
      </c>
      <c r="N19" t="s">
        <v>117</v>
      </c>
      <c r="O19" s="2">
        <v>0.02</v>
      </c>
      <c r="P19" s="2">
        <v>0.12</v>
      </c>
      <c r="Q19" s="2">
        <v>0.12</v>
      </c>
      <c r="R19" s="2">
        <v>6</v>
      </c>
    </row>
    <row r="20" spans="1:18" x14ac:dyDescent="0.2">
      <c r="A20" t="s">
        <v>82</v>
      </c>
      <c r="B20" t="s">
        <v>29</v>
      </c>
      <c r="C20" t="s">
        <v>31</v>
      </c>
      <c r="D20" t="s">
        <v>30</v>
      </c>
      <c r="E20">
        <v>100.09999999999998</v>
      </c>
      <c r="F20">
        <v>66.599999999999994</v>
      </c>
      <c r="G20">
        <v>31.2</v>
      </c>
      <c r="H20">
        <v>2.2999999999999998</v>
      </c>
      <c r="J20" s="3">
        <v>4</v>
      </c>
      <c r="K20">
        <v>66.599999999999994</v>
      </c>
      <c r="L20">
        <v>31.2</v>
      </c>
      <c r="M20">
        <v>2.2999999999999998</v>
      </c>
      <c r="N20" t="s">
        <v>114</v>
      </c>
      <c r="O20" s="2">
        <v>0.03</v>
      </c>
      <c r="P20" s="2">
        <v>0.23</v>
      </c>
      <c r="Q20" s="2">
        <v>0.21000000000000002</v>
      </c>
      <c r="R20" s="2">
        <v>7.0000000000000009</v>
      </c>
    </row>
    <row r="21" spans="1:18" x14ac:dyDescent="0.2">
      <c r="A21" t="s">
        <v>83</v>
      </c>
      <c r="B21" t="s">
        <v>53</v>
      </c>
      <c r="C21" t="s">
        <v>31</v>
      </c>
      <c r="D21" t="s">
        <v>30</v>
      </c>
      <c r="E21">
        <v>99.999999999999986</v>
      </c>
      <c r="F21">
        <v>89.5</v>
      </c>
      <c r="G21">
        <v>6.8</v>
      </c>
      <c r="H21">
        <v>3.7</v>
      </c>
      <c r="J21" s="3">
        <v>4</v>
      </c>
      <c r="K21">
        <v>89.5</v>
      </c>
      <c r="L21">
        <v>6.8</v>
      </c>
      <c r="M21">
        <v>3.7</v>
      </c>
      <c r="N21" t="s">
        <v>118</v>
      </c>
      <c r="O21" s="2">
        <v>0.02</v>
      </c>
      <c r="P21" s="2">
        <v>0.11</v>
      </c>
      <c r="Q21" s="2">
        <v>0.11</v>
      </c>
      <c r="R21" s="2">
        <v>5.5</v>
      </c>
    </row>
    <row r="22" spans="1:18" x14ac:dyDescent="0.2">
      <c r="A22" t="s">
        <v>84</v>
      </c>
      <c r="B22" t="s">
        <v>29</v>
      </c>
      <c r="C22" t="s">
        <v>31</v>
      </c>
      <c r="D22" t="s">
        <v>30</v>
      </c>
      <c r="E22">
        <v>100.00000000000001</v>
      </c>
      <c r="F22">
        <v>74.5</v>
      </c>
      <c r="G22">
        <v>20.8</v>
      </c>
      <c r="H22">
        <v>4.7</v>
      </c>
      <c r="J22" s="3">
        <v>4</v>
      </c>
      <c r="K22">
        <v>74.5</v>
      </c>
      <c r="L22">
        <v>20.8</v>
      </c>
      <c r="M22">
        <v>4.7</v>
      </c>
      <c r="N22" t="s">
        <v>119</v>
      </c>
      <c r="O22" s="2">
        <v>0.03</v>
      </c>
      <c r="P22" s="2">
        <v>0.14000000000000001</v>
      </c>
      <c r="Q22" s="2">
        <v>0.14000000000000001</v>
      </c>
      <c r="R22" s="2">
        <v>4.666666666666667</v>
      </c>
    </row>
    <row r="23" spans="1:18" x14ac:dyDescent="0.2">
      <c r="A23" t="s">
        <v>85</v>
      </c>
      <c r="B23" t="s">
        <v>29</v>
      </c>
      <c r="C23" t="s">
        <v>31</v>
      </c>
      <c r="D23" t="s">
        <v>30</v>
      </c>
      <c r="E23">
        <v>99.899999999999991</v>
      </c>
      <c r="F23">
        <v>80.099999999999994</v>
      </c>
      <c r="G23">
        <v>15.3</v>
      </c>
      <c r="H23">
        <v>4.5</v>
      </c>
      <c r="I23" t="s">
        <v>132</v>
      </c>
      <c r="J23" s="3">
        <v>4</v>
      </c>
      <c r="K23">
        <v>80.099999999999994</v>
      </c>
      <c r="L23">
        <v>15.3</v>
      </c>
      <c r="M23">
        <v>4.5</v>
      </c>
      <c r="N23" t="s">
        <v>120</v>
      </c>
      <c r="O23" s="2">
        <v>0.02</v>
      </c>
      <c r="P23" s="2">
        <v>0.14000000000000001</v>
      </c>
      <c r="Q23" s="2">
        <v>0.14000000000000001</v>
      </c>
      <c r="R23" s="2">
        <v>7.0000000000000009</v>
      </c>
    </row>
    <row r="24" spans="1:18" x14ac:dyDescent="0.2">
      <c r="A24" t="s">
        <v>86</v>
      </c>
      <c r="B24" t="s">
        <v>29</v>
      </c>
      <c r="C24" t="s">
        <v>31</v>
      </c>
      <c r="D24" t="s">
        <v>30</v>
      </c>
      <c r="E24">
        <v>100</v>
      </c>
      <c r="F24">
        <v>84.7</v>
      </c>
      <c r="G24">
        <v>11.1</v>
      </c>
      <c r="H24">
        <v>4.2</v>
      </c>
      <c r="I24" t="s">
        <v>132</v>
      </c>
      <c r="J24" s="3">
        <v>4</v>
      </c>
      <c r="K24">
        <v>84.7</v>
      </c>
      <c r="L24">
        <v>11.1</v>
      </c>
      <c r="M24">
        <v>4.2</v>
      </c>
      <c r="N24" t="s">
        <v>110</v>
      </c>
      <c r="O24" s="2">
        <v>0.02</v>
      </c>
      <c r="P24" s="2">
        <v>0.10666666666666666</v>
      </c>
      <c r="Q24" s="2">
        <v>0.10333333333333333</v>
      </c>
      <c r="R24" s="2">
        <v>5.5</v>
      </c>
    </row>
    <row r="25" spans="1:18" x14ac:dyDescent="0.2">
      <c r="A25" t="s">
        <v>101</v>
      </c>
      <c r="B25" t="s">
        <v>58</v>
      </c>
      <c r="C25" t="s">
        <v>39</v>
      </c>
      <c r="D25" t="s">
        <v>30</v>
      </c>
      <c r="E25">
        <v>99.999999999999986</v>
      </c>
      <c r="F25">
        <v>79</v>
      </c>
      <c r="G25">
        <v>14.699999999999998</v>
      </c>
      <c r="H25">
        <v>6.3</v>
      </c>
      <c r="I25" t="s">
        <v>132</v>
      </c>
      <c r="J25" s="3">
        <v>4</v>
      </c>
      <c r="K25">
        <v>79</v>
      </c>
      <c r="L25">
        <v>14.699999999999998</v>
      </c>
      <c r="M25">
        <v>6.3</v>
      </c>
      <c r="N25" t="s">
        <v>111</v>
      </c>
      <c r="O25" s="2">
        <v>0.02</v>
      </c>
      <c r="P25" s="2">
        <v>0.17333333333333334</v>
      </c>
      <c r="Q25" s="2">
        <v>0.11666666666666668</v>
      </c>
      <c r="R25" s="2">
        <v>5.833333333333333</v>
      </c>
    </row>
    <row r="26" spans="1:18" x14ac:dyDescent="0.2">
      <c r="A26" t="s">
        <v>102</v>
      </c>
      <c r="B26" t="s">
        <v>58</v>
      </c>
      <c r="C26" t="s">
        <v>39</v>
      </c>
      <c r="D26" t="s">
        <v>30</v>
      </c>
      <c r="E26">
        <v>99.9</v>
      </c>
      <c r="F26">
        <v>82.1</v>
      </c>
      <c r="G26">
        <v>12.4</v>
      </c>
      <c r="H26">
        <v>5.4</v>
      </c>
      <c r="I26" t="s">
        <v>132</v>
      </c>
      <c r="J26" s="3">
        <v>4</v>
      </c>
      <c r="K26">
        <v>82.1</v>
      </c>
      <c r="L26">
        <v>12.4</v>
      </c>
      <c r="M26">
        <v>5.4</v>
      </c>
      <c r="N26" t="s">
        <v>112</v>
      </c>
      <c r="O26" s="2">
        <v>0.02</v>
      </c>
      <c r="P26" s="2">
        <v>0.16666666666666669</v>
      </c>
      <c r="Q26" s="2">
        <v>0.10333333333333335</v>
      </c>
      <c r="R26" s="2">
        <v>5.166666666666667</v>
      </c>
    </row>
    <row r="27" spans="1:18" x14ac:dyDescent="0.2">
      <c r="A27" t="s">
        <v>60</v>
      </c>
      <c r="B27" t="s">
        <v>58</v>
      </c>
      <c r="C27" t="s">
        <v>39</v>
      </c>
      <c r="D27" t="s">
        <v>30</v>
      </c>
      <c r="E27">
        <v>100</v>
      </c>
      <c r="F27">
        <v>84.2</v>
      </c>
      <c r="G27">
        <v>11.899999999999999</v>
      </c>
      <c r="H27">
        <v>3.9</v>
      </c>
      <c r="I27" t="s">
        <v>132</v>
      </c>
      <c r="J27" s="3">
        <v>4</v>
      </c>
      <c r="K27">
        <v>84.2</v>
      </c>
      <c r="L27">
        <v>11.899999999999999</v>
      </c>
      <c r="M27">
        <v>3.9</v>
      </c>
      <c r="N27" t="s">
        <v>121</v>
      </c>
      <c r="O27" s="2">
        <v>2.3333333333333334E-2</v>
      </c>
      <c r="P27" s="2">
        <v>0.18666666666666668</v>
      </c>
      <c r="Q27" s="2">
        <v>0.15666666666666668</v>
      </c>
      <c r="R27" s="2">
        <v>6.7777777777777786</v>
      </c>
    </row>
    <row r="28" spans="1:18" x14ac:dyDescent="0.2">
      <c r="A28" t="s">
        <v>61</v>
      </c>
      <c r="B28" t="s">
        <v>58</v>
      </c>
      <c r="C28" t="s">
        <v>39</v>
      </c>
      <c r="D28" t="s">
        <v>30</v>
      </c>
      <c r="E28">
        <v>100.1</v>
      </c>
      <c r="F28">
        <v>84.1</v>
      </c>
      <c r="G28">
        <v>11.6</v>
      </c>
      <c r="H28">
        <v>4.4000000000000004</v>
      </c>
      <c r="I28" t="s">
        <v>132</v>
      </c>
      <c r="J28" s="3">
        <v>4</v>
      </c>
      <c r="K28">
        <v>84.1</v>
      </c>
      <c r="L28">
        <v>11.6</v>
      </c>
      <c r="M28">
        <v>4.4000000000000004</v>
      </c>
      <c r="N28" t="s">
        <v>122</v>
      </c>
      <c r="O28" s="2">
        <v>0.02</v>
      </c>
      <c r="P28" s="2">
        <v>0.15666666666666668</v>
      </c>
      <c r="Q28" s="2">
        <v>0.14666666666666667</v>
      </c>
      <c r="R28" s="2">
        <v>7.333333333333333</v>
      </c>
    </row>
    <row r="29" spans="1:18" x14ac:dyDescent="0.2">
      <c r="A29" t="s">
        <v>93</v>
      </c>
      <c r="B29" t="s">
        <v>29</v>
      </c>
      <c r="C29" t="s">
        <v>31</v>
      </c>
      <c r="D29" t="s">
        <v>30</v>
      </c>
      <c r="E29">
        <f>F29+G29+H29</f>
        <v>99.999999999999986</v>
      </c>
      <c r="F29">
        <v>82.399999999999991</v>
      </c>
      <c r="G29">
        <v>13.800000000000002</v>
      </c>
      <c r="H29">
        <v>3.8</v>
      </c>
      <c r="I29" t="s">
        <v>132</v>
      </c>
      <c r="J29" s="3">
        <v>5</v>
      </c>
      <c r="K29">
        <v>82.399999999999991</v>
      </c>
      <c r="L29">
        <v>13.800000000000002</v>
      </c>
      <c r="M29">
        <v>3.8</v>
      </c>
      <c r="N29" t="s">
        <v>110</v>
      </c>
      <c r="O29" s="2">
        <v>0.03</v>
      </c>
      <c r="P29" s="2">
        <v>0.31</v>
      </c>
      <c r="Q29" s="2">
        <v>0.29333333333333328</v>
      </c>
      <c r="R29" s="2">
        <v>9.7777777777777768</v>
      </c>
    </row>
    <row r="30" spans="1:18" x14ac:dyDescent="0.2">
      <c r="A30" t="s">
        <v>65</v>
      </c>
      <c r="B30" t="s">
        <v>29</v>
      </c>
      <c r="C30" t="s">
        <v>31</v>
      </c>
      <c r="D30" t="s">
        <v>30</v>
      </c>
      <c r="E30">
        <v>100.1</v>
      </c>
      <c r="F30">
        <v>82.4</v>
      </c>
      <c r="G30">
        <v>13.9</v>
      </c>
      <c r="H30">
        <v>3.8</v>
      </c>
      <c r="J30" s="3">
        <v>5</v>
      </c>
      <c r="K30">
        <v>82.4</v>
      </c>
      <c r="L30">
        <v>13.9</v>
      </c>
      <c r="M30">
        <v>3.8</v>
      </c>
      <c r="N30" t="s">
        <v>111</v>
      </c>
      <c r="O30" s="2">
        <v>0.04</v>
      </c>
      <c r="P30" s="2">
        <v>0.16</v>
      </c>
      <c r="Q30" s="2">
        <v>0.16</v>
      </c>
      <c r="R30" s="2">
        <v>4</v>
      </c>
    </row>
    <row r="31" spans="1:18" x14ac:dyDescent="0.2">
      <c r="A31" t="s">
        <v>66</v>
      </c>
      <c r="B31" t="s">
        <v>35</v>
      </c>
      <c r="C31" t="s">
        <v>39</v>
      </c>
      <c r="D31" t="s">
        <v>36</v>
      </c>
      <c r="E31">
        <v>99.9</v>
      </c>
      <c r="F31">
        <v>38.5</v>
      </c>
      <c r="G31">
        <v>51.199999999999996</v>
      </c>
      <c r="H31">
        <v>10.199999999999999</v>
      </c>
      <c r="J31" s="3">
        <v>6</v>
      </c>
      <c r="K31">
        <v>38.5</v>
      </c>
      <c r="L31">
        <v>51.199999999999996</v>
      </c>
      <c r="M31">
        <v>10.199999999999999</v>
      </c>
      <c r="N31" t="s">
        <v>108</v>
      </c>
      <c r="O31" s="2">
        <v>0.03</v>
      </c>
      <c r="P31" s="2">
        <v>0.25</v>
      </c>
      <c r="Q31" s="2">
        <v>0.21</v>
      </c>
      <c r="R31" s="2">
        <v>7</v>
      </c>
    </row>
    <row r="32" spans="1:18" x14ac:dyDescent="0.2">
      <c r="A32" t="s">
        <v>67</v>
      </c>
      <c r="B32" t="s">
        <v>68</v>
      </c>
      <c r="C32" t="s">
        <v>31</v>
      </c>
      <c r="D32" t="s">
        <v>36</v>
      </c>
      <c r="E32">
        <v>100</v>
      </c>
      <c r="F32">
        <v>27</v>
      </c>
      <c r="G32">
        <v>72.3</v>
      </c>
      <c r="H32">
        <v>0.7</v>
      </c>
      <c r="J32" s="3">
        <v>6</v>
      </c>
      <c r="K32">
        <v>27</v>
      </c>
      <c r="L32">
        <v>72.3</v>
      </c>
      <c r="M32">
        <v>0.7</v>
      </c>
      <c r="N32" t="s">
        <v>109</v>
      </c>
      <c r="O32" s="2">
        <v>0.03</v>
      </c>
      <c r="P32" s="2">
        <v>0.13</v>
      </c>
      <c r="Q32" s="2">
        <v>0.13</v>
      </c>
      <c r="R32" s="2">
        <v>4.3333333333333339</v>
      </c>
    </row>
    <row r="33" spans="1:18" x14ac:dyDescent="0.2">
      <c r="A33" t="s">
        <v>69</v>
      </c>
      <c r="B33" t="s">
        <v>68</v>
      </c>
      <c r="C33" t="s">
        <v>31</v>
      </c>
      <c r="D33" t="s">
        <v>36</v>
      </c>
      <c r="E33">
        <v>100</v>
      </c>
      <c r="F33">
        <v>16.2</v>
      </c>
      <c r="G33">
        <v>83.799999999999983</v>
      </c>
      <c r="H33">
        <v>0</v>
      </c>
      <c r="J33" s="3">
        <v>6</v>
      </c>
      <c r="K33">
        <v>16.2</v>
      </c>
      <c r="L33">
        <v>83.799999999999983</v>
      </c>
      <c r="M33">
        <v>0</v>
      </c>
      <c r="N33" t="s">
        <v>113</v>
      </c>
      <c r="O33" s="2">
        <v>0.04</v>
      </c>
      <c r="P33" s="2">
        <v>0.14000000000000001</v>
      </c>
      <c r="Q33" s="2">
        <v>0.14000000000000001</v>
      </c>
      <c r="R33" s="2">
        <v>3.5000000000000004</v>
      </c>
    </row>
    <row r="34" spans="1:18" x14ac:dyDescent="0.2">
      <c r="A34" t="s">
        <v>70</v>
      </c>
      <c r="B34" t="s">
        <v>68</v>
      </c>
      <c r="C34" t="s">
        <v>31</v>
      </c>
      <c r="D34" t="s">
        <v>36</v>
      </c>
      <c r="E34">
        <v>99.899999999999991</v>
      </c>
      <c r="F34">
        <v>21</v>
      </c>
      <c r="G34">
        <v>77.400000000000006</v>
      </c>
      <c r="H34">
        <v>1.5</v>
      </c>
      <c r="J34" s="3">
        <v>6</v>
      </c>
      <c r="K34">
        <v>21</v>
      </c>
      <c r="L34">
        <v>77.400000000000006</v>
      </c>
      <c r="M34">
        <v>1.5</v>
      </c>
      <c r="N34" t="s">
        <v>115</v>
      </c>
      <c r="O34" s="2">
        <v>0.04</v>
      </c>
      <c r="P34" s="2">
        <v>0.12</v>
      </c>
      <c r="Q34" s="2">
        <v>0.12</v>
      </c>
      <c r="R34" s="2">
        <v>3</v>
      </c>
    </row>
    <row r="35" spans="1:18" x14ac:dyDescent="0.2">
      <c r="E35" t="s">
        <v>103</v>
      </c>
      <c r="F35">
        <f>MAX(F2:F34)</f>
        <v>91.4</v>
      </c>
      <c r="G35">
        <f>MAX(G2:G34)</f>
        <v>83.799999999999983</v>
      </c>
      <c r="H35">
        <f>MAX(H2:H34)</f>
        <v>12.7</v>
      </c>
      <c r="N35" t="s">
        <v>104</v>
      </c>
      <c r="O35">
        <f>MIN(O2:O34)</f>
        <v>0.02</v>
      </c>
      <c r="P35">
        <f>MIN(P2:P34)</f>
        <v>0.08</v>
      </c>
      <c r="Q35">
        <f>MIN(Q2:Q34)</f>
        <v>0.08</v>
      </c>
      <c r="R35">
        <f>MIN(R2:R34)</f>
        <v>3</v>
      </c>
    </row>
    <row r="36" spans="1:18" x14ac:dyDescent="0.2">
      <c r="E36" t="s">
        <v>104</v>
      </c>
      <c r="F36">
        <f>MIN(F2:F35)</f>
        <v>16.2</v>
      </c>
      <c r="G36">
        <f>MIN(G2:G35)</f>
        <v>6.1000000000000005</v>
      </c>
      <c r="H36">
        <f>MIN(H2:H35)</f>
        <v>0</v>
      </c>
      <c r="N36" t="s">
        <v>103</v>
      </c>
      <c r="O36">
        <f>MAX(O2:O35)</f>
        <v>0.08</v>
      </c>
      <c r="P36">
        <f>MAX(P2:P35)</f>
        <v>0.87</v>
      </c>
      <c r="Q36">
        <f>MAX(Q2:Q35)</f>
        <v>0.87</v>
      </c>
      <c r="R36">
        <f>MAX(R2:R35)</f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76F1-13E3-5F46-98A7-2581E8178B13}">
  <dimension ref="A1:F16"/>
  <sheetViews>
    <sheetView workbookViewId="0">
      <selection activeCell="B41" sqref="B41"/>
    </sheetView>
  </sheetViews>
  <sheetFormatPr baseColWidth="10" defaultRowHeight="16" x14ac:dyDescent="0.2"/>
  <sheetData>
    <row r="1" spans="1: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">
      <c r="A2">
        <v>85.1</v>
      </c>
      <c r="B2">
        <v>86</v>
      </c>
      <c r="C2">
        <v>91.4</v>
      </c>
      <c r="D2">
        <v>60.2</v>
      </c>
      <c r="E2">
        <v>82.399999999999991</v>
      </c>
      <c r="F2">
        <v>38.5</v>
      </c>
    </row>
    <row r="3" spans="1:6" x14ac:dyDescent="0.2">
      <c r="A3">
        <v>86</v>
      </c>
      <c r="B3">
        <v>51.3</v>
      </c>
      <c r="C3">
        <v>89.2</v>
      </c>
      <c r="D3">
        <v>54.4</v>
      </c>
      <c r="E3">
        <v>82.4</v>
      </c>
      <c r="F3">
        <v>27</v>
      </c>
    </row>
    <row r="4" spans="1:6" x14ac:dyDescent="0.2">
      <c r="A4">
        <v>51.3</v>
      </c>
      <c r="B4">
        <v>45.3</v>
      </c>
      <c r="D4">
        <v>53.9</v>
      </c>
      <c r="F4">
        <v>16.2</v>
      </c>
    </row>
    <row r="5" spans="1:6" x14ac:dyDescent="0.2">
      <c r="A5">
        <v>45.3</v>
      </c>
      <c r="B5">
        <v>38.4</v>
      </c>
      <c r="D5">
        <v>85.2</v>
      </c>
      <c r="F5">
        <v>21</v>
      </c>
    </row>
    <row r="6" spans="1:6" x14ac:dyDescent="0.2">
      <c r="A6">
        <v>38.4</v>
      </c>
      <c r="D6">
        <v>52.7</v>
      </c>
    </row>
    <row r="7" spans="1:6" x14ac:dyDescent="0.2">
      <c r="A7">
        <v>85.1</v>
      </c>
      <c r="D7">
        <v>83.7</v>
      </c>
    </row>
    <row r="8" spans="1:6" x14ac:dyDescent="0.2">
      <c r="D8">
        <v>66.599999999999994</v>
      </c>
    </row>
    <row r="9" spans="1:6" x14ac:dyDescent="0.2">
      <c r="D9">
        <v>89.5</v>
      </c>
    </row>
    <row r="10" spans="1:6" x14ac:dyDescent="0.2">
      <c r="D10">
        <v>74.5</v>
      </c>
    </row>
    <row r="11" spans="1:6" x14ac:dyDescent="0.2">
      <c r="D11">
        <v>80.099999999999994</v>
      </c>
    </row>
    <row r="12" spans="1:6" x14ac:dyDescent="0.2">
      <c r="D12">
        <v>84.7</v>
      </c>
    </row>
    <row r="13" spans="1:6" x14ac:dyDescent="0.2">
      <c r="D13">
        <v>79</v>
      </c>
    </row>
    <row r="14" spans="1:6" x14ac:dyDescent="0.2">
      <c r="D14">
        <v>82.1</v>
      </c>
    </row>
    <row r="15" spans="1:6" x14ac:dyDescent="0.2">
      <c r="D15">
        <v>84.2</v>
      </c>
    </row>
    <row r="16" spans="1:6" x14ac:dyDescent="0.2">
      <c r="D16">
        <v>84.1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BTC-001</vt:lpstr>
      <vt:lpstr>BTC-002</vt:lpstr>
      <vt:lpstr>BTC-003</vt:lpstr>
      <vt:lpstr>BTC-004</vt:lpstr>
      <vt:lpstr>BTC-005</vt:lpstr>
      <vt:lpstr>BTC-006</vt:lpstr>
      <vt:lpstr>All</vt:lpstr>
      <vt:lpstr>BWsand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Riddell</dc:creator>
  <cp:lastModifiedBy>Jill Riddell</cp:lastModifiedBy>
  <dcterms:created xsi:type="dcterms:W3CDTF">2021-09-01T19:18:09Z</dcterms:created>
  <dcterms:modified xsi:type="dcterms:W3CDTF">2021-11-15T16:03:19Z</dcterms:modified>
</cp:coreProperties>
</file>