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miriamcorona/Desktop/RA Excersice/"/>
    </mc:Choice>
  </mc:AlternateContent>
  <xr:revisionPtr revIDLastSave="0" documentId="13_ncr:1_{7B4E82D3-AEEF-424C-AC77-E463DEC9B75C}" xr6:coauthVersionLast="47" xr6:coauthVersionMax="47" xr10:uidLastSave="{00000000-0000-0000-0000-000000000000}"/>
  <bookViews>
    <workbookView xWindow="-5120" yWindow="-21600" windowWidth="38400" windowHeight="21600" activeTab="2" xr2:uid="{00000000-000D-0000-FFFF-FFFF00000000}"/>
  </bookViews>
  <sheets>
    <sheet name="Instructions" sheetId="2" r:id="rId1"/>
    <sheet name="Data" sheetId="1" r:id="rId2"/>
    <sheet name="Sheet3" sheetId="5" r:id="rId3"/>
    <sheet name="Sheet5" sheetId="7" r:id="rId4"/>
    <sheet name="Sheet4" sheetId="6" r:id="rId5"/>
    <sheet name="Sheet2" sheetId="4" r:id="rId6"/>
    <sheet name="Sheet1" sheetId="3" r:id="rId7"/>
  </sheets>
  <definedNames>
    <definedName name="amount">Sheet2!$D$2:$D$76</definedName>
    <definedName name="periods">Sheet2!$A$2:$A$76</definedName>
    <definedName name="school">Sheet2!$C$2:$C$76</definedName>
    <definedName name="season">Sheet2!$B$2:$B$76</definedName>
    <definedName name="sindex">Sheet2!$J$13:$K$37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4" i="1" l="1"/>
  <c r="S14" i="1"/>
  <c r="M13" i="1"/>
  <c r="K14" i="1"/>
  <c r="K13" i="1"/>
  <c r="D11" i="1"/>
  <c r="F11" i="1"/>
  <c r="D6" i="6" a="1"/>
  <c r="D6" i="6" s="1"/>
  <c r="D7" i="6" a="1"/>
  <c r="D7" i="6" s="1"/>
  <c r="D8" i="6" a="1"/>
  <c r="D8" i="6" s="1"/>
  <c r="C7" i="6" a="1"/>
  <c r="C7" i="6" s="1"/>
  <c r="C8" i="6" a="1"/>
  <c r="C8" i="6" s="1"/>
  <c r="C6" i="6" a="1"/>
  <c r="C6" i="6" s="1"/>
  <c r="AE2" i="7"/>
  <c r="AE1" i="7"/>
  <c r="P6" i="6" a="1"/>
  <c r="P6" i="6" s="1"/>
  <c r="Q6" i="6" a="1"/>
  <c r="Q6" i="6" s="1"/>
  <c r="R6" i="6" a="1"/>
  <c r="R6" i="6" s="1"/>
  <c r="S6" i="6" a="1"/>
  <c r="S6" i="6" s="1"/>
  <c r="T6" i="6" a="1"/>
  <c r="T6" i="6" s="1"/>
  <c r="U6" i="6" a="1"/>
  <c r="U6" i="6" s="1"/>
  <c r="V6" i="6" a="1"/>
  <c r="V6" i="6" s="1"/>
  <c r="W6" i="6" a="1"/>
  <c r="W6" i="6" s="1"/>
  <c r="X6" i="6" a="1"/>
  <c r="X6" i="6" s="1"/>
  <c r="Y6" i="6" a="1"/>
  <c r="Y6" i="6" s="1"/>
  <c r="Z6" i="6" a="1"/>
  <c r="Z6" i="6" s="1"/>
  <c r="AA6" i="6" a="1"/>
  <c r="AA6" i="6" s="1"/>
  <c r="P7" i="6" a="1"/>
  <c r="P7" i="6" s="1"/>
  <c r="Q7" i="6" a="1"/>
  <c r="Q7" i="6" s="1"/>
  <c r="R7" i="6" a="1"/>
  <c r="R7" i="6" s="1"/>
  <c r="S7" i="6" a="1"/>
  <c r="S7" i="6" s="1"/>
  <c r="T7" i="6" a="1"/>
  <c r="T7" i="6" s="1"/>
  <c r="U7" i="6" a="1"/>
  <c r="U7" i="6" s="1"/>
  <c r="V7" i="6" a="1"/>
  <c r="V7" i="6" s="1"/>
  <c r="W7" i="6" a="1"/>
  <c r="W7" i="6" s="1"/>
  <c r="X7" i="6" a="1"/>
  <c r="X7" i="6" s="1"/>
  <c r="Y7" i="6" a="1"/>
  <c r="Y7" i="6" s="1"/>
  <c r="Z7" i="6" a="1"/>
  <c r="Z7" i="6" s="1"/>
  <c r="AA7" i="6" a="1"/>
  <c r="AA7" i="6" s="1"/>
  <c r="P8" i="6" a="1"/>
  <c r="P8" i="6" s="1"/>
  <c r="Q8" i="6" a="1"/>
  <c r="Q8" i="6" s="1"/>
  <c r="R8" i="6" a="1"/>
  <c r="R8" i="6" s="1"/>
  <c r="S8" i="6" a="1"/>
  <c r="S8" i="6" s="1"/>
  <c r="T8" i="6" a="1"/>
  <c r="T8" i="6" s="1"/>
  <c r="U8" i="6" a="1"/>
  <c r="U8" i="6" s="1"/>
  <c r="V8" i="6" a="1"/>
  <c r="V8" i="6" s="1"/>
  <c r="W8" i="6" a="1"/>
  <c r="W8" i="6" s="1"/>
  <c r="X8" i="6" a="1"/>
  <c r="X8" i="6" s="1"/>
  <c r="Y8" i="6" a="1"/>
  <c r="Y8" i="6" s="1"/>
  <c r="Z8" i="6" a="1"/>
  <c r="Z8" i="6" s="1"/>
  <c r="AA8" i="6" a="1"/>
  <c r="AA8" i="6" s="1"/>
  <c r="E6" i="6" a="1"/>
  <c r="E6" i="6" s="1"/>
  <c r="F6" i="6" a="1"/>
  <c r="F6" i="6" s="1"/>
  <c r="G6" i="6" a="1"/>
  <c r="G6" i="6" s="1"/>
  <c r="H6" i="6" a="1"/>
  <c r="H6" i="6" s="1"/>
  <c r="I6" i="6" a="1"/>
  <c r="I6" i="6" s="1"/>
  <c r="J6" i="6" a="1"/>
  <c r="J6" i="6" s="1"/>
  <c r="K6" i="6" a="1"/>
  <c r="K6" i="6" s="1"/>
  <c r="L6" i="6" a="1"/>
  <c r="L6" i="6" s="1"/>
  <c r="M6" i="6" a="1"/>
  <c r="M6" i="6" s="1"/>
  <c r="N6" i="6" a="1"/>
  <c r="N6" i="6" s="1"/>
  <c r="O6" i="6" a="1"/>
  <c r="O6" i="6" s="1"/>
  <c r="E7" i="6" a="1"/>
  <c r="E7" i="6" s="1"/>
  <c r="F7" i="6" a="1"/>
  <c r="F7" i="6" s="1"/>
  <c r="G7" i="6" a="1"/>
  <c r="G7" i="6" s="1"/>
  <c r="H7" i="6" a="1"/>
  <c r="H7" i="6" s="1"/>
  <c r="I7" i="6" a="1"/>
  <c r="I7" i="6" s="1"/>
  <c r="J7" i="6" a="1"/>
  <c r="J7" i="6" s="1"/>
  <c r="K7" i="6" a="1"/>
  <c r="K7" i="6" s="1"/>
  <c r="L7" i="6" a="1"/>
  <c r="L7" i="6" s="1"/>
  <c r="M7" i="6" a="1"/>
  <c r="M7" i="6" s="1"/>
  <c r="N7" i="6" a="1"/>
  <c r="N7" i="6" s="1"/>
  <c r="O7" i="6" a="1"/>
  <c r="O7" i="6" s="1"/>
  <c r="E8" i="6" a="1"/>
  <c r="E8" i="6" s="1"/>
  <c r="F8" i="6" a="1"/>
  <c r="F8" i="6" s="1"/>
  <c r="G8" i="6" a="1"/>
  <c r="G8" i="6" s="1"/>
  <c r="H8" i="6" a="1"/>
  <c r="H8" i="6" s="1"/>
  <c r="I8" i="6" a="1"/>
  <c r="I8" i="6" s="1"/>
  <c r="J8" i="6" a="1"/>
  <c r="J8" i="6" s="1"/>
  <c r="K8" i="6" a="1"/>
  <c r="K8" i="6" s="1"/>
  <c r="L8" i="6" a="1"/>
  <c r="L8" i="6" s="1"/>
  <c r="M8" i="6" a="1"/>
  <c r="M8" i="6" s="1"/>
  <c r="N8" i="6" a="1"/>
  <c r="N8" i="6" s="1"/>
  <c r="O8" i="6" a="1"/>
  <c r="O8" i="6" s="1"/>
  <c r="K14" i="4"/>
  <c r="K15" i="4"/>
  <c r="K16" i="4"/>
  <c r="K17" i="4"/>
  <c r="K18" i="4"/>
  <c r="K19" i="4"/>
  <c r="K20" i="4"/>
  <c r="K21" i="4"/>
  <c r="K22" i="4"/>
  <c r="K23" i="4"/>
  <c r="K24" i="4"/>
  <c r="K25" i="4"/>
  <c r="K26" i="4"/>
  <c r="K27" i="4"/>
  <c r="K28" i="4"/>
  <c r="K29" i="4"/>
  <c r="K30" i="4"/>
  <c r="K31" i="4"/>
  <c r="K32" i="4"/>
  <c r="K33" i="4"/>
  <c r="K34" i="4"/>
  <c r="K35" i="4"/>
  <c r="K36" i="4"/>
  <c r="K37" i="4"/>
  <c r="K13" i="4"/>
  <c r="K2" i="4"/>
  <c r="K1" i="4"/>
  <c r="F7" i="4" s="1"/>
  <c r="G7" i="4" s="1"/>
  <c r="R7" i="7" l="1"/>
  <c r="P9" i="7"/>
  <c r="H9" i="7"/>
  <c r="M8" i="7"/>
  <c r="E8" i="7"/>
  <c r="J7" i="7"/>
  <c r="Y9" i="7"/>
  <c r="AA8" i="7"/>
  <c r="S8" i="7"/>
  <c r="C7" i="7"/>
  <c r="AE5" i="7" s="1"/>
  <c r="O9" i="7"/>
  <c r="G9" i="7"/>
  <c r="L8" i="7"/>
  <c r="Q7" i="7"/>
  <c r="I7" i="7"/>
  <c r="X9" i="7"/>
  <c r="Z8" i="7"/>
  <c r="R8" i="7"/>
  <c r="C9" i="7"/>
  <c r="D9" i="7"/>
  <c r="L9" i="7"/>
  <c r="Q8" i="7"/>
  <c r="I8" i="7"/>
  <c r="N7" i="7"/>
  <c r="F7" i="7"/>
  <c r="U9" i="7"/>
  <c r="W8" i="7"/>
  <c r="Y7" i="7"/>
  <c r="D8" i="7"/>
  <c r="K9" i="7"/>
  <c r="P8" i="7"/>
  <c r="H8" i="7"/>
  <c r="M7" i="7"/>
  <c r="E7" i="7"/>
  <c r="T9" i="7"/>
  <c r="V8" i="7"/>
  <c r="X7" i="7"/>
  <c r="W7" i="7"/>
  <c r="D7" i="7"/>
  <c r="V7" i="7"/>
  <c r="U7" i="7"/>
  <c r="T7" i="7"/>
  <c r="S7" i="7"/>
  <c r="J9" i="7"/>
  <c r="O8" i="7"/>
  <c r="G8" i="7"/>
  <c r="L7" i="7"/>
  <c r="AA9" i="7"/>
  <c r="S9" i="7"/>
  <c r="U8" i="7"/>
  <c r="Q9" i="7"/>
  <c r="I9" i="7"/>
  <c r="N8" i="7"/>
  <c r="F8" i="7"/>
  <c r="K7" i="7"/>
  <c r="Z9" i="7"/>
  <c r="R9" i="7"/>
  <c r="T8" i="7"/>
  <c r="N9" i="7"/>
  <c r="F9" i="7"/>
  <c r="K8" i="7"/>
  <c r="P7" i="7"/>
  <c r="H7" i="7"/>
  <c r="W9" i="7"/>
  <c r="Y8" i="7"/>
  <c r="AA7" i="7"/>
  <c r="C8" i="7"/>
  <c r="M9" i="7"/>
  <c r="E9" i="7"/>
  <c r="J8" i="7"/>
  <c r="O7" i="7"/>
  <c r="G7" i="7"/>
  <c r="V9" i="7"/>
  <c r="X8" i="7"/>
  <c r="Z7" i="7"/>
  <c r="F70" i="4"/>
  <c r="G70" i="4" s="1"/>
  <c r="F62" i="4"/>
  <c r="G62" i="4" s="1"/>
  <c r="F54" i="4"/>
  <c r="G54" i="4" s="1"/>
  <c r="F46" i="4"/>
  <c r="G46" i="4" s="1"/>
  <c r="F38" i="4"/>
  <c r="G38" i="4" s="1"/>
  <c r="F30" i="4"/>
  <c r="G30" i="4" s="1"/>
  <c r="F22" i="4"/>
  <c r="G22" i="4" s="1"/>
  <c r="F14" i="4"/>
  <c r="G14" i="4" s="1"/>
  <c r="F6" i="4"/>
  <c r="G6" i="4" s="1"/>
  <c r="F60" i="4"/>
  <c r="G60" i="4" s="1"/>
  <c r="F44" i="4"/>
  <c r="G44" i="4" s="1"/>
  <c r="F20" i="4"/>
  <c r="G20" i="4" s="1"/>
  <c r="F4" i="4"/>
  <c r="G4" i="4" s="1"/>
  <c r="F75" i="4"/>
  <c r="G75" i="4" s="1"/>
  <c r="F51" i="4"/>
  <c r="G51" i="4" s="1"/>
  <c r="F35" i="4"/>
  <c r="G35" i="4" s="1"/>
  <c r="F19" i="4"/>
  <c r="G19" i="4" s="1"/>
  <c r="F3" i="4"/>
  <c r="G3" i="4" s="1"/>
  <c r="F67" i="4"/>
  <c r="G67" i="4" s="1"/>
  <c r="F43" i="4"/>
  <c r="G43" i="4" s="1"/>
  <c r="F58" i="4"/>
  <c r="G58" i="4" s="1"/>
  <c r="F73" i="4"/>
  <c r="G73" i="4" s="1"/>
  <c r="F65" i="4"/>
  <c r="G65" i="4" s="1"/>
  <c r="F57" i="4"/>
  <c r="G57" i="4" s="1"/>
  <c r="F49" i="4"/>
  <c r="G49" i="4" s="1"/>
  <c r="F41" i="4"/>
  <c r="G41" i="4" s="1"/>
  <c r="F33" i="4"/>
  <c r="G33" i="4" s="1"/>
  <c r="F25" i="4"/>
  <c r="G25" i="4" s="1"/>
  <c r="F17" i="4"/>
  <c r="G17" i="4" s="1"/>
  <c r="F9" i="4"/>
  <c r="G9" i="4" s="1"/>
  <c r="F2" i="4"/>
  <c r="G2" i="4" s="1"/>
  <c r="F69" i="4"/>
  <c r="G69" i="4" s="1"/>
  <c r="F61" i="4"/>
  <c r="G61" i="4" s="1"/>
  <c r="F53" i="4"/>
  <c r="G53" i="4" s="1"/>
  <c r="F45" i="4"/>
  <c r="G45" i="4" s="1"/>
  <c r="F37" i="4"/>
  <c r="G37" i="4" s="1"/>
  <c r="F29" i="4"/>
  <c r="G29" i="4" s="1"/>
  <c r="F21" i="4"/>
  <c r="G21" i="4" s="1"/>
  <c r="F13" i="4"/>
  <c r="G13" i="4" s="1"/>
  <c r="F5" i="4"/>
  <c r="G5" i="4" s="1"/>
  <c r="F76" i="4"/>
  <c r="G76" i="4" s="1"/>
  <c r="F68" i="4"/>
  <c r="G68" i="4" s="1"/>
  <c r="F52" i="4"/>
  <c r="G52" i="4" s="1"/>
  <c r="F36" i="4"/>
  <c r="G36" i="4" s="1"/>
  <c r="F28" i="4"/>
  <c r="G28" i="4" s="1"/>
  <c r="F12" i="4"/>
  <c r="G12" i="4" s="1"/>
  <c r="F59" i="4"/>
  <c r="G59" i="4" s="1"/>
  <c r="F27" i="4"/>
  <c r="G27" i="4" s="1"/>
  <c r="F11" i="4"/>
  <c r="G11" i="4" s="1"/>
  <c r="F74" i="4"/>
  <c r="G74" i="4" s="1"/>
  <c r="F66" i="4"/>
  <c r="G66" i="4" s="1"/>
  <c r="F50" i="4"/>
  <c r="G50" i="4" s="1"/>
  <c r="F42" i="4"/>
  <c r="G42" i="4" s="1"/>
  <c r="F34" i="4"/>
  <c r="G34" i="4" s="1"/>
  <c r="F26" i="4"/>
  <c r="G26" i="4" s="1"/>
  <c r="F18" i="4"/>
  <c r="G18" i="4" s="1"/>
  <c r="F10" i="4"/>
  <c r="G10" i="4" s="1"/>
  <c r="F72" i="4"/>
  <c r="G72" i="4" s="1"/>
  <c r="F64" i="4"/>
  <c r="G64" i="4" s="1"/>
  <c r="F56" i="4"/>
  <c r="G56" i="4" s="1"/>
  <c r="F48" i="4"/>
  <c r="G48" i="4" s="1"/>
  <c r="F40" i="4"/>
  <c r="G40" i="4" s="1"/>
  <c r="F32" i="4"/>
  <c r="G32" i="4" s="1"/>
  <c r="F24" i="4"/>
  <c r="G24" i="4" s="1"/>
  <c r="F16" i="4"/>
  <c r="G16" i="4" s="1"/>
  <c r="F8" i="4"/>
  <c r="G8" i="4" s="1"/>
  <c r="F71" i="4"/>
  <c r="G71" i="4" s="1"/>
  <c r="F63" i="4"/>
  <c r="G63" i="4" s="1"/>
  <c r="F55" i="4"/>
  <c r="G55" i="4" s="1"/>
  <c r="F47" i="4"/>
  <c r="G47" i="4" s="1"/>
  <c r="F39" i="4"/>
  <c r="G39" i="4" s="1"/>
  <c r="F31" i="4"/>
  <c r="G31" i="4" s="1"/>
  <c r="F23" i="4"/>
  <c r="G23" i="4" s="1"/>
  <c r="F15" i="4"/>
  <c r="G15" i="4" s="1"/>
  <c r="C36" i="1"/>
  <c r="F10" i="1" s="1"/>
  <c r="J36" i="1"/>
  <c r="Q36" i="1"/>
  <c r="J48" i="1"/>
  <c r="Q48" i="1"/>
  <c r="T10" i="1" l="1"/>
  <c r="M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<sst xmlns="http://schemas.openxmlformats.org/spreadsheetml/2006/main" count="840" uniqueCount="108">
  <si>
    <t>Awarding Data</t>
  </si>
  <si>
    <t>Total</t>
  </si>
  <si>
    <t>ArmyNG</t>
  </si>
  <si>
    <t>AirNG</t>
  </si>
  <si>
    <t>Tuition</t>
  </si>
  <si>
    <t>ONGSTA</t>
  </si>
  <si>
    <t>Adjusted</t>
  </si>
  <si>
    <t>Schools</t>
  </si>
  <si>
    <t>Community College 2 Year</t>
  </si>
  <si>
    <t>Blue Mountain Community College</t>
  </si>
  <si>
    <t>Central Oregon Community College</t>
  </si>
  <si>
    <t>Chemeketa Community College</t>
  </si>
  <si>
    <t>Clackamas Community College</t>
  </si>
  <si>
    <t>Clatsop Community College</t>
  </si>
  <si>
    <t>Columbia Gorge Community College</t>
  </si>
  <si>
    <t>Klamath Community College</t>
  </si>
  <si>
    <t>Lane Community College</t>
  </si>
  <si>
    <t>Linn-Benton Community College</t>
  </si>
  <si>
    <t>Mt. Hood Community College</t>
  </si>
  <si>
    <t>Oregon Coast Community College</t>
  </si>
  <si>
    <t>Portland Community College</t>
  </si>
  <si>
    <t>Rogue Community College</t>
  </si>
  <si>
    <t>Southwestern Oregon Community College</t>
  </si>
  <si>
    <t>Tillamook Bay Community College</t>
  </si>
  <si>
    <t>Treasure Valley Community College</t>
  </si>
  <si>
    <t>Umpqua Community College</t>
  </si>
  <si>
    <t>Total schools w/ eligible</t>
  </si>
  <si>
    <t>Total schools w/ awarded</t>
  </si>
  <si>
    <t>State System 4 Year Public</t>
  </si>
  <si>
    <t>Eastern Oregon University</t>
  </si>
  <si>
    <t>Oregon Health &amp; Science University</t>
  </si>
  <si>
    <t>Oregon Institute of Technology</t>
  </si>
  <si>
    <t>Oregon State University</t>
  </si>
  <si>
    <t>Portland State University</t>
  </si>
  <si>
    <t>Southern Oregon University</t>
  </si>
  <si>
    <t>University of Oregon</t>
  </si>
  <si>
    <t>Western Oregon University</t>
  </si>
  <si>
    <t>Funds 
Disbursed</t>
  </si>
  <si>
    <t>Number of 
Students</t>
  </si>
  <si>
    <t>Reported award data from schools:</t>
  </si>
  <si>
    <t>Students awarded for term</t>
  </si>
  <si>
    <t xml:space="preserve">Awarding Data </t>
  </si>
  <si>
    <t>Reported</t>
  </si>
  <si>
    <t>Number of Students</t>
  </si>
  <si>
    <t>DATA from 2020-21 Academic Year</t>
  </si>
  <si>
    <t>Army NG</t>
  </si>
  <si>
    <t>Air NG</t>
  </si>
  <si>
    <t xml:space="preserve">2020 Fall ONGSTA Award Data </t>
  </si>
  <si>
    <t xml:space="preserve">2021 Winter ONGSTA Award Data </t>
  </si>
  <si>
    <t xml:space="preserve">2021 Spring ONGSTA Award Data </t>
  </si>
  <si>
    <t>Funding Projection Exercise</t>
  </si>
  <si>
    <t>Oregon National Guard State Tuition Assistance (ONGSTA) Program</t>
  </si>
  <si>
    <t>For the winter 2021 term, there was a large number of National Guard members mobilized 
to active duty outside of the U.S. for various support missions which resulted in a lower participation rate.</t>
  </si>
  <si>
    <t>Students which may receive an award for term</t>
  </si>
  <si>
    <t>Pell</t>
  </si>
  <si>
    <t>OOG</t>
  </si>
  <si>
    <t>SEOG</t>
  </si>
  <si>
    <t xml:space="preserve">ONGSTA is a state funded student aid grant program. The purpose of the ONGSTA program is to provide funding for cost of attendance for undergraduate programs at Oregon community colleges (up to 90 quarter credits) and Oregon public universities, OHSU (up to 180 quarter credits), and eligible private non-profit post-secondary schools (up to 120 semester credits) for eligible Oregon Army and Air National Guard members. The current program structure is "last pay" after all federal and state grants. (Federal Tuition Assistance, Pell Grant, Supplemental Education Opportunity Grant, Oregon Opportunity Grant, Oregon Promise Grant). To be eligible, members of the Oregon National Guard must submit a FAFSA, meet academic eligibility, meet military requirements, and apply for Federal Tuition Assistance (FTA). FTA is a Department of Defense (DoD) funded program.
</t>
  </si>
  <si>
    <t>FTA</t>
  </si>
  <si>
    <t>Please present your projections for both exercises on one page with details on how 
you arrived at you projections.</t>
  </si>
  <si>
    <t>Total Students CC's</t>
  </si>
  <si>
    <t>Total Students Universities</t>
  </si>
  <si>
    <r>
      <t xml:space="preserve">Exercise 2:    You are asked to work with the following scenario:
Recent legislation with SB 101 restructures the program awarding which allows ONGSTA to be first pay after FTA is applied to a student’s tuition balance. This means that all other grants besides Federal Tuition Assistance (FTA) such as the Pell Grant, Supplemental Education Opportunity Grant, Oregon Opportunity Grant and Oregon Promise Grant that were previously applied toward the student’s tuition balance will not be counted towards the tuition balance, only FTA will be used to discount the award. This change with SB 101 allows the ONGSTA program to be more equitable to lower income students that would normally have all other grant awards otherwise discounted to be used towards tuition now other grants can go to cover non-tuition costs of attendance expenses. Making the ONGSTA program need based a need-based program. Please note that other changes to the program outlined in SB 101 will not be considered in this exercise.
</t>
    </r>
    <r>
      <rPr>
        <b/>
        <sz val="11"/>
        <color theme="1"/>
        <rFont val="Calibri"/>
        <family val="2"/>
        <scheme val="minor"/>
      </rPr>
      <t>Your task in Exercise 2 is (a) to project the 2021-22 academic year ONGSTA award amount per term (cost) and total for the year, and (b) conceptualize how you would estimate or go about estimating setting a cost control target based using EFC and list additional data elements you would need to estimate an EFC cost control target.</t>
    </r>
    <r>
      <rPr>
        <sz val="11"/>
        <color theme="1"/>
        <rFont val="Calibri"/>
        <family val="2"/>
        <scheme val="minor"/>
      </rPr>
      <t xml:space="preserve"> Please note and include the following changes in your projections for this exercise. There will be a 17% increase in the participation of National Guard members and a 3.5% increase in tuition for the academic year across all schools. Additionally, there will be a maximum spending limit of $1,100,000 for the 2021-22 academic year. By statute, OSAC has the authority to limit the funding to students where funding is not available to award all students based on economic need, and if needed set an Expected Family Contribution (EFC) cut off point. The EFC is determined by the U.S. Department of Education based on income information that the student provides on the submitted FAFSA. </t>
    </r>
  </si>
  <si>
    <t>Exercise 1: 
Using the 2020-2021 academic year data in the worksheet, you are being asked to provide an approximate ONGSTA award funding projection for the 2021-2022 academic year for each term (fall, winter, and spring).  The current program structure is "last pay" after all federal and state grants. (Federal Tuition Assistance, Pell Grant, Supplemental Education Opportunity Grant, Oregon Opportunity Grant, Oregon Promise Grant).  As a note, the difference between students who may be awarded and those that are awarded is those who are awarded did not receive other federal or state grants or sufficient funding from other grants that would pay for tuition costs for the term.</t>
  </si>
  <si>
    <t>Please submit your responses by midnight Wednesday, September 8, 2021.  In one page provide your answers to both exercises 1 and 2, include in your answer the estimation, and a brief narrative of how you arrived at the calculation and projection and feel free to list any additional information or programatic insights that would help you further fine-tune your estimate.  The exercises are boased on the Oregon National Guard Program (ONGSTA), which is admnistered by OSAC.</t>
  </si>
  <si>
    <t>School</t>
  </si>
  <si>
    <t>Amount</t>
  </si>
  <si>
    <t>Season</t>
  </si>
  <si>
    <t>Spring</t>
  </si>
  <si>
    <t>Winter</t>
  </si>
  <si>
    <t>Fall</t>
  </si>
  <si>
    <t>intercept</t>
  </si>
  <si>
    <t>slope</t>
  </si>
  <si>
    <t>Periods</t>
  </si>
  <si>
    <t>Year</t>
  </si>
  <si>
    <t>lt forecast</t>
  </si>
  <si>
    <t>school</t>
  </si>
  <si>
    <t>index</t>
  </si>
  <si>
    <t>forecast by school</t>
  </si>
  <si>
    <t>season</t>
  </si>
  <si>
    <t>time</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</si>
  <si>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</si>
  <si>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</si>
  <si>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</si>
  <si>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</si>
  <si>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</si>
  <si>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</si>
  <si>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</si>
  <si>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</si>
  <si>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</si>
  <si>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</si>
  <si>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</si>
  <si>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</si>
  <si>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</si>
  <si>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</si>
  <si>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</si>
  <si>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</si>
  <si>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</si>
  <si>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</si>
  <si>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</si>
  <si>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</si>
  <si>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</si>
  <si>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</si>
  <si>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</si>
  <si>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RESIDUAL OUTPUT</t>
  </si>
  <si>
    <t>Observation</t>
  </si>
  <si>
    <t>Predicted Total</t>
  </si>
  <si>
    <t>Residuals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</si>
</sst>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5" x14ac:knownFonts="1">
    <font>
      <sz val="11"/>
      <color theme="1"/>
      <name val="Calibri"/>
      <family val="2"/>
      <scheme val="minor"/>
    </font>
    <font>
      <b/>
      <sz val="11"/>
      <color theme="1"/>
      <name val="Calibri"/>
      <family val="2"/>
      <scheme val="minor"/>
    </font>
    <font>
      <b/>
      <sz val="20"/>
      <color theme="1"/>
      <name val="Calibri"/>
      <family val="2"/>
      <scheme val="minor"/>
    </font>
    <font>
      <sz val="11"/>
      <color rgb="FFFF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53">
    <xf numFmtId="0" fontId="0" fillId="0" borderId="0" xfId="0"/>
    <xf numFmtId="0" fontId="0" fillId="0" borderId="1" xfId="0" applyBorder="1"/>
    <xf numFmtId="6" fontId="0" fillId="0" borderId="1" xfId="0" applyNumberFormat="1" applyBorder="1"/>
    <xf numFmtId="0" fontId="0" fillId="0" borderId="0" xfId="0" applyAlignment="1">
      <alignment horizontal="center"/>
    </xf>
    <xf numFmtId="0" fontId="1" fillId="0" borderId="2" xfId="0" applyFon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6" fontId="0" fillId="0" borderId="11" xfId="0" applyNumberFormat="1" applyBorder="1"/>
    <xf numFmtId="6" fontId="0" fillId="0" borderId="6" xfId="0" applyNumberFormat="1" applyBorder="1"/>
    <xf numFmtId="0" fontId="1" fillId="0" borderId="5" xfId="0" applyFont="1" applyBorder="1"/>
    <xf numFmtId="0" fontId="0" fillId="0" borderId="0" xfId="0" applyAlignment="1">
      <alignment horizontal="left" vertical="top" wrapText="1"/>
    </xf>
    <xf numFmtId="0" fontId="1" fillId="0" borderId="0" xfId="0" applyFont="1" applyAlignment="1">
      <alignment horizontal="left" vertical="top"/>
    </xf>
    <xf numFmtId="6" fontId="0" fillId="0" borderId="8" xfId="0" applyNumberFormat="1" applyBorder="1"/>
    <xf numFmtId="6" fontId="0" fillId="0" borderId="9" xfId="0" applyNumberFormat="1" applyBorder="1"/>
    <xf numFmtId="0" fontId="3" fillId="0" borderId="0" xfId="0" applyFont="1" applyAlignment="1">
      <alignment horizontal="left" vertical="top" wrapText="1"/>
    </xf>
    <xf numFmtId="0" fontId="0" fillId="0" borderId="20" xfId="0" applyBorder="1" applyAlignment="1">
      <alignment horizontal="center"/>
    </xf>
    <xf numFmtId="0" fontId="0" fillId="0" borderId="21" xfId="0" applyBorder="1" applyAlignment="1">
      <alignment horizontal="center" wrapText="1"/>
    </xf>
    <xf numFmtId="0" fontId="0" fillId="0" borderId="21" xfId="0" applyBorder="1" applyAlignment="1">
      <alignment horizontal="center"/>
    </xf>
    <xf numFmtId="0" fontId="0" fillId="0" borderId="22" xfId="0" applyBorder="1" applyAlignment="1">
      <alignment horizontal="center"/>
    </xf>
    <xf numFmtId="0" fontId="0" fillId="0" borderId="23" xfId="0" applyBorder="1"/>
    <xf numFmtId="0" fontId="0" fillId="0" borderId="0" xfId="0" applyBorder="1"/>
    <xf numFmtId="6" fontId="0" fillId="0" borderId="24" xfId="0" applyNumberFormat="1" applyBorder="1"/>
    <xf numFmtId="0" fontId="0" fillId="0" borderId="24" xfId="0" applyBorder="1"/>
    <xf numFmtId="6" fontId="0" fillId="0" borderId="25" xfId="0" applyNumberFormat="1" applyBorder="1"/>
    <xf numFmtId="0" fontId="0" fillId="0" borderId="0" xfId="0" applyFont="1" applyAlignment="1">
      <alignment horizontal="left" vertical="top" wrapText="1"/>
    </xf>
    <xf numFmtId="164" fontId="0" fillId="0" borderId="1" xfId="0" applyNumberFormat="1" applyBorder="1"/>
    <xf numFmtId="0" fontId="0" fillId="0" borderId="0" xfId="0" applyAlignment="1">
      <alignment vertical="top" wrapText="1"/>
    </xf>
    <xf numFmtId="0" fontId="0" fillId="0" borderId="6" xfId="0" applyNumberFormat="1" applyBorder="1"/>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 fillId="0" borderId="0" xfId="0" applyFont="1" applyAlignment="1">
      <alignment horizontal="left"/>
    </xf>
    <xf numFmtId="0" fontId="0" fillId="2" borderId="16" xfId="0" applyFill="1" applyBorder="1" applyAlignment="1">
      <alignment horizontal="center" vertical="top" wrapText="1"/>
    </xf>
    <xf numFmtId="0" fontId="0" fillId="2" borderId="17" xfId="0" applyFill="1" applyBorder="1" applyAlignment="1">
      <alignment horizontal="center" vertical="top" wrapText="1"/>
    </xf>
    <xf numFmtId="0" fontId="0" fillId="2" borderId="18" xfId="0" applyFill="1" applyBorder="1" applyAlignment="1">
      <alignment horizontal="center" vertical="top" wrapText="1"/>
    </xf>
    <xf numFmtId="0" fontId="0" fillId="0" borderId="19" xfId="0" applyBorder="1" applyAlignment="1">
      <alignment horizontal="center"/>
    </xf>
    <xf numFmtId="1" fontId="0" fillId="0" borderId="1" xfId="0" applyNumberFormat="1" applyBorder="1"/>
    <xf numFmtId="0" fontId="0" fillId="0" borderId="1" xfId="0" applyNumberFormat="1" applyBorder="1"/>
    <xf numFmtId="0" fontId="0" fillId="0" borderId="0" xfId="0" applyNumberFormat="1"/>
    <xf numFmtId="164" fontId="0" fillId="0" borderId="8" xfId="0" applyNumberFormat="1" applyBorder="1"/>
    <xf numFmtId="0" fontId="0" fillId="0" borderId="26" xfId="0" applyFill="1" applyBorder="1"/>
    <xf numFmtId="0" fontId="0" fillId="0" borderId="0" xfId="0" applyFill="1" applyBorder="1" applyAlignment="1"/>
    <xf numFmtId="0" fontId="0" fillId="0" borderId="27" xfId="0" applyFill="1" applyBorder="1" applyAlignment="1"/>
    <xf numFmtId="0" fontId="4" fillId="0" borderId="28" xfId="0" applyFont="1" applyFill="1" applyBorder="1" applyAlignment="1">
      <alignment horizontal="center"/>
    </xf>
    <xf numFmtId="0" fontId="4" fillId="0" borderId="28" xfId="0" applyFont="1" applyFill="1" applyBorder="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Clatsop Community College  Residual Plot</a:t>
            </a:r>
          </a:p>
        </c:rich>
      </c:tx>
      <c:overlay val="0"/>
    </c:title>
    <c:autoTitleDeleted val="0"/>
    <c:plotArea>
      <c:layout/>
      <c:scatterChart>
        <c:scatterStyle val="lineMarker"/>
        <c:varyColors val="0"/>
        <c:ser>
          <c:idx val="0"/>
          <c:order val="0"/>
          <c:spPr>
            <a:ln w="19050">
              <a:noFill/>
            </a:ln>
          </c:spPr>
          <c:xVal>
            <c:numRef>
              <c:f>Sheet1!$C$2:$C$4</c:f>
              <c:numCache>
                <c:formatCode>General</c:formatCode>
                <c:ptCount val="3"/>
                <c:pt idx="0">
                  <c:v>1119</c:v>
                </c:pt>
                <c:pt idx="1">
                  <c:v>519</c:v>
                </c:pt>
                <c:pt idx="2">
                  <c:v>1365</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A064-3441-B3F2-9D311A224E25}"/>
            </c:ext>
          </c:extLst>
        </c:ser>
        <c:dLbls>
          <c:showLegendKey val="0"/>
          <c:showVal val="0"/>
          <c:showCatName val="0"/>
          <c:showSerName val="0"/>
          <c:showPercent val="0"/>
          <c:showBubbleSize val="0"/>
        </c:dLbls>
        <c:axId val="704770608"/>
        <c:axId val="704711648"/>
      </c:scatterChart>
      <c:valAx>
        <c:axId val="704770608"/>
        <c:scaling>
          <c:orientation val="minMax"/>
        </c:scaling>
        <c:delete val="0"/>
        <c:axPos val="b"/>
        <c:title>
          <c:tx>
            <c:rich>
              <a:bodyPr/>
              <a:lstStyle/>
              <a:p>
                <a:pPr>
                  <a:defRPr/>
                </a:pPr>
                <a:r>
                  <a:rPr lang="en-US"/>
                  <a:t>Clatsop Community College</a:t>
                </a:r>
              </a:p>
            </c:rich>
          </c:tx>
          <c:overlay val="0"/>
        </c:title>
        <c:numFmt formatCode="General" sourceLinked="1"/>
        <c:majorTickMark val="out"/>
        <c:minorTickMark val="none"/>
        <c:tickLblPos val="nextTo"/>
        <c:crossAx val="704711648"/>
        <c:crosses val="autoZero"/>
        <c:crossBetween val="midCat"/>
      </c:valAx>
      <c:valAx>
        <c:axId val="704711648"/>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0477060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Klamath Community College  Residual Plot</a:t>
            </a:r>
          </a:p>
        </c:rich>
      </c:tx>
      <c:overlay val="0"/>
    </c:title>
    <c:autoTitleDeleted val="0"/>
    <c:plotArea>
      <c:layout/>
      <c:scatterChart>
        <c:scatterStyle val="lineMarker"/>
        <c:varyColors val="0"/>
        <c:ser>
          <c:idx val="0"/>
          <c:order val="0"/>
          <c:spPr>
            <a:ln w="19050">
              <a:noFill/>
            </a:ln>
          </c:spPr>
          <c:xVal>
            <c:numRef>
              <c:f>Sheet1!$D$2:$D$4</c:f>
              <c:numCache>
                <c:formatCode>General</c:formatCode>
                <c:ptCount val="3"/>
                <c:pt idx="0">
                  <c:v>6714</c:v>
                </c:pt>
                <c:pt idx="1">
                  <c:v>4133</c:v>
                </c:pt>
                <c:pt idx="2">
                  <c:v>9060</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F89E-584B-9D0A-D9FE28C4BED2}"/>
            </c:ext>
          </c:extLst>
        </c:ser>
        <c:dLbls>
          <c:showLegendKey val="0"/>
          <c:showVal val="0"/>
          <c:showCatName val="0"/>
          <c:showSerName val="0"/>
          <c:showPercent val="0"/>
          <c:showBubbleSize val="0"/>
        </c:dLbls>
        <c:axId val="713276848"/>
        <c:axId val="713278496"/>
      </c:scatterChart>
      <c:valAx>
        <c:axId val="713276848"/>
        <c:scaling>
          <c:orientation val="minMax"/>
        </c:scaling>
        <c:delete val="0"/>
        <c:axPos val="b"/>
        <c:title>
          <c:tx>
            <c:rich>
              <a:bodyPr/>
              <a:lstStyle/>
              <a:p>
                <a:pPr>
                  <a:defRPr/>
                </a:pPr>
                <a:r>
                  <a:rPr lang="en-US"/>
                  <a:t>Klamath Community College</a:t>
                </a:r>
              </a:p>
            </c:rich>
          </c:tx>
          <c:overlay val="0"/>
        </c:title>
        <c:numFmt formatCode="General" sourceLinked="1"/>
        <c:majorTickMark val="out"/>
        <c:minorTickMark val="none"/>
        <c:tickLblPos val="nextTo"/>
        <c:crossAx val="713278496"/>
        <c:crosses val="autoZero"/>
        <c:crossBetween val="midCat"/>
      </c:valAx>
      <c:valAx>
        <c:axId val="713278496"/>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1327684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Linn-Benton Community College  Residual Plot</a:t>
            </a:r>
          </a:p>
        </c:rich>
      </c:tx>
      <c:overlay val="0"/>
    </c:title>
    <c:autoTitleDeleted val="0"/>
    <c:plotArea>
      <c:layout/>
      <c:scatterChart>
        <c:scatterStyle val="lineMarker"/>
        <c:varyColors val="0"/>
        <c:ser>
          <c:idx val="0"/>
          <c:order val="0"/>
          <c:spPr>
            <a:ln w="19050">
              <a:noFill/>
            </a:ln>
          </c:spPr>
          <c:xVal>
            <c:numRef>
              <c:f>Sheet1!$E$2:$E$4</c:f>
              <c:numCache>
                <c:formatCode>General</c:formatCode>
                <c:ptCount val="3"/>
                <c:pt idx="0">
                  <c:v>0</c:v>
                </c:pt>
                <c:pt idx="1">
                  <c:v>0</c:v>
                </c:pt>
                <c:pt idx="2">
                  <c:v>368</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BBD5-BF43-865B-BB0C126220BC}"/>
            </c:ext>
          </c:extLst>
        </c:ser>
        <c:dLbls>
          <c:showLegendKey val="0"/>
          <c:showVal val="0"/>
          <c:showCatName val="0"/>
          <c:showSerName val="0"/>
          <c:showPercent val="0"/>
          <c:showBubbleSize val="0"/>
        </c:dLbls>
        <c:axId val="673890928"/>
        <c:axId val="673892576"/>
      </c:scatterChart>
      <c:valAx>
        <c:axId val="673890928"/>
        <c:scaling>
          <c:orientation val="minMax"/>
        </c:scaling>
        <c:delete val="0"/>
        <c:axPos val="b"/>
        <c:title>
          <c:tx>
            <c:rich>
              <a:bodyPr/>
              <a:lstStyle/>
              <a:p>
                <a:pPr>
                  <a:defRPr/>
                </a:pPr>
                <a:r>
                  <a:rPr lang="en-US"/>
                  <a:t>Linn-Benton Community College</a:t>
                </a:r>
              </a:p>
            </c:rich>
          </c:tx>
          <c:overlay val="0"/>
        </c:title>
        <c:numFmt formatCode="General" sourceLinked="1"/>
        <c:majorTickMark val="out"/>
        <c:minorTickMark val="none"/>
        <c:tickLblPos val="nextTo"/>
        <c:crossAx val="673892576"/>
        <c:crosses val="autoZero"/>
        <c:crossBetween val="midCat"/>
      </c:valAx>
      <c:valAx>
        <c:axId val="673892576"/>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67389092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Mt. Hood Community College  Residual Plot</a:t>
            </a:r>
          </a:p>
        </c:rich>
      </c:tx>
      <c:overlay val="0"/>
    </c:title>
    <c:autoTitleDeleted val="0"/>
    <c:plotArea>
      <c:layout/>
      <c:scatterChart>
        <c:scatterStyle val="lineMarker"/>
        <c:varyColors val="0"/>
        <c:ser>
          <c:idx val="0"/>
          <c:order val="0"/>
          <c:spPr>
            <a:ln w="19050">
              <a:noFill/>
            </a:ln>
          </c:spPr>
          <c:xVal>
            <c:numRef>
              <c:f>Sheet1!$F$2:$F$4</c:f>
              <c:numCache>
                <c:formatCode>General</c:formatCode>
                <c:ptCount val="3"/>
                <c:pt idx="0">
                  <c:v>129</c:v>
                </c:pt>
                <c:pt idx="1">
                  <c:v>0</c:v>
                </c:pt>
                <c:pt idx="2">
                  <c:v>0</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AFB1-A349-9B9C-AA35D57A1C86}"/>
            </c:ext>
          </c:extLst>
        </c:ser>
        <c:dLbls>
          <c:showLegendKey val="0"/>
          <c:showVal val="0"/>
          <c:showCatName val="0"/>
          <c:showSerName val="0"/>
          <c:showPercent val="0"/>
          <c:showBubbleSize val="0"/>
        </c:dLbls>
        <c:axId val="673937360"/>
        <c:axId val="673939008"/>
      </c:scatterChart>
      <c:valAx>
        <c:axId val="673937360"/>
        <c:scaling>
          <c:orientation val="minMax"/>
        </c:scaling>
        <c:delete val="0"/>
        <c:axPos val="b"/>
        <c:title>
          <c:tx>
            <c:rich>
              <a:bodyPr/>
              <a:lstStyle/>
              <a:p>
                <a:pPr>
                  <a:defRPr/>
                </a:pPr>
                <a:r>
                  <a:rPr lang="en-US"/>
                  <a:t>Mt. Hood Community College</a:t>
                </a:r>
              </a:p>
            </c:rich>
          </c:tx>
          <c:overlay val="0"/>
        </c:title>
        <c:numFmt formatCode="General" sourceLinked="1"/>
        <c:majorTickMark val="out"/>
        <c:minorTickMark val="none"/>
        <c:tickLblPos val="nextTo"/>
        <c:crossAx val="673939008"/>
        <c:crosses val="autoZero"/>
        <c:crossBetween val="midCat"/>
      </c:valAx>
      <c:valAx>
        <c:axId val="673939008"/>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67393736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Portland Community College  Residual Plot</a:t>
            </a:r>
          </a:p>
        </c:rich>
      </c:tx>
      <c:overlay val="0"/>
    </c:title>
    <c:autoTitleDeleted val="0"/>
    <c:plotArea>
      <c:layout/>
      <c:scatterChart>
        <c:scatterStyle val="lineMarker"/>
        <c:varyColors val="0"/>
        <c:ser>
          <c:idx val="0"/>
          <c:order val="0"/>
          <c:spPr>
            <a:ln w="19050">
              <a:noFill/>
            </a:ln>
          </c:spPr>
          <c:xVal>
            <c:numRef>
              <c:f>Sheet1!$G$2:$G$4</c:f>
              <c:numCache>
                <c:formatCode>General</c:formatCode>
                <c:ptCount val="3"/>
                <c:pt idx="0">
                  <c:v>4674</c:v>
                </c:pt>
                <c:pt idx="1">
                  <c:v>2676</c:v>
                </c:pt>
                <c:pt idx="2">
                  <c:v>3321</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7D23-4B47-B1EC-FD77F9F5F92C}"/>
            </c:ext>
          </c:extLst>
        </c:ser>
        <c:dLbls>
          <c:showLegendKey val="0"/>
          <c:showVal val="0"/>
          <c:showCatName val="0"/>
          <c:showSerName val="0"/>
          <c:showPercent val="0"/>
          <c:showBubbleSize val="0"/>
        </c:dLbls>
        <c:axId val="674230912"/>
        <c:axId val="674232592"/>
      </c:scatterChart>
      <c:valAx>
        <c:axId val="674230912"/>
        <c:scaling>
          <c:orientation val="minMax"/>
        </c:scaling>
        <c:delete val="0"/>
        <c:axPos val="b"/>
        <c:title>
          <c:tx>
            <c:rich>
              <a:bodyPr/>
              <a:lstStyle/>
              <a:p>
                <a:pPr>
                  <a:defRPr/>
                </a:pPr>
                <a:r>
                  <a:rPr lang="en-US"/>
                  <a:t>Portland Community College</a:t>
                </a:r>
              </a:p>
            </c:rich>
          </c:tx>
          <c:overlay val="0"/>
        </c:title>
        <c:numFmt formatCode="General" sourceLinked="1"/>
        <c:majorTickMark val="out"/>
        <c:minorTickMark val="none"/>
        <c:tickLblPos val="nextTo"/>
        <c:crossAx val="674232592"/>
        <c:crosses val="autoZero"/>
        <c:crossBetween val="midCat"/>
      </c:valAx>
      <c:valAx>
        <c:axId val="674232592"/>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67423091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Rogue Community College  Residual Plot</a:t>
            </a:r>
          </a:p>
        </c:rich>
      </c:tx>
      <c:overlay val="0"/>
    </c:title>
    <c:autoTitleDeleted val="0"/>
    <c:plotArea>
      <c:layout/>
      <c:scatterChart>
        <c:scatterStyle val="lineMarker"/>
        <c:varyColors val="0"/>
        <c:ser>
          <c:idx val="0"/>
          <c:order val="0"/>
          <c:spPr>
            <a:ln w="19050">
              <a:noFill/>
            </a:ln>
          </c:spPr>
          <c:xVal>
            <c:numRef>
              <c:f>Sheet1!$H$2:$H$4</c:f>
              <c:numCache>
                <c:formatCode>General</c:formatCode>
                <c:ptCount val="3"/>
                <c:pt idx="0">
                  <c:v>1508</c:v>
                </c:pt>
                <c:pt idx="1">
                  <c:v>0</c:v>
                </c:pt>
                <c:pt idx="2">
                  <c:v>2436</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DFAC-3D4E-B6E5-D505DA38C661}"/>
            </c:ext>
          </c:extLst>
        </c:ser>
        <c:dLbls>
          <c:showLegendKey val="0"/>
          <c:showVal val="0"/>
          <c:showCatName val="0"/>
          <c:showSerName val="0"/>
          <c:showPercent val="0"/>
          <c:showBubbleSize val="0"/>
        </c:dLbls>
        <c:axId val="713230960"/>
        <c:axId val="713232608"/>
      </c:scatterChart>
      <c:valAx>
        <c:axId val="713230960"/>
        <c:scaling>
          <c:orientation val="minMax"/>
        </c:scaling>
        <c:delete val="0"/>
        <c:axPos val="b"/>
        <c:title>
          <c:tx>
            <c:rich>
              <a:bodyPr/>
              <a:lstStyle/>
              <a:p>
                <a:pPr>
                  <a:defRPr/>
                </a:pPr>
                <a:r>
                  <a:rPr lang="en-US"/>
                  <a:t>Rogue Community College</a:t>
                </a:r>
              </a:p>
            </c:rich>
          </c:tx>
          <c:overlay val="0"/>
        </c:title>
        <c:numFmt formatCode="General" sourceLinked="1"/>
        <c:majorTickMark val="out"/>
        <c:minorTickMark val="none"/>
        <c:tickLblPos val="nextTo"/>
        <c:crossAx val="713232608"/>
        <c:crosses val="autoZero"/>
        <c:crossBetween val="midCat"/>
      </c:valAx>
      <c:valAx>
        <c:axId val="713232608"/>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1323096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Eastern Oregon University  Residual Plot</a:t>
            </a:r>
          </a:p>
        </c:rich>
      </c:tx>
      <c:overlay val="0"/>
    </c:title>
    <c:autoTitleDeleted val="0"/>
    <c:plotArea>
      <c:layout/>
      <c:scatterChart>
        <c:scatterStyle val="lineMarker"/>
        <c:varyColors val="0"/>
        <c:ser>
          <c:idx val="0"/>
          <c:order val="0"/>
          <c:spPr>
            <a:ln w="19050">
              <a:noFill/>
            </a:ln>
          </c:spPr>
          <c:xVal>
            <c:numRef>
              <c:f>Sheet1!$I$2:$I$4</c:f>
              <c:numCache>
                <c:formatCode>General</c:formatCode>
                <c:ptCount val="3"/>
                <c:pt idx="0">
                  <c:v>35575</c:v>
                </c:pt>
                <c:pt idx="1">
                  <c:v>18588</c:v>
                </c:pt>
                <c:pt idx="2">
                  <c:v>30967</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2108-D149-8661-7FBA1E9732A7}"/>
            </c:ext>
          </c:extLst>
        </c:ser>
        <c:dLbls>
          <c:showLegendKey val="0"/>
          <c:showVal val="0"/>
          <c:showCatName val="0"/>
          <c:showSerName val="0"/>
          <c:showPercent val="0"/>
          <c:showBubbleSize val="0"/>
        </c:dLbls>
        <c:axId val="713292480"/>
        <c:axId val="713430480"/>
      </c:scatterChart>
      <c:valAx>
        <c:axId val="713292480"/>
        <c:scaling>
          <c:orientation val="minMax"/>
        </c:scaling>
        <c:delete val="0"/>
        <c:axPos val="b"/>
        <c:title>
          <c:tx>
            <c:rich>
              <a:bodyPr/>
              <a:lstStyle/>
              <a:p>
                <a:pPr>
                  <a:defRPr/>
                </a:pPr>
                <a:r>
                  <a:rPr lang="en-US"/>
                  <a:t>Eastern Oregon University</a:t>
                </a:r>
              </a:p>
            </c:rich>
          </c:tx>
          <c:overlay val="0"/>
        </c:title>
        <c:numFmt formatCode="General" sourceLinked="1"/>
        <c:majorTickMark val="out"/>
        <c:minorTickMark val="none"/>
        <c:tickLblPos val="nextTo"/>
        <c:crossAx val="713430480"/>
        <c:crosses val="autoZero"/>
        <c:crossBetween val="midCat"/>
      </c:valAx>
      <c:valAx>
        <c:axId val="713430480"/>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1329248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Oregon Institute of Technology  Residual Plot</a:t>
            </a:r>
          </a:p>
        </c:rich>
      </c:tx>
      <c:overlay val="0"/>
    </c:title>
    <c:autoTitleDeleted val="0"/>
    <c:plotArea>
      <c:layout/>
      <c:scatterChart>
        <c:scatterStyle val="lineMarker"/>
        <c:varyColors val="0"/>
        <c:ser>
          <c:idx val="0"/>
          <c:order val="0"/>
          <c:spPr>
            <a:ln w="19050">
              <a:noFill/>
            </a:ln>
          </c:spPr>
          <c:xVal>
            <c:numRef>
              <c:f>Sheet1!$J$2:$J$4</c:f>
              <c:numCache>
                <c:formatCode>General</c:formatCode>
                <c:ptCount val="3"/>
                <c:pt idx="0">
                  <c:v>0</c:v>
                </c:pt>
                <c:pt idx="1">
                  <c:v>10034</c:v>
                </c:pt>
                <c:pt idx="2">
                  <c:v>12372</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4653-D148-A4CD-44FB02E97095}"/>
            </c:ext>
          </c:extLst>
        </c:ser>
        <c:dLbls>
          <c:showLegendKey val="0"/>
          <c:showVal val="0"/>
          <c:showCatName val="0"/>
          <c:showSerName val="0"/>
          <c:showPercent val="0"/>
          <c:showBubbleSize val="0"/>
        </c:dLbls>
        <c:axId val="671631136"/>
        <c:axId val="671632784"/>
      </c:scatterChart>
      <c:valAx>
        <c:axId val="671631136"/>
        <c:scaling>
          <c:orientation val="minMax"/>
        </c:scaling>
        <c:delete val="0"/>
        <c:axPos val="b"/>
        <c:title>
          <c:tx>
            <c:rich>
              <a:bodyPr/>
              <a:lstStyle/>
              <a:p>
                <a:pPr>
                  <a:defRPr/>
                </a:pPr>
                <a:r>
                  <a:rPr lang="en-US"/>
                  <a:t>Oregon Institute of Technology</a:t>
                </a:r>
              </a:p>
            </c:rich>
          </c:tx>
          <c:overlay val="0"/>
        </c:title>
        <c:numFmt formatCode="General" sourceLinked="1"/>
        <c:majorTickMark val="out"/>
        <c:minorTickMark val="none"/>
        <c:tickLblPos val="nextTo"/>
        <c:crossAx val="671632784"/>
        <c:crosses val="autoZero"/>
        <c:crossBetween val="midCat"/>
      </c:valAx>
      <c:valAx>
        <c:axId val="671632784"/>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67163113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Oregon State University  Residual Plot</a:t>
            </a:r>
          </a:p>
        </c:rich>
      </c:tx>
      <c:overlay val="0"/>
    </c:title>
    <c:autoTitleDeleted val="0"/>
    <c:plotArea>
      <c:layout/>
      <c:scatterChart>
        <c:scatterStyle val="lineMarker"/>
        <c:varyColors val="0"/>
        <c:ser>
          <c:idx val="0"/>
          <c:order val="0"/>
          <c:spPr>
            <a:ln w="19050">
              <a:noFill/>
            </a:ln>
          </c:spPr>
          <c:xVal>
            <c:numRef>
              <c:f>Sheet1!$K$2:$K$4</c:f>
              <c:numCache>
                <c:formatCode>General</c:formatCode>
                <c:ptCount val="3"/>
                <c:pt idx="0">
                  <c:v>4054</c:v>
                </c:pt>
                <c:pt idx="1">
                  <c:v>87310</c:v>
                </c:pt>
                <c:pt idx="2">
                  <c:v>83781</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4D18-9247-99BF-51CF8112F866}"/>
            </c:ext>
          </c:extLst>
        </c:ser>
        <c:dLbls>
          <c:showLegendKey val="0"/>
          <c:showVal val="0"/>
          <c:showCatName val="0"/>
          <c:showSerName val="0"/>
          <c:showPercent val="0"/>
          <c:showBubbleSize val="0"/>
        </c:dLbls>
        <c:axId val="710957120"/>
        <c:axId val="710958768"/>
      </c:scatterChart>
      <c:valAx>
        <c:axId val="710957120"/>
        <c:scaling>
          <c:orientation val="minMax"/>
        </c:scaling>
        <c:delete val="0"/>
        <c:axPos val="b"/>
        <c:title>
          <c:tx>
            <c:rich>
              <a:bodyPr/>
              <a:lstStyle/>
              <a:p>
                <a:pPr>
                  <a:defRPr/>
                </a:pPr>
                <a:r>
                  <a:rPr lang="en-US"/>
                  <a:t>Oregon State University</a:t>
                </a:r>
              </a:p>
            </c:rich>
          </c:tx>
          <c:overlay val="0"/>
        </c:title>
        <c:numFmt formatCode="General" sourceLinked="1"/>
        <c:majorTickMark val="out"/>
        <c:minorTickMark val="none"/>
        <c:tickLblPos val="nextTo"/>
        <c:crossAx val="710958768"/>
        <c:crosses val="autoZero"/>
        <c:crossBetween val="midCat"/>
      </c:valAx>
      <c:valAx>
        <c:axId val="710958768"/>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1095712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Portland State University  Residual Plot</a:t>
            </a:r>
          </a:p>
        </c:rich>
      </c:tx>
      <c:overlay val="0"/>
    </c:title>
    <c:autoTitleDeleted val="0"/>
    <c:plotArea>
      <c:layout/>
      <c:scatterChart>
        <c:scatterStyle val="lineMarker"/>
        <c:varyColors val="0"/>
        <c:ser>
          <c:idx val="0"/>
          <c:order val="0"/>
          <c:spPr>
            <a:ln w="19050">
              <a:noFill/>
            </a:ln>
          </c:spPr>
          <c:xVal>
            <c:numRef>
              <c:f>Sheet1!$L$2:$L$4</c:f>
              <c:numCache>
                <c:formatCode>General</c:formatCode>
                <c:ptCount val="3"/>
                <c:pt idx="0">
                  <c:v>24138</c:v>
                </c:pt>
                <c:pt idx="1">
                  <c:v>22653</c:v>
                </c:pt>
                <c:pt idx="2">
                  <c:v>26150</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2611-DE44-8BE7-A06E7C2EF082}"/>
            </c:ext>
          </c:extLst>
        </c:ser>
        <c:dLbls>
          <c:showLegendKey val="0"/>
          <c:showVal val="0"/>
          <c:showCatName val="0"/>
          <c:showSerName val="0"/>
          <c:showPercent val="0"/>
          <c:showBubbleSize val="0"/>
        </c:dLbls>
        <c:axId val="711014208"/>
        <c:axId val="711015888"/>
      </c:scatterChart>
      <c:valAx>
        <c:axId val="711014208"/>
        <c:scaling>
          <c:orientation val="minMax"/>
        </c:scaling>
        <c:delete val="0"/>
        <c:axPos val="b"/>
        <c:title>
          <c:tx>
            <c:rich>
              <a:bodyPr/>
              <a:lstStyle/>
              <a:p>
                <a:pPr>
                  <a:defRPr/>
                </a:pPr>
                <a:r>
                  <a:rPr lang="en-US"/>
                  <a:t>Portland State University</a:t>
                </a:r>
              </a:p>
            </c:rich>
          </c:tx>
          <c:overlay val="0"/>
        </c:title>
        <c:numFmt formatCode="General" sourceLinked="1"/>
        <c:majorTickMark val="out"/>
        <c:minorTickMark val="none"/>
        <c:tickLblPos val="nextTo"/>
        <c:crossAx val="711015888"/>
        <c:crosses val="autoZero"/>
        <c:crossBetween val="midCat"/>
      </c:valAx>
      <c:valAx>
        <c:axId val="711015888"/>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1101420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Southern Oregon University  Residual Plot</a:t>
            </a:r>
          </a:p>
        </c:rich>
      </c:tx>
      <c:overlay val="0"/>
    </c:title>
    <c:autoTitleDeleted val="0"/>
    <c:plotArea>
      <c:layout/>
      <c:scatterChart>
        <c:scatterStyle val="lineMarker"/>
        <c:varyColors val="0"/>
        <c:ser>
          <c:idx val="0"/>
          <c:order val="0"/>
          <c:spPr>
            <a:ln w="19050">
              <a:noFill/>
            </a:ln>
          </c:spPr>
          <c:xVal>
            <c:numRef>
              <c:f>Sheet1!$M$2:$M$4</c:f>
              <c:numCache>
                <c:formatCode>General</c:formatCode>
                <c:ptCount val="3"/>
                <c:pt idx="0">
                  <c:v>43260</c:v>
                </c:pt>
                <c:pt idx="1">
                  <c:v>22735</c:v>
                </c:pt>
                <c:pt idx="2">
                  <c:v>38702</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817E-E840-AF5E-A1FCECB97E9F}"/>
            </c:ext>
          </c:extLst>
        </c:ser>
        <c:dLbls>
          <c:showLegendKey val="0"/>
          <c:showVal val="0"/>
          <c:showCatName val="0"/>
          <c:showSerName val="0"/>
          <c:showPercent val="0"/>
          <c:showBubbleSize val="0"/>
        </c:dLbls>
        <c:axId val="711047456"/>
        <c:axId val="711049136"/>
      </c:scatterChart>
      <c:valAx>
        <c:axId val="711047456"/>
        <c:scaling>
          <c:orientation val="minMax"/>
        </c:scaling>
        <c:delete val="0"/>
        <c:axPos val="b"/>
        <c:title>
          <c:tx>
            <c:rich>
              <a:bodyPr/>
              <a:lstStyle/>
              <a:p>
                <a:pPr>
                  <a:defRPr/>
                </a:pPr>
                <a:r>
                  <a:rPr lang="en-US"/>
                  <a:t>Southern Oregon University</a:t>
                </a:r>
              </a:p>
            </c:rich>
          </c:tx>
          <c:overlay val="0"/>
        </c:title>
        <c:numFmt formatCode="General" sourceLinked="1"/>
        <c:majorTickMark val="out"/>
        <c:minorTickMark val="none"/>
        <c:tickLblPos val="nextTo"/>
        <c:crossAx val="711049136"/>
        <c:crosses val="autoZero"/>
        <c:crossBetween val="midCat"/>
      </c:valAx>
      <c:valAx>
        <c:axId val="711049136"/>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1104745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University of Oregon  Residual Plot</a:t>
            </a:r>
          </a:p>
        </c:rich>
      </c:tx>
      <c:overlay val="0"/>
    </c:title>
    <c:autoTitleDeleted val="0"/>
    <c:plotArea>
      <c:layout/>
      <c:scatterChart>
        <c:scatterStyle val="lineMarker"/>
        <c:varyColors val="0"/>
        <c:ser>
          <c:idx val="0"/>
          <c:order val="0"/>
          <c:spPr>
            <a:ln w="19050">
              <a:noFill/>
            </a:ln>
          </c:spPr>
          <c:xVal>
            <c:numRef>
              <c:f>Sheet1!$N$2:$N$4</c:f>
              <c:numCache>
                <c:formatCode>General</c:formatCode>
                <c:ptCount val="3"/>
                <c:pt idx="0">
                  <c:v>25485</c:v>
                </c:pt>
                <c:pt idx="1">
                  <c:v>6927</c:v>
                </c:pt>
                <c:pt idx="2">
                  <c:v>32126</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F69C-874B-B375-D60C4C4D8B95}"/>
            </c:ext>
          </c:extLst>
        </c:ser>
        <c:dLbls>
          <c:showLegendKey val="0"/>
          <c:showVal val="0"/>
          <c:showCatName val="0"/>
          <c:showSerName val="0"/>
          <c:showPercent val="0"/>
          <c:showBubbleSize val="0"/>
        </c:dLbls>
        <c:axId val="713330608"/>
        <c:axId val="713332256"/>
      </c:scatterChart>
      <c:valAx>
        <c:axId val="713330608"/>
        <c:scaling>
          <c:orientation val="minMax"/>
        </c:scaling>
        <c:delete val="0"/>
        <c:axPos val="b"/>
        <c:title>
          <c:tx>
            <c:rich>
              <a:bodyPr/>
              <a:lstStyle/>
              <a:p>
                <a:pPr>
                  <a:defRPr/>
                </a:pPr>
                <a:r>
                  <a:rPr lang="en-US"/>
                  <a:t>University of Oregon</a:t>
                </a:r>
              </a:p>
            </c:rich>
          </c:tx>
          <c:overlay val="0"/>
        </c:title>
        <c:numFmt formatCode="General" sourceLinked="1"/>
        <c:majorTickMark val="out"/>
        <c:minorTickMark val="none"/>
        <c:tickLblPos val="nextTo"/>
        <c:crossAx val="713332256"/>
        <c:crosses val="autoZero"/>
        <c:crossBetween val="midCat"/>
      </c:valAx>
      <c:valAx>
        <c:axId val="713332256"/>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1333060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Western Oregon University  Residual Plot</a:t>
            </a:r>
          </a:p>
        </c:rich>
      </c:tx>
      <c:overlay val="0"/>
    </c:title>
    <c:autoTitleDeleted val="0"/>
    <c:plotArea>
      <c:layout/>
      <c:scatterChart>
        <c:scatterStyle val="lineMarker"/>
        <c:varyColors val="0"/>
        <c:ser>
          <c:idx val="0"/>
          <c:order val="0"/>
          <c:spPr>
            <a:ln w="19050">
              <a:noFill/>
            </a:ln>
          </c:spPr>
          <c:xVal>
            <c:numRef>
              <c:f>Sheet1!$O$2:$O$4</c:f>
              <c:numCache>
                <c:formatCode>General</c:formatCode>
                <c:ptCount val="3"/>
                <c:pt idx="0">
                  <c:v>17605</c:v>
                </c:pt>
                <c:pt idx="1">
                  <c:v>19337</c:v>
                </c:pt>
                <c:pt idx="2">
                  <c:v>20663</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2CC4-014D-8890-8EEEAACEC240}"/>
            </c:ext>
          </c:extLst>
        </c:ser>
        <c:dLbls>
          <c:showLegendKey val="0"/>
          <c:showVal val="0"/>
          <c:showCatName val="0"/>
          <c:showSerName val="0"/>
          <c:showPercent val="0"/>
          <c:showBubbleSize val="0"/>
        </c:dLbls>
        <c:axId val="711102160"/>
        <c:axId val="711103840"/>
      </c:scatterChart>
      <c:valAx>
        <c:axId val="711102160"/>
        <c:scaling>
          <c:orientation val="minMax"/>
        </c:scaling>
        <c:delete val="0"/>
        <c:axPos val="b"/>
        <c:title>
          <c:tx>
            <c:rich>
              <a:bodyPr/>
              <a:lstStyle/>
              <a:p>
                <a:pPr>
                  <a:defRPr/>
                </a:pPr>
                <a:r>
                  <a:rPr lang="en-US"/>
                  <a:t>Western Oregon University</a:t>
                </a:r>
              </a:p>
            </c:rich>
          </c:tx>
          <c:overlay val="0"/>
        </c:title>
        <c:numFmt formatCode="General" sourceLinked="1"/>
        <c:majorTickMark val="out"/>
        <c:minorTickMark val="none"/>
        <c:tickLblPos val="nextTo"/>
        <c:crossAx val="711103840"/>
        <c:crosses val="autoZero"/>
        <c:crossBetween val="midCat"/>
      </c:valAx>
      <c:valAx>
        <c:axId val="711103840"/>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1110216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Winter  Residual Plot</a:t>
            </a:r>
          </a:p>
        </c:rich>
      </c:tx>
      <c:overlay val="0"/>
    </c:title>
    <c:autoTitleDeleted val="0"/>
    <c:plotArea>
      <c:layout/>
      <c:scatterChart>
        <c:scatterStyle val="lineMarker"/>
        <c:varyColors val="0"/>
        <c:ser>
          <c:idx val="0"/>
          <c:order val="0"/>
          <c:spPr>
            <a:ln w="19050">
              <a:noFill/>
            </a:ln>
          </c:spPr>
          <c:xVal>
            <c:numRef>
              <c:f>Sheet1!$P$2:$P$4</c:f>
              <c:numCache>
                <c:formatCode>General</c:formatCode>
                <c:ptCount val="3"/>
                <c:pt idx="0">
                  <c:v>1</c:v>
                </c:pt>
                <c:pt idx="1">
                  <c:v>0</c:v>
                </c:pt>
                <c:pt idx="2">
                  <c:v>0</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9237-A24C-9414-8F2CF686ADD5}"/>
            </c:ext>
          </c:extLst>
        </c:ser>
        <c:dLbls>
          <c:showLegendKey val="0"/>
          <c:showVal val="0"/>
          <c:showCatName val="0"/>
          <c:showSerName val="0"/>
          <c:showPercent val="0"/>
          <c:showBubbleSize val="0"/>
        </c:dLbls>
        <c:axId val="711121184"/>
        <c:axId val="711126688"/>
      </c:scatterChart>
      <c:valAx>
        <c:axId val="711121184"/>
        <c:scaling>
          <c:orientation val="minMax"/>
        </c:scaling>
        <c:delete val="0"/>
        <c:axPos val="b"/>
        <c:title>
          <c:tx>
            <c:rich>
              <a:bodyPr/>
              <a:lstStyle/>
              <a:p>
                <a:pPr>
                  <a:defRPr/>
                </a:pPr>
                <a:r>
                  <a:rPr lang="en-US"/>
                  <a:t>Winter</a:t>
                </a:r>
              </a:p>
            </c:rich>
          </c:tx>
          <c:overlay val="0"/>
        </c:title>
        <c:numFmt formatCode="General" sourceLinked="1"/>
        <c:majorTickMark val="out"/>
        <c:minorTickMark val="none"/>
        <c:tickLblPos val="nextTo"/>
        <c:crossAx val="711126688"/>
        <c:crosses val="autoZero"/>
        <c:crossBetween val="midCat"/>
      </c:valAx>
      <c:valAx>
        <c:axId val="711126688"/>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1112118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Spring  Residual Plot</a:t>
            </a:r>
          </a:p>
        </c:rich>
      </c:tx>
      <c:overlay val="0"/>
    </c:title>
    <c:autoTitleDeleted val="0"/>
    <c:plotArea>
      <c:layout/>
      <c:scatterChart>
        <c:scatterStyle val="lineMarker"/>
        <c:varyColors val="0"/>
        <c:ser>
          <c:idx val="0"/>
          <c:order val="0"/>
          <c:spPr>
            <a:ln w="19050">
              <a:noFill/>
            </a:ln>
          </c:spPr>
          <c:xVal>
            <c:numRef>
              <c:f>Sheet1!$Q$2:$Q$4</c:f>
              <c:numCache>
                <c:formatCode>General</c:formatCode>
                <c:ptCount val="3"/>
                <c:pt idx="0">
                  <c:v>0</c:v>
                </c:pt>
                <c:pt idx="1">
                  <c:v>1</c:v>
                </c:pt>
                <c:pt idx="2">
                  <c:v>0</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9F78-074B-A0BB-51895ECB211A}"/>
            </c:ext>
          </c:extLst>
        </c:ser>
        <c:dLbls>
          <c:showLegendKey val="0"/>
          <c:showVal val="0"/>
          <c:showCatName val="0"/>
          <c:showSerName val="0"/>
          <c:showPercent val="0"/>
          <c:showBubbleSize val="0"/>
        </c:dLbls>
        <c:axId val="672976336"/>
        <c:axId val="652307552"/>
      </c:scatterChart>
      <c:valAx>
        <c:axId val="672976336"/>
        <c:scaling>
          <c:orientation val="minMax"/>
        </c:scaling>
        <c:delete val="0"/>
        <c:axPos val="b"/>
        <c:title>
          <c:tx>
            <c:rich>
              <a:bodyPr/>
              <a:lstStyle/>
              <a:p>
                <a:pPr>
                  <a:defRPr/>
                </a:pPr>
                <a:r>
                  <a:rPr lang="en-US"/>
                  <a:t>Spring</a:t>
                </a:r>
              </a:p>
            </c:rich>
          </c:tx>
          <c:overlay val="0"/>
        </c:title>
        <c:numFmt formatCode="General" sourceLinked="1"/>
        <c:majorTickMark val="out"/>
        <c:minorTickMark val="none"/>
        <c:tickLblPos val="nextTo"/>
        <c:crossAx val="652307552"/>
        <c:crosses val="autoZero"/>
        <c:crossBetween val="midCat"/>
      </c:valAx>
      <c:valAx>
        <c:axId val="652307552"/>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67297633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Fall  Residual Plot</a:t>
            </a:r>
          </a:p>
        </c:rich>
      </c:tx>
      <c:overlay val="0"/>
    </c:title>
    <c:autoTitleDeleted val="0"/>
    <c:plotArea>
      <c:layout/>
      <c:scatterChart>
        <c:scatterStyle val="lineMarker"/>
        <c:varyColors val="0"/>
        <c:ser>
          <c:idx val="0"/>
          <c:order val="0"/>
          <c:spPr>
            <a:ln w="19050">
              <a:noFill/>
            </a:ln>
          </c:spPr>
          <c:xVal>
            <c:numRef>
              <c:f>Sheet1!$R$2:$R$4</c:f>
              <c:numCache>
                <c:formatCode>General</c:formatCode>
                <c:ptCount val="3"/>
                <c:pt idx="0">
                  <c:v>0</c:v>
                </c:pt>
                <c:pt idx="1">
                  <c:v>0</c:v>
                </c:pt>
                <c:pt idx="2">
                  <c:v>1</c:v>
                </c:pt>
              </c:numCache>
            </c:numRef>
          </c:xVal>
          <c:yVal>
            <c:numRef>
              <c:f>Sheet1!$AJ$40:$AJ$42</c:f>
              <c:numCache>
                <c:formatCode>General</c:formatCode>
                <c:ptCount val="3"/>
                <c:pt idx="0">
                  <c:v>0</c:v>
                </c:pt>
                <c:pt idx="1">
                  <c:v>0</c:v>
                </c:pt>
                <c:pt idx="2">
                  <c:v>0</c:v>
                </c:pt>
              </c:numCache>
            </c:numRef>
          </c:yVal>
          <c:smooth val="0"/>
          <c:extLst>
            <c:ext xmlns:c16="http://schemas.microsoft.com/office/drawing/2014/chart" uri="{C3380CC4-5D6E-409C-BE32-E72D297353CC}">
              <c16:uniqueId val="{00000001-2AD3-894E-B1C3-DF459DC7A0FD}"/>
            </c:ext>
          </c:extLst>
        </c:ser>
        <c:dLbls>
          <c:showLegendKey val="0"/>
          <c:showVal val="0"/>
          <c:showCatName val="0"/>
          <c:showSerName val="0"/>
          <c:showPercent val="0"/>
          <c:showBubbleSize val="0"/>
        </c:dLbls>
        <c:axId val="711168352"/>
        <c:axId val="711170032"/>
      </c:scatterChart>
      <c:valAx>
        <c:axId val="711168352"/>
        <c:scaling>
          <c:orientation val="minMax"/>
        </c:scaling>
        <c:delete val="0"/>
        <c:axPos val="b"/>
        <c:title>
          <c:tx>
            <c:rich>
              <a:bodyPr/>
              <a:lstStyle/>
              <a:p>
                <a:pPr>
                  <a:defRPr/>
                </a:pPr>
                <a:r>
                  <a:rPr lang="en-US"/>
                  <a:t>Fall</a:t>
                </a:r>
              </a:p>
            </c:rich>
          </c:tx>
          <c:overlay val="0"/>
        </c:title>
        <c:numFmt formatCode="General" sourceLinked="1"/>
        <c:majorTickMark val="out"/>
        <c:minorTickMark val="none"/>
        <c:tickLblPos val="nextTo"/>
        <c:crossAx val="711170032"/>
        <c:crosses val="autoZero"/>
        <c:crossBetween val="midCat"/>
      </c:valAx>
      <c:valAx>
        <c:axId val="711170032"/>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1116835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42</xdr:col>
      <xdr:colOff>279400</xdr:colOff>
      <xdr:row>1</xdr:row>
      <xdr:rowOff>76200</xdr:rowOff>
    </xdr:from>
    <xdr:to>
      <xdr:col>48</xdr:col>
      <xdr:colOff>279400</xdr:colOff>
      <xdr:row>11</xdr:row>
      <xdr:rowOff>76200</xdr:rowOff>
    </xdr:to>
    <xdr:graphicFrame macro="">
      <xdr:nvGraphicFramePr>
        <xdr:cNvPr id="2" name="Chart 1">
          <a:extLst>
            <a:ext uri="{FF2B5EF4-FFF2-40B4-BE49-F238E27FC236}">
              <a16:creationId xmlns:a16="http://schemas.microsoft.com/office/drawing/2014/main" id="{9B748658-E5E6-5647-BB37-525974B6D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43</xdr:col>
      <xdr:colOff>279400</xdr:colOff>
      <xdr:row>3</xdr:row>
      <xdr:rowOff>76200</xdr:rowOff>
    </xdr:from>
    <xdr:to>
      <xdr:col>49</xdr:col>
      <xdr:colOff>279400</xdr:colOff>
      <xdr:row>13</xdr:row>
      <xdr:rowOff>76200</xdr:rowOff>
    </xdr:to>
    <xdr:graphicFrame macro="">
      <xdr:nvGraphicFramePr>
        <xdr:cNvPr id="3" name="Chart 2">
          <a:extLst>
            <a:ext uri="{FF2B5EF4-FFF2-40B4-BE49-F238E27FC236}">
              <a16:creationId xmlns:a16="http://schemas.microsoft.com/office/drawing/2014/main" id="{59932D62-3365-094C-8F49-0EA5368DBA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279400</xdr:colOff>
      <xdr:row>5</xdr:row>
      <xdr:rowOff>76200</xdr:rowOff>
    </xdr:from>
    <xdr:to>
      <xdr:col>50</xdr:col>
      <xdr:colOff>279400</xdr:colOff>
      <xdr:row>15</xdr:row>
      <xdr:rowOff>63500</xdr:rowOff>
    </xdr:to>
    <xdr:graphicFrame macro="">
      <xdr:nvGraphicFramePr>
        <xdr:cNvPr id="4" name="Chart 3">
          <a:extLst>
            <a:ext uri="{FF2B5EF4-FFF2-40B4-BE49-F238E27FC236}">
              <a16:creationId xmlns:a16="http://schemas.microsoft.com/office/drawing/2014/main" id="{0B45B8CF-CC3F-634C-BE0D-55C244DFA1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45</xdr:col>
      <xdr:colOff>279400</xdr:colOff>
      <xdr:row>7</xdr:row>
      <xdr:rowOff>76200</xdr:rowOff>
    </xdr:from>
    <xdr:to>
      <xdr:col>51</xdr:col>
      <xdr:colOff>279400</xdr:colOff>
      <xdr:row>17</xdr:row>
      <xdr:rowOff>76200</xdr:rowOff>
    </xdr:to>
    <xdr:graphicFrame macro="">
      <xdr:nvGraphicFramePr>
        <xdr:cNvPr id="5" name="Chart 4">
          <a:extLst>
            <a:ext uri="{FF2B5EF4-FFF2-40B4-BE49-F238E27FC236}">
              <a16:creationId xmlns:a16="http://schemas.microsoft.com/office/drawing/2014/main" id="{B86E4DB6-7AC5-5B49-8EA3-05F91CA4E6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46</xdr:col>
      <xdr:colOff>279400</xdr:colOff>
      <xdr:row>9</xdr:row>
      <xdr:rowOff>76200</xdr:rowOff>
    </xdr:from>
    <xdr:to>
      <xdr:col>52</xdr:col>
      <xdr:colOff>279400</xdr:colOff>
      <xdr:row>19</xdr:row>
      <xdr:rowOff>76200</xdr:rowOff>
    </xdr:to>
    <xdr:graphicFrame macro="">
      <xdr:nvGraphicFramePr>
        <xdr:cNvPr id="6" name="Chart 5">
          <a:extLst>
            <a:ext uri="{FF2B5EF4-FFF2-40B4-BE49-F238E27FC236}">
              <a16:creationId xmlns:a16="http://schemas.microsoft.com/office/drawing/2014/main" id="{789C9E2C-F6A1-5E46-83E1-E3AB3B659A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47</xdr:col>
      <xdr:colOff>279400</xdr:colOff>
      <xdr:row>11</xdr:row>
      <xdr:rowOff>76200</xdr:rowOff>
    </xdr:from>
    <xdr:to>
      <xdr:col>53</xdr:col>
      <xdr:colOff>279400</xdr:colOff>
      <xdr:row>21</xdr:row>
      <xdr:rowOff>76200</xdr:rowOff>
    </xdr:to>
    <xdr:graphicFrame macro="">
      <xdr:nvGraphicFramePr>
        <xdr:cNvPr id="7" name="Chart 6">
          <a:extLst>
            <a:ext uri="{FF2B5EF4-FFF2-40B4-BE49-F238E27FC236}">
              <a16:creationId xmlns:a16="http://schemas.microsoft.com/office/drawing/2014/main" id="{A45B04EB-67A8-3142-BCF5-5BBEBAC0F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48</xdr:col>
      <xdr:colOff>279400</xdr:colOff>
      <xdr:row>13</xdr:row>
      <xdr:rowOff>76200</xdr:rowOff>
    </xdr:from>
    <xdr:to>
      <xdr:col>54</xdr:col>
      <xdr:colOff>279400</xdr:colOff>
      <xdr:row>23</xdr:row>
      <xdr:rowOff>76200</xdr:rowOff>
    </xdr:to>
    <xdr:graphicFrame macro="">
      <xdr:nvGraphicFramePr>
        <xdr:cNvPr id="8" name="Chart 7">
          <a:extLst>
            <a:ext uri="{FF2B5EF4-FFF2-40B4-BE49-F238E27FC236}">
              <a16:creationId xmlns:a16="http://schemas.microsoft.com/office/drawing/2014/main" id="{751929B0-7702-354C-A9D5-DFA77AEE79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49</xdr:col>
      <xdr:colOff>279400</xdr:colOff>
      <xdr:row>15</xdr:row>
      <xdr:rowOff>63500</xdr:rowOff>
    </xdr:from>
    <xdr:to>
      <xdr:col>55</xdr:col>
      <xdr:colOff>279400</xdr:colOff>
      <xdr:row>25</xdr:row>
      <xdr:rowOff>76200</xdr:rowOff>
    </xdr:to>
    <xdr:graphicFrame macro="">
      <xdr:nvGraphicFramePr>
        <xdr:cNvPr id="9" name="Chart 8">
          <a:extLst>
            <a:ext uri="{FF2B5EF4-FFF2-40B4-BE49-F238E27FC236}">
              <a16:creationId xmlns:a16="http://schemas.microsoft.com/office/drawing/2014/main" id="{6FF216A0-4AB4-6044-81E2-540731507E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50</xdr:col>
      <xdr:colOff>279400</xdr:colOff>
      <xdr:row>17</xdr:row>
      <xdr:rowOff>76200</xdr:rowOff>
    </xdr:from>
    <xdr:to>
      <xdr:col>56</xdr:col>
      <xdr:colOff>279400</xdr:colOff>
      <xdr:row>27</xdr:row>
      <xdr:rowOff>76200</xdr:rowOff>
    </xdr:to>
    <xdr:graphicFrame macro="">
      <xdr:nvGraphicFramePr>
        <xdr:cNvPr id="10" name="Chart 9">
          <a:extLst>
            <a:ext uri="{FF2B5EF4-FFF2-40B4-BE49-F238E27FC236}">
              <a16:creationId xmlns:a16="http://schemas.microsoft.com/office/drawing/2014/main" id="{608D0A35-92C8-C645-82A2-1093CEB72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51</xdr:col>
      <xdr:colOff>279400</xdr:colOff>
      <xdr:row>19</xdr:row>
      <xdr:rowOff>76200</xdr:rowOff>
    </xdr:from>
    <xdr:to>
      <xdr:col>57</xdr:col>
      <xdr:colOff>279400</xdr:colOff>
      <xdr:row>29</xdr:row>
      <xdr:rowOff>76200</xdr:rowOff>
    </xdr:to>
    <xdr:graphicFrame macro="">
      <xdr:nvGraphicFramePr>
        <xdr:cNvPr id="11" name="Chart 10">
          <a:extLst>
            <a:ext uri="{FF2B5EF4-FFF2-40B4-BE49-F238E27FC236}">
              <a16:creationId xmlns:a16="http://schemas.microsoft.com/office/drawing/2014/main" id="{F05DEC7E-F972-FF4D-A4A1-DCE24E448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52</xdr:col>
      <xdr:colOff>279400</xdr:colOff>
      <xdr:row>21</xdr:row>
      <xdr:rowOff>76200</xdr:rowOff>
    </xdr:from>
    <xdr:to>
      <xdr:col>58</xdr:col>
      <xdr:colOff>279400</xdr:colOff>
      <xdr:row>31</xdr:row>
      <xdr:rowOff>76200</xdr:rowOff>
    </xdr:to>
    <xdr:graphicFrame macro="">
      <xdr:nvGraphicFramePr>
        <xdr:cNvPr id="12" name="Chart 11">
          <a:extLst>
            <a:ext uri="{FF2B5EF4-FFF2-40B4-BE49-F238E27FC236}">
              <a16:creationId xmlns:a16="http://schemas.microsoft.com/office/drawing/2014/main" id="{58D787D8-94AA-CD45-B5DA-BB0F434EE5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53</xdr:col>
      <xdr:colOff>279400</xdr:colOff>
      <xdr:row>23</xdr:row>
      <xdr:rowOff>76200</xdr:rowOff>
    </xdr:from>
    <xdr:to>
      <xdr:col>59</xdr:col>
      <xdr:colOff>279400</xdr:colOff>
      <xdr:row>33</xdr:row>
      <xdr:rowOff>63500</xdr:rowOff>
    </xdr:to>
    <xdr:graphicFrame macro="">
      <xdr:nvGraphicFramePr>
        <xdr:cNvPr id="13" name="Chart 12">
          <a:extLst>
            <a:ext uri="{FF2B5EF4-FFF2-40B4-BE49-F238E27FC236}">
              <a16:creationId xmlns:a16="http://schemas.microsoft.com/office/drawing/2014/main" id="{E6AF0D21-6926-E543-A309-6C764C42F7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54</xdr:col>
      <xdr:colOff>279400</xdr:colOff>
      <xdr:row>25</xdr:row>
      <xdr:rowOff>76200</xdr:rowOff>
    </xdr:from>
    <xdr:to>
      <xdr:col>60</xdr:col>
      <xdr:colOff>279400</xdr:colOff>
      <xdr:row>35</xdr:row>
      <xdr:rowOff>76200</xdr:rowOff>
    </xdr:to>
    <xdr:graphicFrame macro="">
      <xdr:nvGraphicFramePr>
        <xdr:cNvPr id="14" name="Chart 13">
          <a:extLst>
            <a:ext uri="{FF2B5EF4-FFF2-40B4-BE49-F238E27FC236}">
              <a16:creationId xmlns:a16="http://schemas.microsoft.com/office/drawing/2014/main" id="{31AEE155-31A4-C747-B1FD-8CA9773DE7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55</xdr:col>
      <xdr:colOff>279400</xdr:colOff>
      <xdr:row>27</xdr:row>
      <xdr:rowOff>76200</xdr:rowOff>
    </xdr:from>
    <xdr:to>
      <xdr:col>61</xdr:col>
      <xdr:colOff>279400</xdr:colOff>
      <xdr:row>37</xdr:row>
      <xdr:rowOff>76200</xdr:rowOff>
    </xdr:to>
    <xdr:graphicFrame macro="">
      <xdr:nvGraphicFramePr>
        <xdr:cNvPr id="15" name="Chart 14">
          <a:extLst>
            <a:ext uri="{FF2B5EF4-FFF2-40B4-BE49-F238E27FC236}">
              <a16:creationId xmlns:a16="http://schemas.microsoft.com/office/drawing/2014/main" id="{139236FB-4017-5644-B0BA-9FBD5B99ED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56</xdr:col>
      <xdr:colOff>279400</xdr:colOff>
      <xdr:row>29</xdr:row>
      <xdr:rowOff>76200</xdr:rowOff>
    </xdr:from>
    <xdr:to>
      <xdr:col>62</xdr:col>
      <xdr:colOff>279400</xdr:colOff>
      <xdr:row>39</xdr:row>
      <xdr:rowOff>76200</xdr:rowOff>
    </xdr:to>
    <xdr:graphicFrame macro="">
      <xdr:nvGraphicFramePr>
        <xdr:cNvPr id="16" name="Chart 15">
          <a:extLst>
            <a:ext uri="{FF2B5EF4-FFF2-40B4-BE49-F238E27FC236}">
              <a16:creationId xmlns:a16="http://schemas.microsoft.com/office/drawing/2014/main" id="{B6756980-1299-FF4C-B3A1-43D4989A47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57</xdr:col>
      <xdr:colOff>279400</xdr:colOff>
      <xdr:row>31</xdr:row>
      <xdr:rowOff>76200</xdr:rowOff>
    </xdr:from>
    <xdr:to>
      <xdr:col>63</xdr:col>
      <xdr:colOff>279400</xdr:colOff>
      <xdr:row>41</xdr:row>
      <xdr:rowOff>76200</xdr:rowOff>
    </xdr:to>
    <xdr:graphicFrame macro="">
      <xdr:nvGraphicFramePr>
        <xdr:cNvPr id="17" name="Chart 16">
          <a:extLst>
            <a:ext uri="{FF2B5EF4-FFF2-40B4-BE49-F238E27FC236}">
              <a16:creationId xmlns:a16="http://schemas.microsoft.com/office/drawing/2014/main" id="{85CC0E8C-24F5-CC43-AF8C-613504FF4E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opLeftCell="A6" zoomScale="137" zoomScaleNormal="100" workbookViewId="0">
      <selection activeCell="A7" sqref="A7"/>
    </sheetView>
  </sheetViews>
  <sheetFormatPr baseColWidth="10" defaultColWidth="8.83203125" defaultRowHeight="15" x14ac:dyDescent="0.2"/>
  <cols>
    <col min="1" max="1" width="99" customWidth="1"/>
  </cols>
  <sheetData>
    <row r="1" spans="1:1" x14ac:dyDescent="0.2">
      <c r="A1" s="19" t="s">
        <v>50</v>
      </c>
    </row>
    <row r="2" spans="1:1" x14ac:dyDescent="0.2">
      <c r="A2" s="19" t="s">
        <v>51</v>
      </c>
    </row>
    <row r="3" spans="1:1" ht="84.75" customHeight="1" x14ac:dyDescent="0.2">
      <c r="A3" s="34" t="s">
        <v>64</v>
      </c>
    </row>
    <row r="4" spans="1:1" ht="145.5" customHeight="1" x14ac:dyDescent="0.2">
      <c r="A4" s="18" t="s">
        <v>57</v>
      </c>
    </row>
    <row r="5" spans="1:1" x14ac:dyDescent="0.2">
      <c r="A5" s="18"/>
    </row>
    <row r="6" spans="1:1" ht="140.25" customHeight="1" x14ac:dyDescent="0.2">
      <c r="A6" s="18" t="s">
        <v>63</v>
      </c>
    </row>
    <row r="7" spans="1:1" x14ac:dyDescent="0.2">
      <c r="A7" s="22"/>
    </row>
    <row r="8" spans="1:1" ht="323.25" customHeight="1" x14ac:dyDescent="0.2">
      <c r="A8" s="32" t="s">
        <v>62</v>
      </c>
    </row>
    <row r="9" spans="1:1" x14ac:dyDescent="0.2">
      <c r="A9" s="18"/>
    </row>
    <row r="10" spans="1:1" ht="37.5" customHeight="1" x14ac:dyDescent="0.2">
      <c r="A10" s="34"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2"/>
  <sheetViews>
    <sheetView zoomScale="90" zoomScaleNormal="90" workbookViewId="0">
      <selection activeCell="T10" sqref="T10"/>
    </sheetView>
  </sheetViews>
  <sheetFormatPr baseColWidth="10" defaultColWidth="8.83203125" defaultRowHeight="15" x14ac:dyDescent="0.2"/>
  <cols>
    <col min="2" max="2" width="47.33203125" bestFit="1" customWidth="1"/>
    <col min="3" max="3" width="11.33203125" bestFit="1" customWidth="1"/>
    <col min="4" max="4" width="14.83203125" bestFit="1" customWidth="1"/>
    <col min="5" max="5" width="9.83203125" bestFit="1" customWidth="1"/>
    <col min="6" max="6" width="9.83203125" customWidth="1"/>
    <col min="9" max="9" width="47.33203125" bestFit="1" customWidth="1"/>
    <col min="10" max="10" width="13.83203125" customWidth="1"/>
    <col min="11" max="11" width="13.5" bestFit="1" customWidth="1"/>
    <col min="12" max="12" width="13.83203125" bestFit="1" customWidth="1"/>
    <col min="13" max="13" width="10.33203125" customWidth="1"/>
    <col min="16" max="16" width="47.33203125" bestFit="1" customWidth="1"/>
    <col min="17" max="17" width="11.5" customWidth="1"/>
    <col min="18" max="18" width="13.5" bestFit="1" customWidth="1"/>
    <col min="19" max="19" width="13.83203125" bestFit="1" customWidth="1"/>
    <col min="20" max="20" width="10.1640625" customWidth="1"/>
  </cols>
  <sheetData>
    <row r="1" spans="2:20" ht="26" x14ac:dyDescent="0.3">
      <c r="B1" s="39" t="s">
        <v>44</v>
      </c>
      <c r="C1" s="39"/>
      <c r="D1" s="39"/>
      <c r="E1" s="39"/>
      <c r="F1" s="39"/>
    </row>
    <row r="2" spans="2:20" ht="16" thickBot="1" x14ac:dyDescent="0.25"/>
    <row r="3" spans="2:20" x14ac:dyDescent="0.2">
      <c r="B3" s="4" t="s">
        <v>47</v>
      </c>
      <c r="C3" s="5"/>
      <c r="D3" s="5"/>
      <c r="E3" s="5"/>
      <c r="F3" s="6"/>
      <c r="I3" s="4" t="s">
        <v>48</v>
      </c>
      <c r="J3" s="5"/>
      <c r="K3" s="5"/>
      <c r="L3" s="5"/>
      <c r="M3" s="6"/>
      <c r="P3" s="4" t="s">
        <v>49</v>
      </c>
      <c r="Q3" s="5"/>
      <c r="R3" s="5"/>
      <c r="S3" s="5"/>
      <c r="T3" s="6"/>
    </row>
    <row r="4" spans="2:20" x14ac:dyDescent="0.2">
      <c r="B4" s="7"/>
      <c r="C4" s="1"/>
      <c r="D4" s="36" t="s">
        <v>43</v>
      </c>
      <c r="E4" s="37"/>
      <c r="F4" s="38"/>
      <c r="I4" s="7"/>
      <c r="J4" s="1"/>
      <c r="K4" s="36" t="s">
        <v>43</v>
      </c>
      <c r="L4" s="37"/>
      <c r="M4" s="38"/>
      <c r="P4" s="7"/>
      <c r="Q4" s="1"/>
      <c r="R4" s="36" t="s">
        <v>43</v>
      </c>
      <c r="S4" s="37"/>
      <c r="T4" s="38"/>
    </row>
    <row r="5" spans="2:20" x14ac:dyDescent="0.2">
      <c r="B5" s="7" t="s">
        <v>41</v>
      </c>
      <c r="C5" s="1"/>
      <c r="D5" s="1" t="s">
        <v>1</v>
      </c>
      <c r="E5" s="1" t="s">
        <v>45</v>
      </c>
      <c r="F5" s="8" t="s">
        <v>46</v>
      </c>
      <c r="I5" s="7" t="s">
        <v>0</v>
      </c>
      <c r="J5" s="1"/>
      <c r="K5" s="1" t="s">
        <v>1</v>
      </c>
      <c r="L5" s="1" t="s">
        <v>45</v>
      </c>
      <c r="M5" s="8" t="s">
        <v>46</v>
      </c>
      <c r="P5" s="7" t="s">
        <v>0</v>
      </c>
      <c r="Q5" s="1"/>
      <c r="R5" s="1" t="s">
        <v>1</v>
      </c>
      <c r="S5" s="1" t="s">
        <v>45</v>
      </c>
      <c r="T5" s="8" t="s">
        <v>46</v>
      </c>
    </row>
    <row r="6" spans="2:20" x14ac:dyDescent="0.2">
      <c r="B6" s="7" t="s">
        <v>53</v>
      </c>
      <c r="C6" s="1"/>
      <c r="D6" s="1">
        <v>206</v>
      </c>
      <c r="E6" s="1">
        <v>134</v>
      </c>
      <c r="F6" s="8">
        <v>72</v>
      </c>
      <c r="I6" s="7" t="s">
        <v>53</v>
      </c>
      <c r="J6" s="1"/>
      <c r="K6" s="1">
        <v>147</v>
      </c>
      <c r="L6" s="1">
        <v>101</v>
      </c>
      <c r="M6" s="8">
        <v>46</v>
      </c>
      <c r="P6" s="7" t="s">
        <v>53</v>
      </c>
      <c r="Q6" s="1"/>
      <c r="R6" s="1">
        <v>289</v>
      </c>
      <c r="S6" s="1">
        <v>209</v>
      </c>
      <c r="T6" s="8">
        <v>80</v>
      </c>
    </row>
    <row r="7" spans="2:20" x14ac:dyDescent="0.2">
      <c r="B7" s="7" t="s">
        <v>40</v>
      </c>
      <c r="C7" s="1"/>
      <c r="D7" s="1">
        <v>146</v>
      </c>
      <c r="E7" s="1">
        <v>93</v>
      </c>
      <c r="F7" s="8">
        <v>53</v>
      </c>
      <c r="I7" s="7" t="s">
        <v>40</v>
      </c>
      <c r="J7" s="1"/>
      <c r="K7" s="1">
        <v>94</v>
      </c>
      <c r="L7" s="1">
        <v>61</v>
      </c>
      <c r="M7" s="8">
        <v>33</v>
      </c>
      <c r="P7" s="7" t="s">
        <v>40</v>
      </c>
      <c r="Q7" s="1"/>
      <c r="R7" s="1">
        <v>183</v>
      </c>
      <c r="S7" s="1">
        <v>136</v>
      </c>
      <c r="T7" s="8">
        <v>47</v>
      </c>
    </row>
    <row r="8" spans="2:20" x14ac:dyDescent="0.2">
      <c r="B8" s="17" t="s">
        <v>39</v>
      </c>
      <c r="C8" s="1"/>
      <c r="D8" s="1"/>
      <c r="E8" s="1"/>
      <c r="F8" s="8"/>
      <c r="I8" s="17" t="s">
        <v>39</v>
      </c>
      <c r="J8" s="1"/>
      <c r="K8" s="1"/>
      <c r="L8" s="1"/>
      <c r="M8" s="8"/>
      <c r="P8" s="17" t="s">
        <v>39</v>
      </c>
      <c r="Q8" s="1"/>
      <c r="R8" s="1"/>
      <c r="S8" s="1"/>
      <c r="T8" s="8"/>
    </row>
    <row r="9" spans="2:20" x14ac:dyDescent="0.2">
      <c r="B9" s="7" t="s">
        <v>4</v>
      </c>
      <c r="C9" s="1"/>
      <c r="D9" s="1"/>
      <c r="E9" s="1"/>
      <c r="F9" s="16">
        <v>532685</v>
      </c>
      <c r="I9" s="7" t="s">
        <v>4</v>
      </c>
      <c r="J9" s="1"/>
      <c r="K9" s="1"/>
      <c r="L9" s="1"/>
      <c r="M9" s="16">
        <v>568676</v>
      </c>
      <c r="P9" s="7" t="s">
        <v>4</v>
      </c>
      <c r="Q9" s="1"/>
      <c r="R9" s="1"/>
      <c r="S9" s="1"/>
      <c r="T9" s="16">
        <v>596286</v>
      </c>
    </row>
    <row r="10" spans="2:20" x14ac:dyDescent="0.2">
      <c r="B10" s="7" t="s">
        <v>5</v>
      </c>
      <c r="C10" s="1" t="s">
        <v>42</v>
      </c>
      <c r="D10" s="2">
        <v>273226</v>
      </c>
      <c r="E10" s="1" t="s">
        <v>6</v>
      </c>
      <c r="F10" s="16">
        <f>C36+C48</f>
        <v>301691</v>
      </c>
      <c r="I10" s="27" t="s">
        <v>5</v>
      </c>
      <c r="J10" s="28" t="s">
        <v>42</v>
      </c>
      <c r="K10" s="29">
        <v>174235</v>
      </c>
      <c r="L10" s="30" t="s">
        <v>6</v>
      </c>
      <c r="M10" s="31">
        <f>J36+J48</f>
        <v>169181</v>
      </c>
      <c r="P10" s="27" t="s">
        <v>5</v>
      </c>
      <c r="Q10" s="28" t="s">
        <v>42</v>
      </c>
      <c r="R10" s="29">
        <v>343652</v>
      </c>
      <c r="S10" s="30" t="s">
        <v>6</v>
      </c>
      <c r="T10" s="31">
        <f>Q36+Q48</f>
        <v>199707</v>
      </c>
    </row>
    <row r="11" spans="2:20" x14ac:dyDescent="0.2">
      <c r="B11" s="7" t="s">
        <v>58</v>
      </c>
      <c r="C11" s="33">
        <v>99001</v>
      </c>
      <c r="D11" s="2">
        <f>F9-D10</f>
        <v>259459</v>
      </c>
      <c r="E11" s="1"/>
      <c r="F11" s="16">
        <f>F9-F10</f>
        <v>230994</v>
      </c>
      <c r="I11" s="27" t="s">
        <v>58</v>
      </c>
      <c r="J11" s="33">
        <v>149001</v>
      </c>
      <c r="K11" s="29"/>
      <c r="L11" s="30"/>
      <c r="M11" s="31"/>
      <c r="P11" s="27" t="s">
        <v>58</v>
      </c>
      <c r="Q11" s="33">
        <v>21477</v>
      </c>
      <c r="R11" s="29"/>
      <c r="S11" s="30"/>
      <c r="T11" s="31"/>
    </row>
    <row r="12" spans="2:20" x14ac:dyDescent="0.2">
      <c r="B12" s="7" t="s">
        <v>54</v>
      </c>
      <c r="C12" s="2">
        <v>124724</v>
      </c>
      <c r="D12" s="2"/>
      <c r="E12" s="1"/>
      <c r="F12" s="16"/>
      <c r="I12" s="7" t="s">
        <v>54</v>
      </c>
      <c r="J12" s="2">
        <v>130527</v>
      </c>
      <c r="L12" s="1"/>
      <c r="M12" s="16"/>
      <c r="P12" s="7" t="s">
        <v>54</v>
      </c>
      <c r="Q12" s="2">
        <v>155575</v>
      </c>
      <c r="R12" s="2"/>
      <c r="S12" s="1"/>
      <c r="T12" s="16"/>
    </row>
    <row r="13" spans="2:20" x14ac:dyDescent="0.2">
      <c r="B13" s="7" t="s">
        <v>55</v>
      </c>
      <c r="C13" s="2">
        <v>52462</v>
      </c>
      <c r="D13" s="2"/>
      <c r="E13" s="1"/>
      <c r="F13" s="16"/>
      <c r="I13" s="7" t="s">
        <v>55</v>
      </c>
      <c r="J13" s="2">
        <v>41967</v>
      </c>
      <c r="K13" s="2">
        <f>SUM(J11:J14)</f>
        <v>323645</v>
      </c>
      <c r="L13" s="1"/>
      <c r="M13" s="16">
        <f>K13+M10</f>
        <v>492826</v>
      </c>
      <c r="P13" s="7" t="s">
        <v>55</v>
      </c>
      <c r="Q13" s="2">
        <v>41556</v>
      </c>
      <c r="R13" s="2"/>
      <c r="S13" s="1"/>
      <c r="T13" s="16"/>
    </row>
    <row r="14" spans="2:20" ht="16" thickBot="1" x14ac:dyDescent="0.25">
      <c r="B14" s="9" t="s">
        <v>56</v>
      </c>
      <c r="C14" s="20">
        <v>6766</v>
      </c>
      <c r="D14" s="20"/>
      <c r="E14" s="10"/>
      <c r="F14" s="21"/>
      <c r="I14" s="9" t="s">
        <v>56</v>
      </c>
      <c r="J14" s="20">
        <v>2150</v>
      </c>
      <c r="K14" s="2">
        <f>K10+K13</f>
        <v>497880</v>
      </c>
      <c r="L14" s="10"/>
      <c r="M14" s="21"/>
      <c r="P14" s="9" t="s">
        <v>56</v>
      </c>
      <c r="Q14" s="20">
        <v>7642</v>
      </c>
      <c r="R14" s="20"/>
      <c r="S14" s="47">
        <f>SUM(Q11:Q14)</f>
        <v>226250</v>
      </c>
      <c r="T14" s="21">
        <f>S14+R10</f>
        <v>569902</v>
      </c>
    </row>
    <row r="15" spans="2:20" s="3" customFormat="1" ht="33" thickBot="1" x14ac:dyDescent="0.25">
      <c r="B15" s="23" t="s">
        <v>7</v>
      </c>
      <c r="C15" s="24" t="s">
        <v>37</v>
      </c>
      <c r="D15" s="24" t="s">
        <v>38</v>
      </c>
      <c r="E15" s="25" t="s">
        <v>2</v>
      </c>
      <c r="F15" s="26" t="s">
        <v>3</v>
      </c>
      <c r="I15" s="23" t="s">
        <v>7</v>
      </c>
      <c r="J15" s="24" t="s">
        <v>37</v>
      </c>
      <c r="K15" s="24" t="s">
        <v>38</v>
      </c>
      <c r="L15" s="25" t="s">
        <v>2</v>
      </c>
      <c r="M15" s="26" t="s">
        <v>3</v>
      </c>
      <c r="P15" s="23" t="s">
        <v>7</v>
      </c>
      <c r="Q15" s="24" t="s">
        <v>37</v>
      </c>
      <c r="R15" s="24" t="s">
        <v>38</v>
      </c>
      <c r="S15" s="25" t="s">
        <v>2</v>
      </c>
      <c r="T15" s="26" t="s">
        <v>3</v>
      </c>
    </row>
    <row r="16" spans="2:20" x14ac:dyDescent="0.2">
      <c r="B16" s="4" t="s">
        <v>8</v>
      </c>
      <c r="C16" s="5"/>
      <c r="D16" s="5"/>
      <c r="E16" s="5"/>
      <c r="F16" s="6"/>
      <c r="I16" s="4" t="s">
        <v>8</v>
      </c>
      <c r="J16" s="5"/>
      <c r="K16" s="5"/>
      <c r="L16" s="5"/>
      <c r="M16" s="6"/>
      <c r="P16" s="4" t="s">
        <v>8</v>
      </c>
      <c r="Q16" s="5"/>
      <c r="R16" s="5"/>
      <c r="S16" s="5"/>
      <c r="T16" s="6"/>
    </row>
    <row r="17" spans="2:20" x14ac:dyDescent="0.2">
      <c r="B17" s="7" t="s">
        <v>9</v>
      </c>
      <c r="C17" s="2">
        <v>246</v>
      </c>
      <c r="D17" s="1"/>
      <c r="E17" s="1"/>
      <c r="F17" s="8"/>
      <c r="I17" s="7" t="s">
        <v>9</v>
      </c>
      <c r="J17" s="2">
        <v>1880</v>
      </c>
      <c r="K17" s="1"/>
      <c r="L17" s="1"/>
      <c r="M17" s="8"/>
      <c r="P17" s="7" t="s">
        <v>9</v>
      </c>
      <c r="Q17" s="2">
        <v>255</v>
      </c>
      <c r="R17" s="1"/>
      <c r="S17" s="1"/>
      <c r="T17" s="8"/>
    </row>
    <row r="18" spans="2:20" x14ac:dyDescent="0.2">
      <c r="B18" s="7" t="s">
        <v>10</v>
      </c>
      <c r="C18" s="2">
        <v>1627</v>
      </c>
      <c r="D18" s="1"/>
      <c r="E18" s="1"/>
      <c r="F18" s="8"/>
      <c r="I18" s="7" t="s">
        <v>10</v>
      </c>
      <c r="J18" s="2">
        <v>0</v>
      </c>
      <c r="K18" s="1"/>
      <c r="L18" s="1"/>
      <c r="M18" s="8"/>
      <c r="P18" s="7" t="s">
        <v>10</v>
      </c>
      <c r="Q18" s="2">
        <v>267</v>
      </c>
      <c r="R18" s="1"/>
      <c r="S18" s="1"/>
      <c r="T18" s="8"/>
    </row>
    <row r="19" spans="2:20" x14ac:dyDescent="0.2">
      <c r="B19" s="7" t="s">
        <v>11</v>
      </c>
      <c r="C19" s="2">
        <v>4750</v>
      </c>
      <c r="D19" s="1"/>
      <c r="E19" s="1"/>
      <c r="F19" s="8"/>
      <c r="I19" s="7" t="s">
        <v>11</v>
      </c>
      <c r="J19" s="2">
        <v>3040</v>
      </c>
      <c r="K19" s="1"/>
      <c r="L19" s="1"/>
      <c r="M19" s="8"/>
      <c r="P19" s="7" t="s">
        <v>11</v>
      </c>
      <c r="Q19" s="2">
        <v>2580</v>
      </c>
      <c r="R19" s="1"/>
      <c r="S19" s="1"/>
      <c r="T19" s="8"/>
    </row>
    <row r="20" spans="2:20" x14ac:dyDescent="0.2">
      <c r="B20" s="7" t="s">
        <v>12</v>
      </c>
      <c r="C20" s="2">
        <v>5292</v>
      </c>
      <c r="D20" s="1"/>
      <c r="E20" s="1"/>
      <c r="F20" s="8"/>
      <c r="I20" s="7" t="s">
        <v>12</v>
      </c>
      <c r="J20" s="2">
        <v>0</v>
      </c>
      <c r="K20" s="1"/>
      <c r="L20" s="1"/>
      <c r="M20" s="8"/>
      <c r="P20" s="7" t="s">
        <v>12</v>
      </c>
      <c r="Q20" s="2">
        <v>1693</v>
      </c>
      <c r="R20" s="1"/>
      <c r="S20" s="1"/>
      <c r="T20" s="8"/>
    </row>
    <row r="21" spans="2:20" x14ac:dyDescent="0.2">
      <c r="B21" s="7" t="s">
        <v>13</v>
      </c>
      <c r="C21" s="2">
        <v>1365</v>
      </c>
      <c r="D21" s="1"/>
      <c r="E21" s="1"/>
      <c r="F21" s="8"/>
      <c r="I21" s="7" t="s">
        <v>13</v>
      </c>
      <c r="J21" s="2">
        <v>1119</v>
      </c>
      <c r="K21" s="1"/>
      <c r="L21" s="1"/>
      <c r="M21" s="8"/>
      <c r="P21" s="7" t="s">
        <v>13</v>
      </c>
      <c r="Q21" s="2">
        <v>519</v>
      </c>
      <c r="R21" s="1"/>
      <c r="S21" s="1"/>
      <c r="T21" s="8"/>
    </row>
    <row r="22" spans="2:20" x14ac:dyDescent="0.2">
      <c r="B22" s="7" t="s">
        <v>14</v>
      </c>
      <c r="C22" s="2">
        <v>0</v>
      </c>
      <c r="D22" s="1"/>
      <c r="E22" s="1"/>
      <c r="F22" s="8"/>
      <c r="I22" s="7" t="s">
        <v>14</v>
      </c>
      <c r="J22" s="2">
        <v>0</v>
      </c>
      <c r="K22" s="1"/>
      <c r="L22" s="1"/>
      <c r="M22" s="8"/>
      <c r="P22" s="7" t="s">
        <v>14</v>
      </c>
      <c r="Q22" s="2">
        <v>0</v>
      </c>
      <c r="R22" s="1"/>
      <c r="S22" s="1"/>
      <c r="T22" s="8"/>
    </row>
    <row r="23" spans="2:20" x14ac:dyDescent="0.2">
      <c r="B23" s="7" t="s">
        <v>15</v>
      </c>
      <c r="C23" s="2">
        <v>9060</v>
      </c>
      <c r="D23" s="1"/>
      <c r="E23" s="1"/>
      <c r="F23" s="8"/>
      <c r="I23" s="7" t="s">
        <v>15</v>
      </c>
      <c r="J23" s="2">
        <v>6714</v>
      </c>
      <c r="K23" s="1"/>
      <c r="L23" s="1"/>
      <c r="M23" s="8"/>
      <c r="P23" s="7" t="s">
        <v>15</v>
      </c>
      <c r="Q23" s="2">
        <v>4133</v>
      </c>
      <c r="R23" s="1"/>
      <c r="S23" s="1"/>
      <c r="T23" s="8"/>
    </row>
    <row r="24" spans="2:20" x14ac:dyDescent="0.2">
      <c r="B24" s="7" t="s">
        <v>16</v>
      </c>
      <c r="C24" s="2">
        <v>0</v>
      </c>
      <c r="D24" s="1"/>
      <c r="E24" s="1"/>
      <c r="F24" s="8"/>
      <c r="I24" s="7" t="s">
        <v>16</v>
      </c>
      <c r="J24" s="2">
        <v>0</v>
      </c>
      <c r="K24" s="1"/>
      <c r="L24" s="1"/>
      <c r="M24" s="8"/>
      <c r="P24" s="7" t="s">
        <v>16</v>
      </c>
      <c r="Q24" s="2">
        <v>0</v>
      </c>
      <c r="R24" s="1"/>
      <c r="S24" s="1"/>
      <c r="T24" s="8"/>
    </row>
    <row r="25" spans="2:20" x14ac:dyDescent="0.2">
      <c r="B25" s="7" t="s">
        <v>17</v>
      </c>
      <c r="C25" s="2">
        <v>368</v>
      </c>
      <c r="D25" s="1"/>
      <c r="E25" s="1"/>
      <c r="F25" s="8"/>
      <c r="I25" s="7" t="s">
        <v>17</v>
      </c>
      <c r="J25" s="2">
        <v>0</v>
      </c>
      <c r="K25" s="1"/>
      <c r="L25" s="1"/>
      <c r="M25" s="8"/>
      <c r="P25" s="7" t="s">
        <v>17</v>
      </c>
      <c r="Q25" s="2">
        <v>0</v>
      </c>
      <c r="R25" s="1"/>
      <c r="S25" s="1"/>
      <c r="T25" s="8"/>
    </row>
    <row r="26" spans="2:20" x14ac:dyDescent="0.2">
      <c r="B26" s="7" t="s">
        <v>18</v>
      </c>
      <c r="C26" s="2">
        <v>0</v>
      </c>
      <c r="D26" s="1"/>
      <c r="E26" s="1"/>
      <c r="F26" s="8"/>
      <c r="I26" s="7" t="s">
        <v>18</v>
      </c>
      <c r="J26" s="2">
        <v>129</v>
      </c>
      <c r="K26" s="1"/>
      <c r="L26" s="1"/>
      <c r="M26" s="8"/>
      <c r="P26" s="7" t="s">
        <v>18</v>
      </c>
      <c r="Q26" s="2">
        <v>0</v>
      </c>
      <c r="R26" s="1"/>
      <c r="S26" s="1"/>
      <c r="T26" s="8"/>
    </row>
    <row r="27" spans="2:20" x14ac:dyDescent="0.2">
      <c r="B27" s="7" t="s">
        <v>19</v>
      </c>
      <c r="C27" s="2">
        <v>0</v>
      </c>
      <c r="D27" s="1"/>
      <c r="E27" s="1"/>
      <c r="F27" s="8"/>
      <c r="I27" s="7" t="s">
        <v>19</v>
      </c>
      <c r="J27" s="2">
        <v>0</v>
      </c>
      <c r="K27" s="1"/>
      <c r="L27" s="1"/>
      <c r="M27" s="8"/>
      <c r="P27" s="7" t="s">
        <v>19</v>
      </c>
      <c r="Q27" s="2">
        <v>0</v>
      </c>
      <c r="R27" s="1"/>
      <c r="S27" s="1"/>
      <c r="T27" s="8"/>
    </row>
    <row r="28" spans="2:20" x14ac:dyDescent="0.2">
      <c r="B28" s="7" t="s">
        <v>20</v>
      </c>
      <c r="C28" s="2">
        <v>3321</v>
      </c>
      <c r="D28" s="1"/>
      <c r="E28" s="1"/>
      <c r="F28" s="8"/>
      <c r="I28" s="7" t="s">
        <v>20</v>
      </c>
      <c r="J28" s="2">
        <v>4674</v>
      </c>
      <c r="K28" s="1"/>
      <c r="L28" s="1"/>
      <c r="M28" s="8"/>
      <c r="P28" s="7" t="s">
        <v>20</v>
      </c>
      <c r="Q28" s="2">
        <v>2676</v>
      </c>
      <c r="R28" s="1"/>
      <c r="S28" s="1"/>
      <c r="T28" s="8"/>
    </row>
    <row r="29" spans="2:20" x14ac:dyDescent="0.2">
      <c r="B29" s="7" t="s">
        <v>21</v>
      </c>
      <c r="C29" s="2">
        <v>2436</v>
      </c>
      <c r="D29" s="1"/>
      <c r="E29" s="1"/>
      <c r="F29" s="8"/>
      <c r="I29" s="7" t="s">
        <v>21</v>
      </c>
      <c r="J29" s="2">
        <v>1508</v>
      </c>
      <c r="K29" s="1"/>
      <c r="L29" s="1"/>
      <c r="M29" s="8"/>
      <c r="P29" s="7" t="s">
        <v>21</v>
      </c>
      <c r="Q29" s="2">
        <v>0</v>
      </c>
      <c r="R29" s="1"/>
      <c r="S29" s="1"/>
      <c r="T29" s="8"/>
    </row>
    <row r="30" spans="2:20" x14ac:dyDescent="0.2">
      <c r="B30" s="7" t="s">
        <v>22</v>
      </c>
      <c r="C30" s="2">
        <v>0</v>
      </c>
      <c r="D30" s="1"/>
      <c r="E30" s="1"/>
      <c r="F30" s="8"/>
      <c r="I30" s="7" t="s">
        <v>22</v>
      </c>
      <c r="J30" s="2">
        <v>0</v>
      </c>
      <c r="K30" s="1"/>
      <c r="L30" s="1"/>
      <c r="M30" s="8"/>
      <c r="P30" s="7" t="s">
        <v>22</v>
      </c>
      <c r="Q30" s="2">
        <v>0</v>
      </c>
      <c r="R30" s="1"/>
      <c r="S30" s="1"/>
      <c r="T30" s="8"/>
    </row>
    <row r="31" spans="2:20" x14ac:dyDescent="0.2">
      <c r="B31" s="7" t="s">
        <v>23</v>
      </c>
      <c r="C31" s="2">
        <v>0</v>
      </c>
      <c r="D31" s="1"/>
      <c r="E31" s="1"/>
      <c r="F31" s="8"/>
      <c r="I31" s="7" t="s">
        <v>23</v>
      </c>
      <c r="J31" s="2">
        <v>0</v>
      </c>
      <c r="K31" s="1"/>
      <c r="L31" s="1"/>
      <c r="M31" s="8"/>
      <c r="P31" s="7" t="s">
        <v>23</v>
      </c>
      <c r="Q31" s="2">
        <v>0</v>
      </c>
      <c r="R31" s="1"/>
      <c r="S31" s="1"/>
      <c r="T31" s="8"/>
    </row>
    <row r="32" spans="2:20" x14ac:dyDescent="0.2">
      <c r="B32" s="7" t="s">
        <v>24</v>
      </c>
      <c r="C32" s="2">
        <v>0</v>
      </c>
      <c r="D32" s="1"/>
      <c r="E32" s="1"/>
      <c r="F32" s="8"/>
      <c r="I32" s="7" t="s">
        <v>24</v>
      </c>
      <c r="J32" s="2">
        <v>0</v>
      </c>
      <c r="K32" s="1"/>
      <c r="L32" s="1"/>
      <c r="M32" s="8"/>
      <c r="P32" s="7" t="s">
        <v>24</v>
      </c>
      <c r="Q32" s="2">
        <v>0</v>
      </c>
      <c r="R32" s="1"/>
      <c r="S32" s="1"/>
      <c r="T32" s="8"/>
    </row>
    <row r="33" spans="2:20" x14ac:dyDescent="0.2">
      <c r="B33" s="7" t="s">
        <v>25</v>
      </c>
      <c r="C33" s="2">
        <v>0</v>
      </c>
      <c r="D33" s="1"/>
      <c r="E33" s="1"/>
      <c r="F33" s="8"/>
      <c r="I33" s="7" t="s">
        <v>25</v>
      </c>
      <c r="J33" s="2">
        <v>0</v>
      </c>
      <c r="K33" s="1"/>
      <c r="L33" s="1"/>
      <c r="M33" s="8"/>
      <c r="P33" s="7" t="s">
        <v>25</v>
      </c>
      <c r="Q33" s="2">
        <v>0</v>
      </c>
      <c r="R33" s="1"/>
      <c r="S33" s="1"/>
      <c r="T33" s="8"/>
    </row>
    <row r="34" spans="2:20" x14ac:dyDescent="0.2">
      <c r="B34" s="7" t="s">
        <v>26</v>
      </c>
      <c r="C34" s="1">
        <v>9</v>
      </c>
      <c r="D34" s="36" t="s">
        <v>60</v>
      </c>
      <c r="E34" s="43"/>
      <c r="F34" s="8">
        <v>31</v>
      </c>
      <c r="I34" s="7" t="s">
        <v>26</v>
      </c>
      <c r="J34" s="1">
        <v>9</v>
      </c>
      <c r="K34" s="36" t="s">
        <v>60</v>
      </c>
      <c r="L34" s="43"/>
      <c r="M34" s="35">
        <v>21</v>
      </c>
      <c r="P34" s="7" t="s">
        <v>26</v>
      </c>
      <c r="Q34" s="1">
        <v>9</v>
      </c>
      <c r="R34" s="36" t="s">
        <v>60</v>
      </c>
      <c r="S34" s="43"/>
      <c r="T34" s="8">
        <v>28</v>
      </c>
    </row>
    <row r="35" spans="2:20" x14ac:dyDescent="0.2">
      <c r="B35" s="7" t="s">
        <v>27</v>
      </c>
      <c r="C35" s="1">
        <v>9</v>
      </c>
      <c r="D35" s="1"/>
      <c r="E35" s="1"/>
      <c r="F35" s="8"/>
      <c r="I35" s="7" t="s">
        <v>27</v>
      </c>
      <c r="J35" s="1">
        <v>7</v>
      </c>
      <c r="K35" s="1"/>
      <c r="L35" s="1"/>
      <c r="M35" s="8"/>
      <c r="P35" s="7" t="s">
        <v>27</v>
      </c>
      <c r="Q35" s="1">
        <v>7</v>
      </c>
      <c r="R35" s="1"/>
      <c r="S35" s="1"/>
      <c r="T35" s="8"/>
    </row>
    <row r="36" spans="2:20" ht="16" thickBot="1" x14ac:dyDescent="0.25">
      <c r="B36" s="12" t="s">
        <v>1</v>
      </c>
      <c r="C36" s="15">
        <f>C17+C18+C19+C20+C21+C22+C23+C24+C25+C26+C27+C28+C29+C30+C31+C32+C33</f>
        <v>28465</v>
      </c>
      <c r="D36" s="13"/>
      <c r="E36" s="13"/>
      <c r="F36" s="14"/>
      <c r="I36" s="12" t="s">
        <v>1</v>
      </c>
      <c r="J36" s="15">
        <f>J17+J18+J19+J20+J21+J22+J23+J24+J25+J26+J27+J28+J29+J30+J31+J32+J33</f>
        <v>19064</v>
      </c>
      <c r="K36" s="13"/>
      <c r="L36" s="13"/>
      <c r="M36" s="14"/>
      <c r="P36" s="12" t="s">
        <v>1</v>
      </c>
      <c r="Q36" s="15">
        <f>Q17+Q18+Q19+Q20+Q21+Q22+Q23+Q24+Q25+Q26+Q27+Q28+Q29+Q30+Q31+Q32+Q33</f>
        <v>12123</v>
      </c>
      <c r="R36" s="13"/>
      <c r="S36" s="13"/>
      <c r="T36" s="14"/>
    </row>
    <row r="37" spans="2:20" x14ac:dyDescent="0.2">
      <c r="B37" s="4" t="s">
        <v>28</v>
      </c>
      <c r="C37" s="5"/>
      <c r="D37" s="5"/>
      <c r="E37" s="5"/>
      <c r="F37" s="6"/>
      <c r="I37" s="4" t="s">
        <v>28</v>
      </c>
      <c r="J37" s="5"/>
      <c r="K37" s="5"/>
      <c r="L37" s="5"/>
      <c r="M37" s="6"/>
      <c r="P37" s="4" t="s">
        <v>28</v>
      </c>
      <c r="Q37" s="5"/>
      <c r="R37" s="5"/>
      <c r="S37" s="5"/>
      <c r="T37" s="6"/>
    </row>
    <row r="38" spans="2:20" x14ac:dyDescent="0.2">
      <c r="B38" s="7" t="s">
        <v>29</v>
      </c>
      <c r="C38" s="2">
        <v>30967</v>
      </c>
      <c r="D38" s="1"/>
      <c r="E38" s="1"/>
      <c r="F38" s="8"/>
      <c r="I38" s="7" t="s">
        <v>29</v>
      </c>
      <c r="J38" s="2">
        <v>35575</v>
      </c>
      <c r="K38" s="1"/>
      <c r="L38" s="1"/>
      <c r="M38" s="8"/>
      <c r="P38" s="7" t="s">
        <v>29</v>
      </c>
      <c r="Q38" s="2">
        <v>18588</v>
      </c>
      <c r="R38" s="1"/>
      <c r="S38" s="1"/>
      <c r="T38" s="8"/>
    </row>
    <row r="39" spans="2:20" x14ac:dyDescent="0.2">
      <c r="B39" s="7" t="s">
        <v>30</v>
      </c>
      <c r="C39" s="2">
        <v>0</v>
      </c>
      <c r="D39" s="1"/>
      <c r="E39" s="1"/>
      <c r="F39" s="8"/>
      <c r="I39" s="7" t="s">
        <v>30</v>
      </c>
      <c r="J39" s="2">
        <v>0</v>
      </c>
      <c r="K39" s="1"/>
      <c r="L39" s="1"/>
      <c r="M39" s="8"/>
      <c r="P39" s="7" t="s">
        <v>30</v>
      </c>
      <c r="Q39" s="2">
        <v>0</v>
      </c>
      <c r="R39" s="1"/>
      <c r="S39" s="1"/>
      <c r="T39" s="8"/>
    </row>
    <row r="40" spans="2:20" x14ac:dyDescent="0.2">
      <c r="B40" s="7" t="s">
        <v>31</v>
      </c>
      <c r="C40" s="2">
        <v>12372</v>
      </c>
      <c r="D40" s="1"/>
      <c r="E40" s="1"/>
      <c r="F40" s="8"/>
      <c r="I40" s="7" t="s">
        <v>31</v>
      </c>
      <c r="J40" s="2">
        <v>0</v>
      </c>
      <c r="K40" s="1"/>
      <c r="L40" s="1"/>
      <c r="M40" s="8"/>
      <c r="P40" s="7" t="s">
        <v>31</v>
      </c>
      <c r="Q40" s="2">
        <v>10034</v>
      </c>
      <c r="R40" s="1"/>
      <c r="S40" s="1"/>
      <c r="T40" s="8"/>
    </row>
    <row r="41" spans="2:20" x14ac:dyDescent="0.2">
      <c r="B41" s="7" t="s">
        <v>32</v>
      </c>
      <c r="C41" s="2">
        <v>83781</v>
      </c>
      <c r="D41" s="1"/>
      <c r="E41" s="1"/>
      <c r="F41" s="8"/>
      <c r="I41" s="7" t="s">
        <v>32</v>
      </c>
      <c r="J41" s="2">
        <v>4054</v>
      </c>
      <c r="K41" s="1"/>
      <c r="L41" s="1"/>
      <c r="M41" s="8"/>
      <c r="P41" s="7" t="s">
        <v>32</v>
      </c>
      <c r="Q41" s="2">
        <v>87310</v>
      </c>
      <c r="R41" s="1"/>
      <c r="S41" s="1"/>
      <c r="T41" s="8"/>
    </row>
    <row r="42" spans="2:20" x14ac:dyDescent="0.2">
      <c r="B42" s="7" t="s">
        <v>33</v>
      </c>
      <c r="C42" s="2">
        <v>26150</v>
      </c>
      <c r="D42" s="1"/>
      <c r="E42" s="1"/>
      <c r="F42" s="8"/>
      <c r="I42" s="7" t="s">
        <v>33</v>
      </c>
      <c r="J42" s="2">
        <v>24138</v>
      </c>
      <c r="K42" s="1"/>
      <c r="L42" s="1"/>
      <c r="M42" s="8"/>
      <c r="P42" s="7" t="s">
        <v>33</v>
      </c>
      <c r="Q42" s="2">
        <v>22653</v>
      </c>
      <c r="R42" s="1"/>
      <c r="S42" s="1"/>
      <c r="T42" s="8"/>
    </row>
    <row r="43" spans="2:20" x14ac:dyDescent="0.2">
      <c r="B43" s="7" t="s">
        <v>34</v>
      </c>
      <c r="C43" s="2">
        <v>38702</v>
      </c>
      <c r="D43" s="1"/>
      <c r="E43" s="1"/>
      <c r="F43" s="8"/>
      <c r="I43" s="7" t="s">
        <v>34</v>
      </c>
      <c r="J43" s="2">
        <v>43260</v>
      </c>
      <c r="K43" s="1"/>
      <c r="L43" s="1"/>
      <c r="M43" s="8"/>
      <c r="P43" s="7" t="s">
        <v>34</v>
      </c>
      <c r="Q43" s="2">
        <v>22735</v>
      </c>
      <c r="R43" s="1"/>
      <c r="S43" s="1"/>
      <c r="T43" s="8"/>
    </row>
    <row r="44" spans="2:20" x14ac:dyDescent="0.2">
      <c r="B44" s="7" t="s">
        <v>35</v>
      </c>
      <c r="C44" s="2">
        <v>32126</v>
      </c>
      <c r="D44" s="1"/>
      <c r="E44" s="1"/>
      <c r="F44" s="8"/>
      <c r="I44" s="7" t="s">
        <v>35</v>
      </c>
      <c r="J44" s="2">
        <v>25485</v>
      </c>
      <c r="K44" s="1"/>
      <c r="L44" s="1"/>
      <c r="M44" s="8"/>
      <c r="P44" s="7" t="s">
        <v>35</v>
      </c>
      <c r="Q44" s="2">
        <v>6927</v>
      </c>
      <c r="R44" s="1"/>
      <c r="S44" s="1"/>
      <c r="T44" s="8"/>
    </row>
    <row r="45" spans="2:20" x14ac:dyDescent="0.2">
      <c r="B45" s="7" t="s">
        <v>36</v>
      </c>
      <c r="C45" s="2">
        <v>20663</v>
      </c>
      <c r="D45" s="1"/>
      <c r="E45" s="1"/>
      <c r="F45" s="8"/>
      <c r="I45" s="7" t="s">
        <v>36</v>
      </c>
      <c r="J45" s="2">
        <v>17605</v>
      </c>
      <c r="K45" s="1"/>
      <c r="L45" s="1"/>
      <c r="M45" s="8"/>
      <c r="P45" s="7" t="s">
        <v>36</v>
      </c>
      <c r="Q45" s="2">
        <v>19337</v>
      </c>
      <c r="R45" s="1"/>
      <c r="S45" s="1"/>
      <c r="T45" s="8"/>
    </row>
    <row r="46" spans="2:20" x14ac:dyDescent="0.2">
      <c r="B46" s="7" t="s">
        <v>26</v>
      </c>
      <c r="C46" s="1">
        <v>7</v>
      </c>
      <c r="D46" s="36" t="s">
        <v>61</v>
      </c>
      <c r="E46" s="43"/>
      <c r="F46" s="8">
        <v>115</v>
      </c>
      <c r="I46" s="7" t="s">
        <v>26</v>
      </c>
      <c r="J46" s="1">
        <v>6</v>
      </c>
      <c r="K46" s="36" t="s">
        <v>61</v>
      </c>
      <c r="L46" s="43"/>
      <c r="M46" s="8">
        <v>73</v>
      </c>
      <c r="P46" s="7" t="s">
        <v>26</v>
      </c>
      <c r="Q46" s="1">
        <v>7</v>
      </c>
      <c r="R46" s="36" t="s">
        <v>61</v>
      </c>
      <c r="S46" s="43"/>
      <c r="T46" s="8">
        <v>155</v>
      </c>
    </row>
    <row r="47" spans="2:20" x14ac:dyDescent="0.2">
      <c r="B47" s="7" t="s">
        <v>27</v>
      </c>
      <c r="C47" s="1">
        <v>7</v>
      </c>
      <c r="D47" s="1"/>
      <c r="E47" s="1"/>
      <c r="F47" s="8"/>
      <c r="I47" s="7" t="s">
        <v>27</v>
      </c>
      <c r="J47" s="1">
        <v>6</v>
      </c>
      <c r="K47" s="1"/>
      <c r="L47" s="1"/>
      <c r="M47" s="8"/>
      <c r="P47" s="7" t="s">
        <v>27</v>
      </c>
      <c r="Q47" s="1">
        <v>7</v>
      </c>
      <c r="R47" s="1"/>
      <c r="S47" s="1"/>
      <c r="T47" s="8"/>
    </row>
    <row r="48" spans="2:20" x14ac:dyDescent="0.2">
      <c r="B48" s="7" t="s">
        <v>1</v>
      </c>
      <c r="C48" s="2">
        <v>273226</v>
      </c>
      <c r="D48" s="1">
        <v>146</v>
      </c>
      <c r="E48" s="1">
        <v>93</v>
      </c>
      <c r="F48" s="8">
        <v>53</v>
      </c>
      <c r="I48" s="7" t="s">
        <v>1</v>
      </c>
      <c r="J48" s="2">
        <f>J38+J39+J40+J41+J42+J43+J44+J45</f>
        <v>150117</v>
      </c>
      <c r="K48" s="1">
        <v>94</v>
      </c>
      <c r="L48" s="1">
        <v>61</v>
      </c>
      <c r="M48" s="8">
        <v>33</v>
      </c>
      <c r="P48" s="7" t="s">
        <v>1</v>
      </c>
      <c r="Q48" s="2">
        <f>Q38+Q39+Q40+Q41+Q42+Q43+Q44+Q45</f>
        <v>187584</v>
      </c>
      <c r="R48" s="1">
        <v>183</v>
      </c>
      <c r="S48" s="1">
        <v>136</v>
      </c>
      <c r="T48" s="8">
        <v>47</v>
      </c>
    </row>
    <row r="49" spans="2:20" x14ac:dyDescent="0.2">
      <c r="B49" s="7" t="s">
        <v>26</v>
      </c>
      <c r="C49" s="1">
        <v>16</v>
      </c>
      <c r="D49" s="1"/>
      <c r="E49" s="1"/>
      <c r="F49" s="8"/>
      <c r="I49" s="7" t="s">
        <v>26</v>
      </c>
      <c r="J49" s="1">
        <v>15</v>
      </c>
      <c r="K49" s="1"/>
      <c r="L49" s="1"/>
      <c r="M49" s="8"/>
      <c r="P49" s="7" t="s">
        <v>26</v>
      </c>
      <c r="Q49" s="1">
        <v>16</v>
      </c>
      <c r="R49" s="1"/>
      <c r="S49" s="1"/>
      <c r="T49" s="8"/>
    </row>
    <row r="50" spans="2:20" ht="16" thickBot="1" x14ac:dyDescent="0.25">
      <c r="B50" s="9" t="s">
        <v>27</v>
      </c>
      <c r="C50" s="10">
        <v>16</v>
      </c>
      <c r="D50" s="10"/>
      <c r="E50" s="10"/>
      <c r="F50" s="11"/>
      <c r="I50" s="9" t="s">
        <v>27</v>
      </c>
      <c r="J50" s="10">
        <v>13</v>
      </c>
      <c r="K50" s="10"/>
      <c r="L50" s="10"/>
      <c r="M50" s="11"/>
      <c r="P50" s="9" t="s">
        <v>27</v>
      </c>
      <c r="Q50" s="10">
        <v>14</v>
      </c>
      <c r="R50" s="10"/>
      <c r="S50" s="10"/>
      <c r="T50" s="11"/>
    </row>
    <row r="51" spans="2:20" ht="16" thickBot="1" x14ac:dyDescent="0.25"/>
    <row r="52" spans="2:20" ht="46.5" customHeight="1" thickBot="1" x14ac:dyDescent="0.25">
      <c r="I52" s="40" t="s">
        <v>52</v>
      </c>
      <c r="J52" s="41"/>
      <c r="K52" s="41"/>
      <c r="L52" s="41"/>
      <c r="M52" s="42"/>
    </row>
  </sheetData>
  <mergeCells count="11">
    <mergeCell ref="D4:F4"/>
    <mergeCell ref="K4:M4"/>
    <mergeCell ref="R4:T4"/>
    <mergeCell ref="B1:F1"/>
    <mergeCell ref="I52:M52"/>
    <mergeCell ref="D34:E34"/>
    <mergeCell ref="D46:E46"/>
    <mergeCell ref="K34:L34"/>
    <mergeCell ref="R34:S34"/>
    <mergeCell ref="K46:L46"/>
    <mergeCell ref="R46:S4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D2B5-AEF1-594A-9070-B068EDB44A49}">
  <dimension ref="A1:E76"/>
  <sheetViews>
    <sheetView tabSelected="1" topLeftCell="A38" workbookViewId="0">
      <selection activeCell="E83" sqref="E83"/>
    </sheetView>
  </sheetViews>
  <sheetFormatPr baseColWidth="10" defaultRowHeight="15" x14ac:dyDescent="0.2"/>
  <cols>
    <col min="4" max="4" width="10.83203125" style="46"/>
  </cols>
  <sheetData>
    <row r="1" spans="1:5" x14ac:dyDescent="0.2">
      <c r="A1" t="s">
        <v>73</v>
      </c>
      <c r="B1" t="s">
        <v>67</v>
      </c>
      <c r="C1" t="s">
        <v>65</v>
      </c>
      <c r="D1" s="46" t="s">
        <v>66</v>
      </c>
      <c r="E1" t="s">
        <v>74</v>
      </c>
    </row>
    <row r="2" spans="1:5" x14ac:dyDescent="0.2">
      <c r="A2">
        <v>1</v>
      </c>
      <c r="B2" t="s">
        <v>70</v>
      </c>
      <c r="C2" s="7" t="s">
        <v>9</v>
      </c>
      <c r="D2" s="45">
        <v>246</v>
      </c>
      <c r="E2">
        <v>2020</v>
      </c>
    </row>
    <row r="3" spans="1:5" x14ac:dyDescent="0.2">
      <c r="A3">
        <v>2</v>
      </c>
      <c r="B3" t="s">
        <v>70</v>
      </c>
      <c r="C3" s="7" t="s">
        <v>10</v>
      </c>
      <c r="D3" s="45">
        <v>1627</v>
      </c>
      <c r="E3">
        <v>2020</v>
      </c>
    </row>
    <row r="4" spans="1:5" x14ac:dyDescent="0.2">
      <c r="A4">
        <v>3</v>
      </c>
      <c r="B4" t="s">
        <v>70</v>
      </c>
      <c r="C4" s="7" t="s">
        <v>11</v>
      </c>
      <c r="D4" s="45">
        <v>4750</v>
      </c>
      <c r="E4">
        <v>2020</v>
      </c>
    </row>
    <row r="5" spans="1:5" x14ac:dyDescent="0.2">
      <c r="A5">
        <v>4</v>
      </c>
      <c r="B5" t="s">
        <v>70</v>
      </c>
      <c r="C5" s="7" t="s">
        <v>12</v>
      </c>
      <c r="D5" s="45">
        <v>5292</v>
      </c>
      <c r="E5">
        <v>2020</v>
      </c>
    </row>
    <row r="6" spans="1:5" x14ac:dyDescent="0.2">
      <c r="A6">
        <v>5</v>
      </c>
      <c r="B6" t="s">
        <v>70</v>
      </c>
      <c r="C6" s="7" t="s">
        <v>13</v>
      </c>
      <c r="D6" s="45">
        <v>1365</v>
      </c>
      <c r="E6">
        <v>2020</v>
      </c>
    </row>
    <row r="7" spans="1:5" x14ac:dyDescent="0.2">
      <c r="A7">
        <v>6</v>
      </c>
      <c r="B7" t="s">
        <v>70</v>
      </c>
      <c r="C7" s="7" t="s">
        <v>14</v>
      </c>
      <c r="D7" s="45">
        <v>0</v>
      </c>
      <c r="E7">
        <v>2020</v>
      </c>
    </row>
    <row r="8" spans="1:5" x14ac:dyDescent="0.2">
      <c r="A8">
        <v>7</v>
      </c>
      <c r="B8" t="s">
        <v>70</v>
      </c>
      <c r="C8" s="7" t="s">
        <v>15</v>
      </c>
      <c r="D8" s="45">
        <v>9060</v>
      </c>
      <c r="E8">
        <v>2020</v>
      </c>
    </row>
    <row r="9" spans="1:5" x14ac:dyDescent="0.2">
      <c r="A9">
        <v>8</v>
      </c>
      <c r="B9" t="s">
        <v>70</v>
      </c>
      <c r="C9" s="7" t="s">
        <v>16</v>
      </c>
      <c r="D9" s="45">
        <v>0</v>
      </c>
      <c r="E9">
        <v>2020</v>
      </c>
    </row>
    <row r="10" spans="1:5" x14ac:dyDescent="0.2">
      <c r="A10">
        <v>9</v>
      </c>
      <c r="B10" t="s">
        <v>70</v>
      </c>
      <c r="C10" s="7" t="s">
        <v>17</v>
      </c>
      <c r="D10" s="45">
        <v>368</v>
      </c>
      <c r="E10">
        <v>2020</v>
      </c>
    </row>
    <row r="11" spans="1:5" x14ac:dyDescent="0.2">
      <c r="A11">
        <v>10</v>
      </c>
      <c r="B11" t="s">
        <v>70</v>
      </c>
      <c r="C11" s="7" t="s">
        <v>18</v>
      </c>
      <c r="D11" s="45">
        <v>0</v>
      </c>
      <c r="E11">
        <v>2020</v>
      </c>
    </row>
    <row r="12" spans="1:5" x14ac:dyDescent="0.2">
      <c r="A12">
        <v>11</v>
      </c>
      <c r="B12" t="s">
        <v>70</v>
      </c>
      <c r="C12" s="7" t="s">
        <v>19</v>
      </c>
      <c r="D12" s="45">
        <v>0</v>
      </c>
      <c r="E12">
        <v>2020</v>
      </c>
    </row>
    <row r="13" spans="1:5" x14ac:dyDescent="0.2">
      <c r="A13">
        <v>12</v>
      </c>
      <c r="B13" t="s">
        <v>70</v>
      </c>
      <c r="C13" s="7" t="s">
        <v>20</v>
      </c>
      <c r="D13" s="45">
        <v>3321</v>
      </c>
      <c r="E13">
        <v>2020</v>
      </c>
    </row>
    <row r="14" spans="1:5" x14ac:dyDescent="0.2">
      <c r="A14">
        <v>13</v>
      </c>
      <c r="B14" t="s">
        <v>70</v>
      </c>
      <c r="C14" s="7" t="s">
        <v>21</v>
      </c>
      <c r="D14" s="45">
        <v>2436</v>
      </c>
      <c r="E14">
        <v>2020</v>
      </c>
    </row>
    <row r="15" spans="1:5" x14ac:dyDescent="0.2">
      <c r="A15">
        <v>14</v>
      </c>
      <c r="B15" t="s">
        <v>70</v>
      </c>
      <c r="C15" s="7" t="s">
        <v>22</v>
      </c>
      <c r="D15" s="45">
        <v>0</v>
      </c>
      <c r="E15">
        <v>2020</v>
      </c>
    </row>
    <row r="16" spans="1:5" x14ac:dyDescent="0.2">
      <c r="A16">
        <v>15</v>
      </c>
      <c r="B16" t="s">
        <v>70</v>
      </c>
      <c r="C16" s="7" t="s">
        <v>23</v>
      </c>
      <c r="D16" s="45">
        <v>0</v>
      </c>
      <c r="E16">
        <v>2020</v>
      </c>
    </row>
    <row r="17" spans="1:5" x14ac:dyDescent="0.2">
      <c r="A17">
        <v>16</v>
      </c>
      <c r="B17" t="s">
        <v>70</v>
      </c>
      <c r="C17" s="7" t="s">
        <v>24</v>
      </c>
      <c r="D17" s="45">
        <v>0</v>
      </c>
      <c r="E17">
        <v>2020</v>
      </c>
    </row>
    <row r="18" spans="1:5" x14ac:dyDescent="0.2">
      <c r="A18">
        <v>17</v>
      </c>
      <c r="B18" t="s">
        <v>70</v>
      </c>
      <c r="C18" s="7" t="s">
        <v>25</v>
      </c>
      <c r="D18" s="45">
        <v>0</v>
      </c>
      <c r="E18">
        <v>2020</v>
      </c>
    </row>
    <row r="19" spans="1:5" x14ac:dyDescent="0.2">
      <c r="A19">
        <v>18</v>
      </c>
      <c r="B19" t="s">
        <v>70</v>
      </c>
      <c r="C19" s="7" t="s">
        <v>29</v>
      </c>
      <c r="D19" s="45">
        <v>30967</v>
      </c>
      <c r="E19">
        <v>2020</v>
      </c>
    </row>
    <row r="20" spans="1:5" x14ac:dyDescent="0.2">
      <c r="A20">
        <v>19</v>
      </c>
      <c r="B20" t="s">
        <v>70</v>
      </c>
      <c r="C20" s="7" t="s">
        <v>30</v>
      </c>
      <c r="D20" s="45">
        <v>0</v>
      </c>
      <c r="E20">
        <v>2020</v>
      </c>
    </row>
    <row r="21" spans="1:5" x14ac:dyDescent="0.2">
      <c r="A21">
        <v>20</v>
      </c>
      <c r="B21" t="s">
        <v>70</v>
      </c>
      <c r="C21" s="7" t="s">
        <v>31</v>
      </c>
      <c r="D21" s="45">
        <v>12372</v>
      </c>
      <c r="E21">
        <v>2020</v>
      </c>
    </row>
    <row r="22" spans="1:5" x14ac:dyDescent="0.2">
      <c r="A22">
        <v>21</v>
      </c>
      <c r="B22" t="s">
        <v>70</v>
      </c>
      <c r="C22" s="7" t="s">
        <v>32</v>
      </c>
      <c r="D22" s="45">
        <v>83781</v>
      </c>
      <c r="E22">
        <v>2020</v>
      </c>
    </row>
    <row r="23" spans="1:5" x14ac:dyDescent="0.2">
      <c r="A23">
        <v>22</v>
      </c>
      <c r="B23" t="s">
        <v>70</v>
      </c>
      <c r="C23" s="7" t="s">
        <v>33</v>
      </c>
      <c r="D23" s="45">
        <v>26150</v>
      </c>
      <c r="E23">
        <v>2020</v>
      </c>
    </row>
    <row r="24" spans="1:5" x14ac:dyDescent="0.2">
      <c r="A24">
        <v>23</v>
      </c>
      <c r="B24" t="s">
        <v>70</v>
      </c>
      <c r="C24" s="7" t="s">
        <v>34</v>
      </c>
      <c r="D24" s="45">
        <v>38702</v>
      </c>
      <c r="E24">
        <v>2020</v>
      </c>
    </row>
    <row r="25" spans="1:5" x14ac:dyDescent="0.2">
      <c r="A25">
        <v>24</v>
      </c>
      <c r="B25" t="s">
        <v>70</v>
      </c>
      <c r="C25" s="7" t="s">
        <v>35</v>
      </c>
      <c r="D25" s="45">
        <v>32126</v>
      </c>
      <c r="E25">
        <v>2020</v>
      </c>
    </row>
    <row r="26" spans="1:5" x14ac:dyDescent="0.2">
      <c r="A26">
        <v>25</v>
      </c>
      <c r="B26" t="s">
        <v>70</v>
      </c>
      <c r="C26" s="7" t="s">
        <v>36</v>
      </c>
      <c r="D26" s="45">
        <v>20663</v>
      </c>
      <c r="E26">
        <v>2020</v>
      </c>
    </row>
    <row r="27" spans="1:5" x14ac:dyDescent="0.2">
      <c r="A27">
        <v>27</v>
      </c>
      <c r="B27" t="s">
        <v>69</v>
      </c>
      <c r="C27" t="s">
        <v>9</v>
      </c>
      <c r="D27" s="46">
        <v>1880</v>
      </c>
      <c r="E27">
        <v>2020</v>
      </c>
    </row>
    <row r="28" spans="1:5" x14ac:dyDescent="0.2">
      <c r="A28">
        <v>28</v>
      </c>
      <c r="B28" t="s">
        <v>69</v>
      </c>
      <c r="C28" t="s">
        <v>10</v>
      </c>
      <c r="D28" s="46">
        <v>0</v>
      </c>
      <c r="E28">
        <v>2020</v>
      </c>
    </row>
    <row r="29" spans="1:5" x14ac:dyDescent="0.2">
      <c r="A29">
        <v>29</v>
      </c>
      <c r="B29" t="s">
        <v>69</v>
      </c>
      <c r="C29" t="s">
        <v>11</v>
      </c>
      <c r="D29" s="46">
        <v>3040</v>
      </c>
      <c r="E29">
        <v>2020</v>
      </c>
    </row>
    <row r="30" spans="1:5" x14ac:dyDescent="0.2">
      <c r="A30">
        <v>30</v>
      </c>
      <c r="B30" t="s">
        <v>69</v>
      </c>
      <c r="C30" t="s">
        <v>12</v>
      </c>
      <c r="D30" s="46">
        <v>0</v>
      </c>
      <c r="E30">
        <v>2020</v>
      </c>
    </row>
    <row r="31" spans="1:5" x14ac:dyDescent="0.2">
      <c r="A31">
        <v>31</v>
      </c>
      <c r="B31" t="s">
        <v>69</v>
      </c>
      <c r="C31" t="s">
        <v>13</v>
      </c>
      <c r="D31" s="46">
        <v>1119</v>
      </c>
      <c r="E31">
        <v>2020</v>
      </c>
    </row>
    <row r="32" spans="1:5" x14ac:dyDescent="0.2">
      <c r="A32">
        <v>32</v>
      </c>
      <c r="B32" t="s">
        <v>69</v>
      </c>
      <c r="C32" t="s">
        <v>14</v>
      </c>
      <c r="D32" s="46">
        <v>0</v>
      </c>
      <c r="E32">
        <v>2020</v>
      </c>
    </row>
    <row r="33" spans="1:5" x14ac:dyDescent="0.2">
      <c r="A33">
        <v>33</v>
      </c>
      <c r="B33" t="s">
        <v>69</v>
      </c>
      <c r="C33" t="s">
        <v>15</v>
      </c>
      <c r="D33" s="46">
        <v>6714</v>
      </c>
      <c r="E33">
        <v>2020</v>
      </c>
    </row>
    <row r="34" spans="1:5" x14ac:dyDescent="0.2">
      <c r="A34">
        <v>34</v>
      </c>
      <c r="B34" t="s">
        <v>69</v>
      </c>
      <c r="C34" t="s">
        <v>16</v>
      </c>
      <c r="D34" s="46">
        <v>0</v>
      </c>
      <c r="E34">
        <v>2020</v>
      </c>
    </row>
    <row r="35" spans="1:5" x14ac:dyDescent="0.2">
      <c r="A35">
        <v>35</v>
      </c>
      <c r="B35" t="s">
        <v>69</v>
      </c>
      <c r="C35" t="s">
        <v>17</v>
      </c>
      <c r="D35" s="46">
        <v>0</v>
      </c>
      <c r="E35">
        <v>2020</v>
      </c>
    </row>
    <row r="36" spans="1:5" x14ac:dyDescent="0.2">
      <c r="A36">
        <v>36</v>
      </c>
      <c r="B36" t="s">
        <v>69</v>
      </c>
      <c r="C36" t="s">
        <v>18</v>
      </c>
      <c r="D36" s="46">
        <v>129</v>
      </c>
      <c r="E36">
        <v>2020</v>
      </c>
    </row>
    <row r="37" spans="1:5" x14ac:dyDescent="0.2">
      <c r="A37">
        <v>37</v>
      </c>
      <c r="B37" t="s">
        <v>69</v>
      </c>
      <c r="C37" t="s">
        <v>19</v>
      </c>
      <c r="D37" s="46">
        <v>0</v>
      </c>
      <c r="E37">
        <v>2020</v>
      </c>
    </row>
    <row r="38" spans="1:5" x14ac:dyDescent="0.2">
      <c r="A38">
        <v>38</v>
      </c>
      <c r="B38" t="s">
        <v>69</v>
      </c>
      <c r="C38" t="s">
        <v>20</v>
      </c>
      <c r="D38" s="46">
        <v>4674</v>
      </c>
      <c r="E38">
        <v>2020</v>
      </c>
    </row>
    <row r="39" spans="1:5" x14ac:dyDescent="0.2">
      <c r="A39">
        <v>39</v>
      </c>
      <c r="B39" t="s">
        <v>69</v>
      </c>
      <c r="C39" t="s">
        <v>21</v>
      </c>
      <c r="D39" s="46">
        <v>1508</v>
      </c>
      <c r="E39">
        <v>2020</v>
      </c>
    </row>
    <row r="40" spans="1:5" x14ac:dyDescent="0.2">
      <c r="A40">
        <v>40</v>
      </c>
      <c r="B40" t="s">
        <v>69</v>
      </c>
      <c r="C40" t="s">
        <v>22</v>
      </c>
      <c r="D40" s="46">
        <v>0</v>
      </c>
      <c r="E40">
        <v>2020</v>
      </c>
    </row>
    <row r="41" spans="1:5" x14ac:dyDescent="0.2">
      <c r="A41">
        <v>41</v>
      </c>
      <c r="B41" t="s">
        <v>69</v>
      </c>
      <c r="C41" t="s">
        <v>23</v>
      </c>
      <c r="D41" s="46">
        <v>0</v>
      </c>
      <c r="E41">
        <v>2020</v>
      </c>
    </row>
    <row r="42" spans="1:5" x14ac:dyDescent="0.2">
      <c r="A42">
        <v>42</v>
      </c>
      <c r="B42" t="s">
        <v>69</v>
      </c>
      <c r="C42" t="s">
        <v>24</v>
      </c>
      <c r="D42" s="46">
        <v>0</v>
      </c>
      <c r="E42">
        <v>2020</v>
      </c>
    </row>
    <row r="43" spans="1:5" x14ac:dyDescent="0.2">
      <c r="A43">
        <v>43</v>
      </c>
      <c r="B43" t="s">
        <v>69</v>
      </c>
      <c r="C43" t="s">
        <v>25</v>
      </c>
      <c r="D43" s="46">
        <v>0</v>
      </c>
      <c r="E43">
        <v>2020</v>
      </c>
    </row>
    <row r="44" spans="1:5" x14ac:dyDescent="0.2">
      <c r="A44">
        <v>44</v>
      </c>
      <c r="B44" t="s">
        <v>69</v>
      </c>
      <c r="C44" t="s">
        <v>29</v>
      </c>
      <c r="D44" s="46">
        <v>35575</v>
      </c>
      <c r="E44">
        <v>2020</v>
      </c>
    </row>
    <row r="45" spans="1:5" x14ac:dyDescent="0.2">
      <c r="A45">
        <v>45</v>
      </c>
      <c r="B45" t="s">
        <v>69</v>
      </c>
      <c r="C45" t="s">
        <v>30</v>
      </c>
      <c r="D45" s="46">
        <v>0</v>
      </c>
      <c r="E45">
        <v>2020</v>
      </c>
    </row>
    <row r="46" spans="1:5" x14ac:dyDescent="0.2">
      <c r="A46">
        <v>46</v>
      </c>
      <c r="B46" t="s">
        <v>69</v>
      </c>
      <c r="C46" t="s">
        <v>31</v>
      </c>
      <c r="D46" s="46">
        <v>0</v>
      </c>
      <c r="E46">
        <v>2020</v>
      </c>
    </row>
    <row r="47" spans="1:5" x14ac:dyDescent="0.2">
      <c r="A47">
        <v>47</v>
      </c>
      <c r="B47" t="s">
        <v>69</v>
      </c>
      <c r="C47" t="s">
        <v>32</v>
      </c>
      <c r="D47" s="46">
        <v>4054</v>
      </c>
      <c r="E47">
        <v>2020</v>
      </c>
    </row>
    <row r="48" spans="1:5" x14ac:dyDescent="0.2">
      <c r="A48">
        <v>48</v>
      </c>
      <c r="B48" t="s">
        <v>69</v>
      </c>
      <c r="C48" t="s">
        <v>33</v>
      </c>
      <c r="D48" s="46">
        <v>24138</v>
      </c>
      <c r="E48">
        <v>2020</v>
      </c>
    </row>
    <row r="49" spans="1:5" x14ac:dyDescent="0.2">
      <c r="A49">
        <v>49</v>
      </c>
      <c r="B49" t="s">
        <v>69</v>
      </c>
      <c r="C49" t="s">
        <v>34</v>
      </c>
      <c r="D49" s="46">
        <v>43260</v>
      </c>
      <c r="E49">
        <v>2020</v>
      </c>
    </row>
    <row r="50" spans="1:5" x14ac:dyDescent="0.2">
      <c r="A50">
        <v>50</v>
      </c>
      <c r="B50" t="s">
        <v>69</v>
      </c>
      <c r="C50" t="s">
        <v>35</v>
      </c>
      <c r="D50" s="46">
        <v>25485</v>
      </c>
      <c r="E50">
        <v>2020</v>
      </c>
    </row>
    <row r="51" spans="1:5" x14ac:dyDescent="0.2">
      <c r="A51">
        <v>51</v>
      </c>
      <c r="B51" t="s">
        <v>69</v>
      </c>
      <c r="C51" t="s">
        <v>36</v>
      </c>
      <c r="D51" s="46">
        <v>17605</v>
      </c>
      <c r="E51">
        <v>2020</v>
      </c>
    </row>
    <row r="52" spans="1:5" x14ac:dyDescent="0.2">
      <c r="A52">
        <v>53</v>
      </c>
      <c r="B52" t="s">
        <v>68</v>
      </c>
      <c r="C52" t="s">
        <v>9</v>
      </c>
      <c r="D52" s="46">
        <v>255</v>
      </c>
      <c r="E52">
        <v>2020</v>
      </c>
    </row>
    <row r="53" spans="1:5" x14ac:dyDescent="0.2">
      <c r="A53">
        <v>54</v>
      </c>
      <c r="B53" t="s">
        <v>68</v>
      </c>
      <c r="C53" t="s">
        <v>10</v>
      </c>
      <c r="D53" s="46">
        <v>267</v>
      </c>
      <c r="E53">
        <v>2020</v>
      </c>
    </row>
    <row r="54" spans="1:5" x14ac:dyDescent="0.2">
      <c r="A54">
        <v>55</v>
      </c>
      <c r="B54" t="s">
        <v>68</v>
      </c>
      <c r="C54" t="s">
        <v>11</v>
      </c>
      <c r="D54" s="46">
        <v>2580</v>
      </c>
      <c r="E54">
        <v>2020</v>
      </c>
    </row>
    <row r="55" spans="1:5" x14ac:dyDescent="0.2">
      <c r="A55">
        <v>56</v>
      </c>
      <c r="B55" t="s">
        <v>68</v>
      </c>
      <c r="C55" t="s">
        <v>12</v>
      </c>
      <c r="D55" s="46">
        <v>1693</v>
      </c>
      <c r="E55">
        <v>2020</v>
      </c>
    </row>
    <row r="56" spans="1:5" x14ac:dyDescent="0.2">
      <c r="A56">
        <v>57</v>
      </c>
      <c r="B56" t="s">
        <v>68</v>
      </c>
      <c r="C56" t="s">
        <v>13</v>
      </c>
      <c r="D56" s="46">
        <v>519</v>
      </c>
      <c r="E56">
        <v>2020</v>
      </c>
    </row>
    <row r="57" spans="1:5" x14ac:dyDescent="0.2">
      <c r="A57">
        <v>58</v>
      </c>
      <c r="B57" t="s">
        <v>68</v>
      </c>
      <c r="C57" t="s">
        <v>14</v>
      </c>
      <c r="D57" s="46">
        <v>0</v>
      </c>
      <c r="E57">
        <v>2020</v>
      </c>
    </row>
    <row r="58" spans="1:5" x14ac:dyDescent="0.2">
      <c r="A58">
        <v>59</v>
      </c>
      <c r="B58" t="s">
        <v>68</v>
      </c>
      <c r="C58" t="s">
        <v>15</v>
      </c>
      <c r="D58" s="46">
        <v>4133</v>
      </c>
      <c r="E58">
        <v>2020</v>
      </c>
    </row>
    <row r="59" spans="1:5" x14ac:dyDescent="0.2">
      <c r="A59">
        <v>60</v>
      </c>
      <c r="B59" t="s">
        <v>68</v>
      </c>
      <c r="C59" t="s">
        <v>16</v>
      </c>
      <c r="D59" s="46">
        <v>0</v>
      </c>
      <c r="E59">
        <v>2020</v>
      </c>
    </row>
    <row r="60" spans="1:5" x14ac:dyDescent="0.2">
      <c r="A60">
        <v>61</v>
      </c>
      <c r="B60" t="s">
        <v>68</v>
      </c>
      <c r="C60" t="s">
        <v>17</v>
      </c>
      <c r="D60" s="46">
        <v>0</v>
      </c>
      <c r="E60">
        <v>2020</v>
      </c>
    </row>
    <row r="61" spans="1:5" x14ac:dyDescent="0.2">
      <c r="A61">
        <v>62</v>
      </c>
      <c r="B61" t="s">
        <v>68</v>
      </c>
      <c r="C61" t="s">
        <v>18</v>
      </c>
      <c r="D61" s="46">
        <v>0</v>
      </c>
      <c r="E61">
        <v>2020</v>
      </c>
    </row>
    <row r="62" spans="1:5" x14ac:dyDescent="0.2">
      <c r="A62">
        <v>63</v>
      </c>
      <c r="B62" t="s">
        <v>68</v>
      </c>
      <c r="C62" t="s">
        <v>19</v>
      </c>
      <c r="D62" s="46">
        <v>0</v>
      </c>
      <c r="E62">
        <v>2020</v>
      </c>
    </row>
    <row r="63" spans="1:5" x14ac:dyDescent="0.2">
      <c r="A63">
        <v>64</v>
      </c>
      <c r="B63" t="s">
        <v>68</v>
      </c>
      <c r="C63" t="s">
        <v>20</v>
      </c>
      <c r="D63" s="46">
        <v>2676</v>
      </c>
      <c r="E63">
        <v>2020</v>
      </c>
    </row>
    <row r="64" spans="1:5" x14ac:dyDescent="0.2">
      <c r="A64">
        <v>65</v>
      </c>
      <c r="B64" t="s">
        <v>68</v>
      </c>
      <c r="C64" t="s">
        <v>21</v>
      </c>
      <c r="D64" s="46">
        <v>0</v>
      </c>
      <c r="E64">
        <v>2020</v>
      </c>
    </row>
    <row r="65" spans="1:5" x14ac:dyDescent="0.2">
      <c r="A65">
        <v>66</v>
      </c>
      <c r="B65" t="s">
        <v>68</v>
      </c>
      <c r="C65" t="s">
        <v>22</v>
      </c>
      <c r="D65" s="46">
        <v>0</v>
      </c>
      <c r="E65">
        <v>2020</v>
      </c>
    </row>
    <row r="66" spans="1:5" x14ac:dyDescent="0.2">
      <c r="A66">
        <v>67</v>
      </c>
      <c r="B66" t="s">
        <v>68</v>
      </c>
      <c r="C66" t="s">
        <v>23</v>
      </c>
      <c r="D66" s="46">
        <v>0</v>
      </c>
      <c r="E66">
        <v>2020</v>
      </c>
    </row>
    <row r="67" spans="1:5" x14ac:dyDescent="0.2">
      <c r="A67">
        <v>68</v>
      </c>
      <c r="B67" t="s">
        <v>68</v>
      </c>
      <c r="C67" t="s">
        <v>24</v>
      </c>
      <c r="D67" s="46">
        <v>0</v>
      </c>
      <c r="E67">
        <v>2020</v>
      </c>
    </row>
    <row r="68" spans="1:5" x14ac:dyDescent="0.2">
      <c r="A68">
        <v>69</v>
      </c>
      <c r="B68" t="s">
        <v>68</v>
      </c>
      <c r="C68" t="s">
        <v>25</v>
      </c>
      <c r="D68" s="46">
        <v>0</v>
      </c>
      <c r="E68">
        <v>2020</v>
      </c>
    </row>
    <row r="69" spans="1:5" x14ac:dyDescent="0.2">
      <c r="A69">
        <v>70</v>
      </c>
      <c r="B69" t="s">
        <v>68</v>
      </c>
      <c r="C69" s="7" t="s">
        <v>29</v>
      </c>
      <c r="D69" s="45">
        <v>18588</v>
      </c>
      <c r="E69">
        <v>2020</v>
      </c>
    </row>
    <row r="70" spans="1:5" x14ac:dyDescent="0.2">
      <c r="A70">
        <v>71</v>
      </c>
      <c r="B70" t="s">
        <v>68</v>
      </c>
      <c r="C70" s="7" t="s">
        <v>30</v>
      </c>
      <c r="D70" s="45">
        <v>0</v>
      </c>
      <c r="E70">
        <v>2020</v>
      </c>
    </row>
    <row r="71" spans="1:5" x14ac:dyDescent="0.2">
      <c r="A71">
        <v>72</v>
      </c>
      <c r="B71" t="s">
        <v>68</v>
      </c>
      <c r="C71" s="7" t="s">
        <v>31</v>
      </c>
      <c r="D71" s="45">
        <v>10034</v>
      </c>
      <c r="E71">
        <v>2020</v>
      </c>
    </row>
    <row r="72" spans="1:5" x14ac:dyDescent="0.2">
      <c r="A72">
        <v>73</v>
      </c>
      <c r="B72" t="s">
        <v>68</v>
      </c>
      <c r="C72" s="7" t="s">
        <v>32</v>
      </c>
      <c r="D72" s="45">
        <v>87310</v>
      </c>
      <c r="E72">
        <v>2020</v>
      </c>
    </row>
    <row r="73" spans="1:5" x14ac:dyDescent="0.2">
      <c r="A73">
        <v>74</v>
      </c>
      <c r="B73" t="s">
        <v>68</v>
      </c>
      <c r="C73" s="7" t="s">
        <v>33</v>
      </c>
      <c r="D73" s="45">
        <v>22653</v>
      </c>
      <c r="E73">
        <v>2020</v>
      </c>
    </row>
    <row r="74" spans="1:5" x14ac:dyDescent="0.2">
      <c r="A74">
        <v>75</v>
      </c>
      <c r="B74" t="s">
        <v>68</v>
      </c>
      <c r="C74" s="7" t="s">
        <v>34</v>
      </c>
      <c r="D74" s="45">
        <v>22735</v>
      </c>
      <c r="E74">
        <v>2020</v>
      </c>
    </row>
    <row r="75" spans="1:5" x14ac:dyDescent="0.2">
      <c r="A75">
        <v>76</v>
      </c>
      <c r="B75" t="s">
        <v>68</v>
      </c>
      <c r="C75" s="7" t="s">
        <v>35</v>
      </c>
      <c r="D75" s="45">
        <v>6927</v>
      </c>
      <c r="E75">
        <v>2020</v>
      </c>
    </row>
    <row r="76" spans="1:5" x14ac:dyDescent="0.2">
      <c r="A76">
        <v>77</v>
      </c>
      <c r="B76" t="s">
        <v>68</v>
      </c>
      <c r="C76" s="7" t="s">
        <v>36</v>
      </c>
      <c r="D76" s="45">
        <v>19337</v>
      </c>
      <c r="E76">
        <v>2020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17539-58E9-4C46-99DD-937722CD0D20}">
  <dimension ref="A1:AE9"/>
  <sheetViews>
    <sheetView workbookViewId="0">
      <selection activeCell="D34" sqref="D34"/>
    </sheetView>
  </sheetViews>
  <sheetFormatPr baseColWidth="10" defaultRowHeight="15" x14ac:dyDescent="0.2"/>
  <sheetData>
    <row r="1" spans="1:31" x14ac:dyDescent="0.2">
      <c r="A1" t="s">
        <v>80</v>
      </c>
      <c r="B1" t="s">
        <v>67</v>
      </c>
      <c r="C1" s="7" t="s">
        <v>9</v>
      </c>
      <c r="D1" s="7" t="s">
        <v>10</v>
      </c>
      <c r="E1" s="7" t="s">
        <v>11</v>
      </c>
      <c r="F1" s="7" t="s">
        <v>12</v>
      </c>
      <c r="G1" s="7" t="s">
        <v>13</v>
      </c>
      <c r="H1" s="7" t="s">
        <v>14</v>
      </c>
      <c r="I1" s="7" t="s">
        <v>15</v>
      </c>
      <c r="J1" s="7" t="s">
        <v>16</v>
      </c>
      <c r="K1" s="7" t="s">
        <v>17</v>
      </c>
      <c r="L1" s="7" t="s">
        <v>18</v>
      </c>
      <c r="M1" s="7" t="s">
        <v>19</v>
      </c>
      <c r="N1" s="7" t="s">
        <v>20</v>
      </c>
      <c r="O1" s="7" t="s">
        <v>21</v>
      </c>
      <c r="P1" s="7" t="s">
        <v>22</v>
      </c>
      <c r="Q1" s="7" t="s">
        <v>23</v>
      </c>
      <c r="R1" s="7" t="s">
        <v>24</v>
      </c>
      <c r="S1" s="7" t="s">
        <v>25</v>
      </c>
      <c r="T1" s="7" t="s">
        <v>29</v>
      </c>
      <c r="U1" s="7" t="s">
        <v>30</v>
      </c>
      <c r="V1" s="7" t="s">
        <v>31</v>
      </c>
      <c r="W1" s="7" t="s">
        <v>32</v>
      </c>
      <c r="X1" s="7" t="s">
        <v>33</v>
      </c>
      <c r="Y1" s="7" t="s">
        <v>34</v>
      </c>
      <c r="Z1" s="7" t="s">
        <v>35</v>
      </c>
      <c r="AA1" s="7" t="s">
        <v>36</v>
      </c>
      <c r="AD1" t="s">
        <v>71</v>
      </c>
      <c r="AE1">
        <f>INTERCEPT(C2:C4,A2:A4)</f>
        <v>2427.6666666666665</v>
      </c>
    </row>
    <row r="2" spans="1:31" x14ac:dyDescent="0.2">
      <c r="A2">
        <v>1</v>
      </c>
      <c r="B2" t="s">
        <v>69</v>
      </c>
      <c r="C2">
        <v>1880</v>
      </c>
      <c r="D2">
        <v>0</v>
      </c>
      <c r="E2">
        <v>3040</v>
      </c>
      <c r="F2">
        <v>0</v>
      </c>
      <c r="G2">
        <v>1119</v>
      </c>
      <c r="H2">
        <v>0</v>
      </c>
      <c r="I2">
        <v>6714</v>
      </c>
      <c r="J2">
        <v>0</v>
      </c>
      <c r="K2">
        <v>0</v>
      </c>
      <c r="L2">
        <v>129</v>
      </c>
      <c r="M2">
        <v>0</v>
      </c>
      <c r="N2">
        <v>4674</v>
      </c>
      <c r="O2">
        <v>1508</v>
      </c>
      <c r="P2">
        <v>0</v>
      </c>
      <c r="Q2">
        <v>0</v>
      </c>
      <c r="R2">
        <v>0</v>
      </c>
      <c r="S2">
        <v>0</v>
      </c>
      <c r="T2">
        <v>35575</v>
      </c>
      <c r="U2">
        <v>0</v>
      </c>
      <c r="V2">
        <v>0</v>
      </c>
      <c r="W2">
        <v>4054</v>
      </c>
      <c r="X2">
        <v>24138</v>
      </c>
      <c r="Y2">
        <v>43260</v>
      </c>
      <c r="Z2">
        <v>25485</v>
      </c>
      <c r="AA2">
        <v>17605</v>
      </c>
      <c r="AD2" t="s">
        <v>72</v>
      </c>
      <c r="AE2">
        <f>SLOPE(C2:C4,A2:A4)</f>
        <v>-817</v>
      </c>
    </row>
    <row r="3" spans="1:31" x14ac:dyDescent="0.2">
      <c r="A3">
        <v>2</v>
      </c>
      <c r="B3" t="s">
        <v>68</v>
      </c>
      <c r="C3">
        <v>255</v>
      </c>
      <c r="D3">
        <v>267</v>
      </c>
      <c r="E3">
        <v>2580</v>
      </c>
      <c r="F3">
        <v>1693</v>
      </c>
      <c r="G3">
        <v>519</v>
      </c>
      <c r="H3">
        <v>0</v>
      </c>
      <c r="I3">
        <v>4133</v>
      </c>
      <c r="J3">
        <v>0</v>
      </c>
      <c r="K3">
        <v>0</v>
      </c>
      <c r="L3">
        <v>0</v>
      </c>
      <c r="M3">
        <v>0</v>
      </c>
      <c r="N3">
        <v>2676</v>
      </c>
      <c r="O3">
        <v>0</v>
      </c>
      <c r="P3">
        <v>0</v>
      </c>
      <c r="Q3">
        <v>0</v>
      </c>
      <c r="R3">
        <v>0</v>
      </c>
      <c r="S3">
        <v>0</v>
      </c>
      <c r="T3" s="2">
        <v>18588</v>
      </c>
      <c r="U3" s="2">
        <v>0</v>
      </c>
      <c r="V3" s="2">
        <v>10034</v>
      </c>
      <c r="W3" s="2">
        <v>87310</v>
      </c>
      <c r="X3" s="2">
        <v>22653</v>
      </c>
      <c r="Y3" s="2">
        <v>22735</v>
      </c>
      <c r="Z3" s="2">
        <v>6927</v>
      </c>
      <c r="AA3" s="2">
        <v>19337</v>
      </c>
    </row>
    <row r="4" spans="1:31" x14ac:dyDescent="0.2">
      <c r="A4">
        <v>3</v>
      </c>
      <c r="B4" t="s">
        <v>70</v>
      </c>
      <c r="C4" s="44">
        <v>246</v>
      </c>
      <c r="D4" s="44">
        <v>1627</v>
      </c>
      <c r="E4" s="44">
        <v>4750</v>
      </c>
      <c r="F4" s="44">
        <v>5292</v>
      </c>
      <c r="G4" s="44">
        <v>1365</v>
      </c>
      <c r="H4" s="44">
        <v>0</v>
      </c>
      <c r="I4" s="44">
        <v>9060</v>
      </c>
      <c r="J4" s="44">
        <v>0</v>
      </c>
      <c r="K4" s="44">
        <v>368</v>
      </c>
      <c r="L4" s="44">
        <v>0</v>
      </c>
      <c r="M4" s="44">
        <v>0</v>
      </c>
      <c r="N4" s="44">
        <v>3321</v>
      </c>
      <c r="O4" s="44">
        <v>2436</v>
      </c>
      <c r="P4" s="44">
        <v>0</v>
      </c>
      <c r="Q4" s="44">
        <v>0</v>
      </c>
      <c r="R4" s="44">
        <v>0</v>
      </c>
      <c r="S4" s="44">
        <v>0</v>
      </c>
      <c r="T4" s="44">
        <v>30967</v>
      </c>
      <c r="U4" s="44">
        <v>0</v>
      </c>
      <c r="V4" s="44">
        <v>12372</v>
      </c>
      <c r="W4" s="44">
        <v>83781</v>
      </c>
      <c r="X4" s="44">
        <v>26150</v>
      </c>
      <c r="Y4" s="44">
        <v>38702</v>
      </c>
      <c r="Z4" s="44">
        <v>32126</v>
      </c>
      <c r="AA4" s="44">
        <v>20663</v>
      </c>
    </row>
    <row r="5" spans="1:31" x14ac:dyDescent="0.2">
      <c r="C5" s="44"/>
      <c r="D5" s="44"/>
      <c r="E5" s="44"/>
      <c r="F5" s="44"/>
      <c r="G5" s="44"/>
      <c r="H5" s="44"/>
      <c r="I5" s="44"/>
      <c r="J5" s="44"/>
      <c r="K5" s="44"/>
      <c r="L5" s="44"/>
      <c r="M5" s="44"/>
      <c r="N5" s="44"/>
      <c r="O5" s="44"/>
      <c r="P5" s="44"/>
      <c r="Q5" s="44"/>
      <c r="R5" s="44"/>
      <c r="S5" s="44"/>
      <c r="T5" s="44"/>
      <c r="U5" s="44"/>
      <c r="V5" s="44"/>
      <c r="W5" s="44"/>
      <c r="X5" s="44"/>
      <c r="Y5" s="44"/>
      <c r="Z5" s="44"/>
      <c r="AA5" s="44"/>
      <c r="AD5" t="s">
        <v>72</v>
      </c>
      <c r="AE5" t="e">
        <f>SLOPE(C5:C7,A5:A7)</f>
        <v>#DIV/0!</v>
      </c>
    </row>
    <row r="6" spans="1:31" x14ac:dyDescent="0.2">
      <c r="A6" t="s">
        <v>80</v>
      </c>
      <c r="B6" t="s">
        <v>67</v>
      </c>
      <c r="C6" s="7" t="s">
        <v>9</v>
      </c>
      <c r="D6" s="7" t="s">
        <v>10</v>
      </c>
      <c r="E6" s="7" t="s">
        <v>11</v>
      </c>
      <c r="F6" s="7" t="s">
        <v>12</v>
      </c>
      <c r="G6" s="7" t="s">
        <v>13</v>
      </c>
      <c r="H6" s="7" t="s">
        <v>14</v>
      </c>
      <c r="I6" s="7" t="s">
        <v>15</v>
      </c>
      <c r="J6" s="7" t="s">
        <v>16</v>
      </c>
      <c r="K6" s="7" t="s">
        <v>17</v>
      </c>
      <c r="L6" s="7" t="s">
        <v>18</v>
      </c>
      <c r="M6" s="7" t="s">
        <v>19</v>
      </c>
      <c r="N6" s="7" t="s">
        <v>20</v>
      </c>
      <c r="O6" s="7" t="s">
        <v>21</v>
      </c>
      <c r="P6" s="7" t="s">
        <v>22</v>
      </c>
      <c r="Q6" s="7" t="s">
        <v>23</v>
      </c>
      <c r="R6" s="7" t="s">
        <v>24</v>
      </c>
      <c r="S6" s="7" t="s">
        <v>25</v>
      </c>
      <c r="T6" s="7" t="s">
        <v>29</v>
      </c>
      <c r="U6" s="7" t="s">
        <v>30</v>
      </c>
      <c r="V6" s="7" t="s">
        <v>31</v>
      </c>
      <c r="W6" s="7" t="s">
        <v>32</v>
      </c>
      <c r="X6" s="7" t="s">
        <v>33</v>
      </c>
      <c r="Y6" s="7" t="s">
        <v>34</v>
      </c>
      <c r="Z6" s="7" t="s">
        <v>35</v>
      </c>
      <c r="AA6" s="7" t="s">
        <v>36</v>
      </c>
    </row>
    <row r="7" spans="1:31" x14ac:dyDescent="0.2">
      <c r="A7">
        <v>4</v>
      </c>
      <c r="B7" t="s">
        <v>69</v>
      </c>
      <c r="C7">
        <f>$AE$1+$AE$2*$A7</f>
        <v>-840.33333333333348</v>
      </c>
      <c r="D7">
        <f>$AE$1+$AE$2*$A7</f>
        <v>-840.33333333333348</v>
      </c>
      <c r="E7">
        <f>$AE$1+$AE$2*$A7</f>
        <v>-840.33333333333348</v>
      </c>
      <c r="F7">
        <f>$AE$1+$AE$2*$A7</f>
        <v>-840.33333333333348</v>
      </c>
      <c r="G7">
        <f>$AE$1+$AE$2*$A7</f>
        <v>-840.33333333333348</v>
      </c>
      <c r="H7">
        <f>$AE$1+$AE$2*$A7</f>
        <v>-840.33333333333348</v>
      </c>
      <c r="I7">
        <f>$AE$1+$AE$2*$A7</f>
        <v>-840.33333333333348</v>
      </c>
      <c r="J7">
        <f>$AE$1+$AE$2*$A7</f>
        <v>-840.33333333333348</v>
      </c>
      <c r="K7">
        <f>$AE$1+$AE$2*$A7</f>
        <v>-840.33333333333348</v>
      </c>
      <c r="L7">
        <f>$AE$1+$AE$2*$A7</f>
        <v>-840.33333333333348</v>
      </c>
      <c r="M7">
        <f>$AE$1+$AE$2*$A7</f>
        <v>-840.33333333333348</v>
      </c>
      <c r="N7">
        <f>$AE$1+$AE$2*$A7</f>
        <v>-840.33333333333348</v>
      </c>
      <c r="O7">
        <f>$AE$1+$AE$2*$A7</f>
        <v>-840.33333333333348</v>
      </c>
      <c r="P7">
        <f>$AE$1+$AE$2*$A7</f>
        <v>-840.33333333333348</v>
      </c>
      <c r="Q7">
        <f>$AE$1+$AE$2*$A7</f>
        <v>-840.33333333333348</v>
      </c>
      <c r="R7">
        <f>$AE$1+$AE$2*$A7</f>
        <v>-840.33333333333348</v>
      </c>
      <c r="S7">
        <f>$AE$1+$AE$2*$A7</f>
        <v>-840.33333333333348</v>
      </c>
      <c r="T7">
        <f>$AE$1+$AE$2*$A7</f>
        <v>-840.33333333333348</v>
      </c>
      <c r="U7">
        <f>$AE$1+$AE$2*$A7</f>
        <v>-840.33333333333348</v>
      </c>
      <c r="V7">
        <f>$AE$1+$AE$2*$A7</f>
        <v>-840.33333333333348</v>
      </c>
      <c r="W7">
        <f>$AE$1+$AE$2*$A7</f>
        <v>-840.33333333333348</v>
      </c>
      <c r="X7">
        <f>$AE$1+$AE$2*$A7</f>
        <v>-840.33333333333348</v>
      </c>
      <c r="Y7">
        <f>$AE$1+$AE$2*$A7</f>
        <v>-840.33333333333348</v>
      </c>
      <c r="Z7">
        <f>$AE$1+$AE$2*$A7</f>
        <v>-840.33333333333348</v>
      </c>
      <c r="AA7">
        <f>$AE$1+$AE$2*$A7</f>
        <v>-840.33333333333348</v>
      </c>
    </row>
    <row r="8" spans="1:31" x14ac:dyDescent="0.2">
      <c r="A8">
        <v>5</v>
      </c>
      <c r="B8" t="s">
        <v>68</v>
      </c>
      <c r="C8">
        <f>$AE$1+$AE$2*$A8</f>
        <v>-1657.3333333333335</v>
      </c>
      <c r="D8">
        <f>$AE$1+$AE$2*$A8</f>
        <v>-1657.3333333333335</v>
      </c>
      <c r="E8">
        <f>$AE$1+$AE$2*$A8</f>
        <v>-1657.3333333333335</v>
      </c>
      <c r="F8">
        <f>$AE$1+$AE$2*$A8</f>
        <v>-1657.3333333333335</v>
      </c>
      <c r="G8">
        <f>$AE$1+$AE$2*$A8</f>
        <v>-1657.3333333333335</v>
      </c>
      <c r="H8">
        <f>$AE$1+$AE$2*$A8</f>
        <v>-1657.3333333333335</v>
      </c>
      <c r="I8">
        <f>$AE$1+$AE$2*$A8</f>
        <v>-1657.3333333333335</v>
      </c>
      <c r="J8">
        <f>$AE$1+$AE$2*$A8</f>
        <v>-1657.3333333333335</v>
      </c>
      <c r="K8">
        <f>$AE$1+$AE$2*$A8</f>
        <v>-1657.3333333333335</v>
      </c>
      <c r="L8">
        <f>$AE$1+$AE$2*$A8</f>
        <v>-1657.3333333333335</v>
      </c>
      <c r="M8">
        <f>$AE$1+$AE$2*$A8</f>
        <v>-1657.3333333333335</v>
      </c>
      <c r="N8">
        <f>$AE$1+$AE$2*$A8</f>
        <v>-1657.3333333333335</v>
      </c>
      <c r="O8">
        <f>$AE$1+$AE$2*$A8</f>
        <v>-1657.3333333333335</v>
      </c>
      <c r="P8">
        <f>$AE$1+$AE$2*$A8</f>
        <v>-1657.3333333333335</v>
      </c>
      <c r="Q8">
        <f>$AE$1+$AE$2*$A8</f>
        <v>-1657.3333333333335</v>
      </c>
      <c r="R8">
        <f>$AE$1+$AE$2*$A8</f>
        <v>-1657.3333333333335</v>
      </c>
      <c r="S8">
        <f>$AE$1+$AE$2*$A8</f>
        <v>-1657.3333333333335</v>
      </c>
      <c r="T8">
        <f>$AE$1+$AE$2*$A8</f>
        <v>-1657.3333333333335</v>
      </c>
      <c r="U8">
        <f>$AE$1+$AE$2*$A8</f>
        <v>-1657.3333333333335</v>
      </c>
      <c r="V8">
        <f>$AE$1+$AE$2*$A8</f>
        <v>-1657.3333333333335</v>
      </c>
      <c r="W8">
        <f>$AE$1+$AE$2*$A8</f>
        <v>-1657.3333333333335</v>
      </c>
      <c r="X8">
        <f>$AE$1+$AE$2*$A8</f>
        <v>-1657.3333333333335</v>
      </c>
      <c r="Y8">
        <f>$AE$1+$AE$2*$A8</f>
        <v>-1657.3333333333335</v>
      </c>
      <c r="Z8">
        <f>$AE$1+$AE$2*$A8</f>
        <v>-1657.3333333333335</v>
      </c>
      <c r="AA8">
        <f>$AE$1+$AE$2*$A8</f>
        <v>-1657.3333333333335</v>
      </c>
    </row>
    <row r="9" spans="1:31" x14ac:dyDescent="0.2">
      <c r="A9">
        <v>6</v>
      </c>
      <c r="B9" t="s">
        <v>70</v>
      </c>
      <c r="C9">
        <f>$AE$1+$AE$2*$A9</f>
        <v>-2474.3333333333335</v>
      </c>
      <c r="D9">
        <f>$AE$1+$AE$2*$A9</f>
        <v>-2474.3333333333335</v>
      </c>
      <c r="E9">
        <f>$AE$1+$AE$2*$A9</f>
        <v>-2474.3333333333335</v>
      </c>
      <c r="F9">
        <f>$AE$1+$AE$2*$A9</f>
        <v>-2474.3333333333335</v>
      </c>
      <c r="G9">
        <f>$AE$1+$AE$2*$A9</f>
        <v>-2474.3333333333335</v>
      </c>
      <c r="H9">
        <f>$AE$1+$AE$2*$A9</f>
        <v>-2474.3333333333335</v>
      </c>
      <c r="I9">
        <f>$AE$1+$AE$2*$A9</f>
        <v>-2474.3333333333335</v>
      </c>
      <c r="J9">
        <f>$AE$1+$AE$2*$A9</f>
        <v>-2474.3333333333335</v>
      </c>
      <c r="K9">
        <f>$AE$1+$AE$2*$A9</f>
        <v>-2474.3333333333335</v>
      </c>
      <c r="L9">
        <f>$AE$1+$AE$2*$A9</f>
        <v>-2474.3333333333335</v>
      </c>
      <c r="M9">
        <f>$AE$1+$AE$2*$A9</f>
        <v>-2474.3333333333335</v>
      </c>
      <c r="N9">
        <f>$AE$1+$AE$2*$A9</f>
        <v>-2474.3333333333335</v>
      </c>
      <c r="O9">
        <f>$AE$1+$AE$2*$A9</f>
        <v>-2474.3333333333335</v>
      </c>
      <c r="P9">
        <f>$AE$1+$AE$2*$A9</f>
        <v>-2474.3333333333335</v>
      </c>
      <c r="Q9">
        <f>$AE$1+$AE$2*$A9</f>
        <v>-2474.3333333333335</v>
      </c>
      <c r="R9">
        <f>$AE$1+$AE$2*$A9</f>
        <v>-2474.3333333333335</v>
      </c>
      <c r="S9">
        <f>$AE$1+$AE$2*$A9</f>
        <v>-2474.3333333333335</v>
      </c>
      <c r="T9">
        <f>$AE$1+$AE$2*$A9</f>
        <v>-2474.3333333333335</v>
      </c>
      <c r="U9">
        <f>$AE$1+$AE$2*$A9</f>
        <v>-2474.3333333333335</v>
      </c>
      <c r="V9">
        <f>$AE$1+$AE$2*$A9</f>
        <v>-2474.3333333333335</v>
      </c>
      <c r="W9">
        <f>$AE$1+$AE$2*$A9</f>
        <v>-2474.3333333333335</v>
      </c>
      <c r="X9">
        <f>$AE$1+$AE$2*$A9</f>
        <v>-2474.3333333333335</v>
      </c>
      <c r="Y9">
        <f>$AE$1+$AE$2*$A9</f>
        <v>-2474.3333333333335</v>
      </c>
      <c r="Z9">
        <f>$AE$1+$AE$2*$A9</f>
        <v>-2474.3333333333335</v>
      </c>
      <c r="AA9">
        <f>$AE$1+$AE$2*$A9</f>
        <v>-2474.3333333333335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F47A1-1070-EE43-835A-3E963533CF80}">
  <dimension ref="A1:AA8"/>
  <sheetViews>
    <sheetView workbookViewId="0">
      <selection sqref="A1:AA4"/>
    </sheetView>
  </sheetViews>
  <sheetFormatPr baseColWidth="10" defaultRowHeight="15" x14ac:dyDescent="0.2"/>
  <cols>
    <col min="27" max="27" width="21.6640625" bestFit="1" customWidth="1"/>
  </cols>
  <sheetData>
    <row r="1" spans="1:27" x14ac:dyDescent="0.2">
      <c r="A1" t="s">
        <v>79</v>
      </c>
      <c r="B1" t="s">
        <v>67</v>
      </c>
      <c r="C1" s="7" t="s">
        <v>9</v>
      </c>
      <c r="D1" s="7" t="s">
        <v>10</v>
      </c>
      <c r="E1" s="7" t="s">
        <v>11</v>
      </c>
      <c r="F1" s="7" t="s">
        <v>12</v>
      </c>
      <c r="G1" s="7" t="s">
        <v>13</v>
      </c>
      <c r="H1" s="7" t="s">
        <v>14</v>
      </c>
      <c r="I1" s="7" t="s">
        <v>15</v>
      </c>
      <c r="J1" s="7" t="s">
        <v>16</v>
      </c>
      <c r="K1" s="7" t="s">
        <v>17</v>
      </c>
      <c r="L1" s="7" t="s">
        <v>18</v>
      </c>
      <c r="M1" s="7" t="s">
        <v>19</v>
      </c>
      <c r="N1" s="7" t="s">
        <v>20</v>
      </c>
      <c r="O1" s="7" t="s">
        <v>21</v>
      </c>
      <c r="P1" s="7" t="s">
        <v>22</v>
      </c>
      <c r="Q1" s="7" t="s">
        <v>23</v>
      </c>
      <c r="R1" s="7" t="s">
        <v>24</v>
      </c>
      <c r="S1" s="7" t="s">
        <v>25</v>
      </c>
      <c r="T1" s="7" t="s">
        <v>29</v>
      </c>
      <c r="U1" s="7" t="s">
        <v>30</v>
      </c>
      <c r="V1" s="7" t="s">
        <v>31</v>
      </c>
      <c r="W1" s="7" t="s">
        <v>32</v>
      </c>
      <c r="X1" s="7" t="s">
        <v>33</v>
      </c>
      <c r="Y1" s="7" t="s">
        <v>34</v>
      </c>
      <c r="Z1" s="7" t="s">
        <v>35</v>
      </c>
      <c r="AA1" s="7" t="s">
        <v>36</v>
      </c>
    </row>
    <row r="2" spans="1:27" x14ac:dyDescent="0.2">
      <c r="A2">
        <v>1</v>
      </c>
      <c r="B2" t="s">
        <v>69</v>
      </c>
      <c r="C2">
        <v>1880</v>
      </c>
      <c r="D2">
        <v>0</v>
      </c>
      <c r="E2">
        <v>3040</v>
      </c>
      <c r="F2">
        <v>0</v>
      </c>
      <c r="G2">
        <v>1119</v>
      </c>
      <c r="H2">
        <v>0</v>
      </c>
      <c r="I2">
        <v>6714</v>
      </c>
      <c r="J2">
        <v>0</v>
      </c>
      <c r="K2">
        <v>0</v>
      </c>
      <c r="L2">
        <v>129</v>
      </c>
      <c r="M2">
        <v>0</v>
      </c>
      <c r="N2">
        <v>4674</v>
      </c>
      <c r="O2">
        <v>1508</v>
      </c>
      <c r="P2">
        <v>0</v>
      </c>
      <c r="Q2">
        <v>0</v>
      </c>
      <c r="R2">
        <v>0</v>
      </c>
      <c r="S2">
        <v>0</v>
      </c>
      <c r="T2">
        <v>35575</v>
      </c>
      <c r="U2">
        <v>0</v>
      </c>
      <c r="V2">
        <v>0</v>
      </c>
      <c r="W2">
        <v>4054</v>
      </c>
      <c r="X2">
        <v>24138</v>
      </c>
      <c r="Y2">
        <v>43260</v>
      </c>
      <c r="Z2">
        <v>25485</v>
      </c>
      <c r="AA2">
        <v>17605</v>
      </c>
    </row>
    <row r="3" spans="1:27" x14ac:dyDescent="0.2">
      <c r="A3">
        <v>2</v>
      </c>
      <c r="B3" t="s">
        <v>68</v>
      </c>
      <c r="C3">
        <v>255</v>
      </c>
      <c r="D3">
        <v>267</v>
      </c>
      <c r="E3">
        <v>2580</v>
      </c>
      <c r="F3">
        <v>1693</v>
      </c>
      <c r="G3">
        <v>519</v>
      </c>
      <c r="H3">
        <v>0</v>
      </c>
      <c r="I3">
        <v>4133</v>
      </c>
      <c r="J3">
        <v>0</v>
      </c>
      <c r="K3">
        <v>0</v>
      </c>
      <c r="L3">
        <v>0</v>
      </c>
      <c r="M3">
        <v>0</v>
      </c>
      <c r="N3">
        <v>2676</v>
      </c>
      <c r="O3">
        <v>0</v>
      </c>
      <c r="P3">
        <v>0</v>
      </c>
      <c r="Q3">
        <v>0</v>
      </c>
      <c r="R3">
        <v>0</v>
      </c>
      <c r="S3">
        <v>0</v>
      </c>
      <c r="T3" s="2">
        <v>18588</v>
      </c>
      <c r="U3" s="2">
        <v>0</v>
      </c>
      <c r="V3" s="2">
        <v>10034</v>
      </c>
      <c r="W3" s="2">
        <v>87310</v>
      </c>
      <c r="X3" s="2">
        <v>22653</v>
      </c>
      <c r="Y3" s="2">
        <v>22735</v>
      </c>
      <c r="Z3" s="2">
        <v>6927</v>
      </c>
      <c r="AA3" s="2">
        <v>19337</v>
      </c>
    </row>
    <row r="4" spans="1:27" x14ac:dyDescent="0.2">
      <c r="A4">
        <v>3</v>
      </c>
      <c r="B4" t="s">
        <v>70</v>
      </c>
      <c r="C4" s="44">
        <v>246</v>
      </c>
      <c r="D4" s="44">
        <v>1627</v>
      </c>
      <c r="E4" s="44">
        <v>4750</v>
      </c>
      <c r="F4" s="44">
        <v>5292</v>
      </c>
      <c r="G4" s="44">
        <v>1365</v>
      </c>
      <c r="H4" s="44">
        <v>0</v>
      </c>
      <c r="I4" s="44">
        <v>9060</v>
      </c>
      <c r="J4" s="44">
        <v>0</v>
      </c>
      <c r="K4" s="44">
        <v>368</v>
      </c>
      <c r="L4" s="44">
        <v>0</v>
      </c>
      <c r="M4" s="44">
        <v>0</v>
      </c>
      <c r="N4" s="44">
        <v>3321</v>
      </c>
      <c r="O4" s="44">
        <v>2436</v>
      </c>
      <c r="P4" s="44">
        <v>0</v>
      </c>
      <c r="Q4" s="44">
        <v>0</v>
      </c>
      <c r="R4" s="44">
        <v>0</v>
      </c>
      <c r="S4" s="44">
        <v>0</v>
      </c>
      <c r="T4" s="44">
        <v>30967</v>
      </c>
      <c r="U4" s="44">
        <v>0</v>
      </c>
      <c r="V4" s="44">
        <v>12372</v>
      </c>
      <c r="W4" s="44">
        <v>83781</v>
      </c>
      <c r="X4" s="44">
        <v>26150</v>
      </c>
      <c r="Y4" s="44">
        <v>38702</v>
      </c>
      <c r="Z4" s="44">
        <v>32126</v>
      </c>
      <c r="AA4" s="44">
        <v>20663</v>
      </c>
    </row>
    <row r="6" spans="1:27" x14ac:dyDescent="0.2">
      <c r="A6">
        <v>4</v>
      </c>
      <c r="B6" t="s">
        <v>69</v>
      </c>
      <c r="C6" cm="1">
        <f t="array" ref="C6">IFERROR(AVERAGEIF($B$2:$B$4,$B6,C$2:C$4)/AVERAGE(C$2:C$4)*TREND(C$2:C$4,$A$2:$A$4,$A6),0)</f>
        <v>-1990.5417891642171</v>
      </c>
      <c r="D6" cm="1">
        <f t="array" ref="D6">IFERROR(AVERAGEIF($B$2:$B$4,$B6,D$2:D$4)/AVERAGE(D$2:D$4)*TREND(D$2:D$4,$A$2:$A$4,$A6),0)</f>
        <v>0</v>
      </c>
      <c r="E6" cm="1">
        <f t="array" ref="E6">IFERROR(AVERAGEIF($B$2:$B$4,$B6,E$2:E$4)/AVERAGE(E$2:E$4)*TREND(E$2:E$4,$A$2:$A$4,$A6),0)</f>
        <v>4543.8765670202501</v>
      </c>
      <c r="F6" cm="1">
        <f t="array" ref="F6">IFERROR(AVERAGEIF($B$2:$B$4,$B6,F$2:F$4)/AVERAGE(F$2:F$4)*TREND(F$2:F$4,$A$2:$A$4,$A6),0)</f>
        <v>0</v>
      </c>
      <c r="G6" cm="1">
        <f t="array" ref="G6">IFERROR(AVERAGEIF($B$2:$B$4,$B6,G$2:G$4)/AVERAGE(G$2:G$4)*TREND(G$2:G$4,$A$2:$A$4,$A6),0)</f>
        <v>1393.9990009990011</v>
      </c>
      <c r="H6" cm="1">
        <f t="array" ref="H6">IFERROR(AVERAGEIF($B$2:$B$4,$B6,H$2:H$4)/AVERAGE(H$2:H$4)*TREND(H$2:H$4,$A$2:$A$4,$A6),0)</f>
        <v>0</v>
      </c>
      <c r="I6" cm="1">
        <f t="array" ref="I6">IFERROR(AVERAGEIF($B$2:$B$4,$B6,I$2:I$4)/AVERAGE(I$2:I$4)*TREND(I$2:I$4,$A$2:$A$4,$A6),0)</f>
        <v>9087.694278394536</v>
      </c>
      <c r="J6" cm="1">
        <f t="array" ref="J6">IFERROR(AVERAGEIF($B$2:$B$4,$B6,J$2:J$4)/AVERAGE(J$2:J$4)*TREND(J$2:J$4,$A$2:$A$4,$A6),0)</f>
        <v>0</v>
      </c>
      <c r="K6" cm="1">
        <f t="array" ref="K6">IFERROR(AVERAGEIF($B$2:$B$4,$B6,K$2:K$4)/AVERAGE(K$2:K$4)*TREND(K$2:K$4,$A$2:$A$4,$A6),0)</f>
        <v>0</v>
      </c>
      <c r="L6" cm="1">
        <f t="array" ref="L6">IFERROR(AVERAGEIF($B$2:$B$4,$B6,L$2:L$4)/AVERAGE(L$2:L$4)*TREND(L$2:L$4,$A$2:$A$4,$A6),0)</f>
        <v>-258</v>
      </c>
      <c r="M6" cm="1">
        <f t="array" ref="M6">IFERROR(AVERAGEIF($B$2:$B$4,$B6,M$2:M$4)/AVERAGE(M$2:M$4)*TREND(M$2:M$4,$A$2:$A$4,$A6),0)</f>
        <v>0</v>
      </c>
      <c r="N6" cm="1">
        <f t="array" ref="N6">IFERROR(AVERAGEIF($B$2:$B$4,$B6,N$2:N$4)/AVERAGE(N$2:N$4)*TREND(N$2:N$4,$A$2:$A$4,$A6),0)</f>
        <v>2896.11920157436</v>
      </c>
      <c r="O6" cm="1">
        <f t="array" ref="O6">IFERROR(AVERAGEIF($B$2:$B$4,$B6,O$2:O$4)/AVERAGE(O$2:O$4)*TREND(O$2:O$4,$A$2:$A$4,$A6),0)</f>
        <v>2572.4705882352932</v>
      </c>
      <c r="P6" cm="1">
        <f t="array" ref="P6">IFERROR(AVERAGEIF($B$2:$B$4,$B6,P$2:P$4)/AVERAGE(P$2:P$4)*TREND(P$2:P$4,$A$2:$A$4,$A6),0)</f>
        <v>0</v>
      </c>
      <c r="Q6" cm="1">
        <f t="array" ref="Q6">IFERROR(AVERAGEIF($B$2:$B$4,$B6,Q$2:Q$4)/AVERAGE(Q$2:Q$4)*TREND(Q$2:Q$4,$A$2:$A$4,$A6),0)</f>
        <v>0</v>
      </c>
      <c r="R6" cm="1">
        <f t="array" ref="R6">IFERROR(AVERAGEIF($B$2:$B$4,$B6,R$2:R$4)/AVERAGE(R$2:R$4)*TREND(R$2:R$4,$A$2:$A$4,$A6),0)</f>
        <v>0</v>
      </c>
      <c r="S6" cm="1">
        <f t="array" ref="S6">IFERROR(AVERAGEIF($B$2:$B$4,$B6,S$2:S$4)/AVERAGE(S$2:S$4)*TREND(S$2:S$4,$A$2:$A$4,$A6),0)</f>
        <v>0</v>
      </c>
      <c r="T6" cm="1">
        <f t="array" ref="T6">IFERROR(AVERAGEIF($B$2:$B$4,$B6,T$2:T$4)/AVERAGE(T$2:T$4)*TREND(T$2:T$4,$A$2:$A$4,$A6),0)</f>
        <v>29798.084693997422</v>
      </c>
      <c r="U6" cm="1">
        <f t="array" ref="U6">IFERROR(AVERAGEIF($B$2:$B$4,$B6,U$2:U$4)/AVERAGE(U$2:U$4)*TREND(U$2:U$4,$A$2:$A$4,$A6),0)</f>
        <v>0</v>
      </c>
      <c r="V6" cm="1">
        <f t="array" ref="V6">IFERROR(AVERAGEIF($B$2:$B$4,$B6,V$2:V$4)/AVERAGE(V$2:V$4)*TREND(V$2:V$4,$A$2:$A$4,$A6),0)</f>
        <v>0</v>
      </c>
      <c r="W6" cm="1">
        <f t="array" ref="W6">IFERROR(AVERAGEIF($B$2:$B$4,$B6,W$2:W$4)/AVERAGE(W$2:W$4)*TREND(W$2:W$4,$A$2:$A$4,$A6),0)</f>
        <v>9590.2115618487533</v>
      </c>
      <c r="X6" cm="1">
        <f t="array" ref="X6">IFERROR(AVERAGEIF($B$2:$B$4,$B6,X$2:X$4)/AVERAGE(X$2:X$4)*TREND(X$2:X$4,$A$2:$A$4,$A6),0)</f>
        <v>26135.463264830476</v>
      </c>
      <c r="Y6" cm="1">
        <f t="array" ref="Y6">IFERROR(AVERAGEIF($B$2:$B$4,$B6,Y$2:Y$4)/AVERAGE(Y$2:Y$4)*TREND(Y$2:Y$4,$A$2:$A$4,$A6),0)</f>
        <v>37610.007736611355</v>
      </c>
      <c r="Z6" cm="1">
        <f t="array" ref="Z6">IFERROR(AVERAGEIF($B$2:$B$4,$B6,Z$2:Z$4)/AVERAGE(Z$2:Z$4)*TREND(Z$2:Z$4,$A$2:$A$4,$A6),0)</f>
        <v>33352.26664910595</v>
      </c>
      <c r="AA6" cm="1">
        <f t="array" ref="AA6">IFERROR(AVERAGEIF($B$2:$B$4,$B6,AA$2:AA$4)/AVERAGE(AA$2:AA$4)*TREND(AA$2:AA$4,$A$2:$A$4,$A6),0)</f>
        <v>20408.719642392152</v>
      </c>
    </row>
    <row r="7" spans="1:27" x14ac:dyDescent="0.2">
      <c r="A7">
        <v>5</v>
      </c>
      <c r="B7" t="s">
        <v>68</v>
      </c>
      <c r="C7" cm="1">
        <f t="array" ref="C7">IFERROR(AVERAGEIF($B$2:$B$4,$B7,C$2:C$4)/AVERAGE(C$2:C$4)*TREND(C$2:C$4,$A$2:$A$4,$A7),0)</f>
        <v>-532.49055018899628</v>
      </c>
      <c r="D7" cm="1">
        <f t="array" ref="D7">IFERROR(AVERAGEIF($B$2:$B$4,$B7,D$2:D$4)/AVERAGE(D$2:D$4)*TREND(D$2:D$4,$A$2:$A$4,$A7),0)</f>
        <v>1299.1227560718055</v>
      </c>
      <c r="E7" cm="1">
        <f t="array" ref="E7">IFERROR(AVERAGEIF($B$2:$B$4,$B7,E$2:E$4)/AVERAGE(E$2:E$4)*TREND(E$2:E$4,$A$2:$A$4,$A7),0)</f>
        <v>4494.4744455159116</v>
      </c>
      <c r="F7" cm="1">
        <f t="array" ref="F7">IFERROR(AVERAGEIF($B$2:$B$4,$B7,F$2:F$4)/AVERAGE(F$2:F$4)*TREND(F$2:F$4,$A$2:$A$4,$A7),0)</f>
        <v>7464.9544738725845</v>
      </c>
      <c r="G7" cm="1">
        <f t="array" ref="G7">IFERROR(AVERAGEIF($B$2:$B$4,$B7,G$2:G$4)/AVERAGE(G$2:G$4)*TREND(G$2:G$4,$A$2:$A$4,$A7),0)</f>
        <v>710.31968031968029</v>
      </c>
      <c r="H7" cm="1">
        <f t="array" ref="H7">IFERROR(AVERAGEIF($B$2:$B$4,$B7,H$2:H$4)/AVERAGE(H$2:H$4)*TREND(H$2:H$4,$A$2:$A$4,$A7),0)</f>
        <v>0</v>
      </c>
      <c r="I7" cm="1">
        <f t="array" ref="I7">IFERROR(AVERAGEIF($B$2:$B$4,$B7,I$2:I$4)/AVERAGE(I$2:I$4)*TREND(I$2:I$4,$A$2:$A$4,$A7),0)</f>
        <v>6324.795900939368</v>
      </c>
      <c r="J7" cm="1">
        <f t="array" ref="J7">IFERROR(AVERAGEIF($B$2:$B$4,$B7,J$2:J$4)/AVERAGE(J$2:J$4)*TREND(J$2:J$4,$A$2:$A$4,$A7),0)</f>
        <v>0</v>
      </c>
      <c r="K7" cm="1">
        <f t="array" ref="K7">IFERROR(AVERAGEIF($B$2:$B$4,$B7,K$2:K$4)/AVERAGE(K$2:K$4)*TREND(K$2:K$4,$A$2:$A$4,$A7),0)</f>
        <v>0</v>
      </c>
      <c r="L7" cm="1">
        <f t="array" ref="L7">IFERROR(AVERAGEIF($B$2:$B$4,$B7,L$2:L$4)/AVERAGE(L$2:L$4)*TREND(L$2:L$4,$A$2:$A$4,$A7),0)</f>
        <v>0</v>
      </c>
      <c r="M7" cm="1">
        <f t="array" ref="M7">IFERROR(AVERAGEIF($B$2:$B$4,$B7,M$2:M$4)/AVERAGE(M$2:M$4)*TREND(M$2:M$4,$A$2:$A$4,$A7),0)</f>
        <v>0</v>
      </c>
      <c r="N7" cm="1">
        <f t="array" ref="N7">IFERROR(AVERAGEIF($B$2:$B$4,$B7,N$2:N$4)/AVERAGE(N$2:N$4)*TREND(N$2:N$4,$A$2:$A$4,$A7),0)</f>
        <v>1149.1678380657852</v>
      </c>
      <c r="O7" cm="1">
        <f t="array" ref="O7">IFERROR(AVERAGEIF($B$2:$B$4,$B7,O$2:O$4)/AVERAGE(O$2:O$4)*TREND(O$2:O$4,$A$2:$A$4,$A7),0)</f>
        <v>0</v>
      </c>
      <c r="P7" cm="1">
        <f t="array" ref="P7">IFERROR(AVERAGEIF($B$2:$B$4,$B7,P$2:P$4)/AVERAGE(P$2:P$4)*TREND(P$2:P$4,$A$2:$A$4,$A7),0)</f>
        <v>0</v>
      </c>
      <c r="Q7" cm="1">
        <f t="array" ref="Q7">IFERROR(AVERAGEIF($B$2:$B$4,$B7,Q$2:Q$4)/AVERAGE(Q$2:Q$4)*TREND(Q$2:Q$4,$A$2:$A$4,$A7),0)</f>
        <v>0</v>
      </c>
      <c r="R7" cm="1">
        <f t="array" ref="R7">IFERROR(AVERAGEIF($B$2:$B$4,$B7,R$2:R$4)/AVERAGE(R$2:R$4)*TREND(R$2:R$4,$A$2:$A$4,$A7),0)</f>
        <v>0</v>
      </c>
      <c r="S7" cm="1">
        <f t="array" ref="S7">IFERROR(AVERAGEIF($B$2:$B$4,$B7,S$2:S$4)/AVERAGE(S$2:S$4)*TREND(S$2:S$4,$A$2:$A$4,$A7),0)</f>
        <v>0</v>
      </c>
      <c r="T7" cm="1">
        <f t="array" ref="T7">IFERROR(AVERAGEIF($B$2:$B$4,$B7,T$2:T$4)/AVERAGE(T$2:T$4)*TREND(T$2:T$4,$A$2:$A$4,$A7),0)</f>
        <v>14060.327405145075</v>
      </c>
      <c r="U7" cm="1">
        <f t="array" ref="U7">IFERROR(AVERAGEIF($B$2:$B$4,$B7,U$2:U$4)/AVERAGE(U$2:U$4)*TREND(U$2:U$4,$A$2:$A$4,$A7),0)</f>
        <v>0</v>
      </c>
      <c r="V7" cm="1">
        <f t="array" ref="V7">IFERROR(AVERAGEIF($B$2:$B$4,$B7,V$2:V$4)/AVERAGE(V$2:V$4)*TREND(V$2:V$4,$A$2:$A$4,$A7),0)</f>
        <v>34966.291172007499</v>
      </c>
      <c r="W7" cm="1">
        <f t="array" ref="W7">IFERROR(AVERAGEIF($B$2:$B$4,$B7,W$2:W$4)/AVERAGE(W$2:W$4)*TREND(W$2:W$4,$A$2:$A$4,$A7),0)</f>
        <v>266158.03828256589</v>
      </c>
      <c r="X7" cm="1">
        <f t="array" ref="X7">IFERROR(AVERAGEIF($B$2:$B$4,$B7,X$2:X$4)/AVERAGE(X$2:X$4)*TREND(X$2:X$4,$A$2:$A$4,$A7),0)</f>
        <v>25464.865233544915</v>
      </c>
      <c r="Y7" cm="1">
        <f t="array" ref="Y7">IFERROR(AVERAGEIF($B$2:$B$4,$B7,Y$2:Y$4)/AVERAGE(Y$2:Y$4)*TREND(Y$2:Y$4,$A$2:$A$4,$A7),0)</f>
        <v>18281.027250064468</v>
      </c>
      <c r="Z7" cm="1">
        <f t="array" ref="Z7">IFERROR(AVERAGEIF($B$2:$B$4,$B7,Z$2:Z$4)/AVERAGE(Z$2:Z$4)*TREND(Z$2:Z$4,$A$2:$A$4,$A7),0)</f>
        <v>10134.566573181688</v>
      </c>
      <c r="AA7" cm="1">
        <f t="array" ref="AA7">IFERROR(AVERAGEIF($B$2:$B$4,$B7,AA$2:AA$4)/AVERAGE(AA$2:AA$4)*TREND(AA$2:AA$4,$A$2:$A$4,$A7),0)</f>
        <v>23956.329172814862</v>
      </c>
    </row>
    <row r="8" spans="1:27" x14ac:dyDescent="0.2">
      <c r="A8">
        <v>6</v>
      </c>
      <c r="B8" t="s">
        <v>70</v>
      </c>
      <c r="C8" cm="1">
        <f t="array" ref="C8">IFERROR(AVERAGEIF($B$2:$B$4,$B8,C$2:C$4)/AVERAGE(C$2:C$4)*TREND(C$2:C$4,$A$2:$A$4,$A8),0)</f>
        <v>-766.92902141957188</v>
      </c>
      <c r="D8" cm="1">
        <f t="array" ref="D8">IFERROR(AVERAGEIF($B$2:$B$4,$B8,D$2:D$4)/AVERAGE(D$2:D$4)*TREND(D$2:D$4,$A$2:$A$4,$A8),0)</f>
        <v>10012.836325237589</v>
      </c>
      <c r="E8" cm="1">
        <f t="array" ref="E8">IFERROR(AVERAGEIF($B$2:$B$4,$B8,E$2:E$4)/AVERAGE(E$2:E$4)*TREND(E$2:E$4,$A$2:$A$4,$A8),0)</f>
        <v>9449.6142719382824</v>
      </c>
      <c r="F8" cm="1">
        <f t="array" ref="F8">IFERROR(AVERAGEIF($B$2:$B$4,$B8,F$2:F$4)/AVERAGE(F$2:F$4)*TREND(F$2:F$4,$A$2:$A$4,$A8),0)</f>
        <v>29348.060701503222</v>
      </c>
      <c r="G8" cm="1">
        <f t="array" ref="G8">IFERROR(AVERAGEIF($B$2:$B$4,$B8,G$2:G$4)/AVERAGE(G$2:G$4)*TREND(G$2:G$4,$A$2:$A$4,$A8),0)</f>
        <v>2035.9090909090905</v>
      </c>
      <c r="H8" cm="1">
        <f t="array" ref="H8">IFERROR(AVERAGEIF($B$2:$B$4,$B8,H$2:H$4)/AVERAGE(H$2:H$4)*TREND(H$2:H$4,$A$2:$A$4,$A8),0)</f>
        <v>0</v>
      </c>
      <c r="I8" cm="1">
        <f t="array" ref="I8">IFERROR(AVERAGEIF($B$2:$B$4,$B8,I$2:I$4)/AVERAGE(I$2:I$4)*TREND(I$2:I$4,$A$2:$A$4,$A8),0)</f>
        <v>15466.216908625109</v>
      </c>
      <c r="J8" cm="1">
        <f t="array" ref="J8">IFERROR(AVERAGEIF($B$2:$B$4,$B8,J$2:J$4)/AVERAGE(J$2:J$4)*TREND(J$2:J$4,$A$2:$A$4,$A8),0)</f>
        <v>0</v>
      </c>
      <c r="K8" cm="1">
        <f t="array" ref="K8">IFERROR(AVERAGEIF($B$2:$B$4,$B8,K$2:K$4)/AVERAGE(K$2:K$4)*TREND(K$2:K$4,$A$2:$A$4,$A8),0)</f>
        <v>2576.0000000000005</v>
      </c>
      <c r="L8" cm="1">
        <f t="array" ref="L8">IFERROR(AVERAGEIF($B$2:$B$4,$B8,L$2:L$4)/AVERAGE(L$2:L$4)*TREND(L$2:L$4,$A$2:$A$4,$A8),0)</f>
        <v>0</v>
      </c>
      <c r="M8" cm="1">
        <f t="array" ref="M8">IFERROR(AVERAGEIF($B$2:$B$4,$B8,M$2:M$4)/AVERAGE(M$2:M$4)*TREND(M$2:M$4,$A$2:$A$4,$A8),0)</f>
        <v>0</v>
      </c>
      <c r="N8" cm="1">
        <f t="array" ref="N8">IFERROR(AVERAGEIF($B$2:$B$4,$B8,N$2:N$4)/AVERAGE(N$2:N$4)*TREND(N$2:N$4,$A$2:$A$4,$A8),0)</f>
        <v>794.53781276356392</v>
      </c>
      <c r="O8" cm="1">
        <f t="array" ref="O8">IFERROR(AVERAGEIF($B$2:$B$4,$B8,O$2:O$4)/AVERAGE(O$2:O$4)*TREND(O$2:O$4,$A$2:$A$4,$A8),0)</f>
        <v>5875.058823529409</v>
      </c>
      <c r="P8" cm="1">
        <f t="array" ref="P8">IFERROR(AVERAGEIF($B$2:$B$4,$B8,P$2:P$4)/AVERAGE(P$2:P$4)*TREND(P$2:P$4,$A$2:$A$4,$A8),0)</f>
        <v>0</v>
      </c>
      <c r="Q8" cm="1">
        <f t="array" ref="Q8">IFERROR(AVERAGEIF($B$2:$B$4,$B8,Q$2:Q$4)/AVERAGE(Q$2:Q$4)*TREND(Q$2:Q$4,$A$2:$A$4,$A8),0)</f>
        <v>0</v>
      </c>
      <c r="R8" cm="1">
        <f t="array" ref="R8">IFERROR(AVERAGEIF($B$2:$B$4,$B8,R$2:R$4)/AVERAGE(R$2:R$4)*TREND(R$2:R$4,$A$2:$A$4,$A8),0)</f>
        <v>0</v>
      </c>
      <c r="S8" cm="1">
        <f t="array" ref="S8">IFERROR(AVERAGEIF($B$2:$B$4,$B8,S$2:S$4)/AVERAGE(S$2:S$4)*TREND(S$2:S$4,$A$2:$A$4,$A8),0)</f>
        <v>0</v>
      </c>
      <c r="T8" cm="1">
        <f t="array" ref="T8">IFERROR(AVERAGEIF($B$2:$B$4,$B8,T$2:T$4)/AVERAGE(T$2:T$4)*TREND(T$2:T$4,$A$2:$A$4,$A8),0)</f>
        <v>20909.727405145069</v>
      </c>
      <c r="U8" cm="1">
        <f t="array" ref="U8">IFERROR(AVERAGEIF($B$2:$B$4,$B8,U$2:U$4)/AVERAGE(U$2:U$4)*TREND(U$2:U$4,$A$2:$A$4,$A8),0)</f>
        <v>0</v>
      </c>
      <c r="V8" cm="1">
        <f t="array" ref="V8">IFERROR(AVERAGEIF($B$2:$B$4,$B8,V$2:V$4)/AVERAGE(V$2:V$4)*TREND(V$2:V$4,$A$2:$A$4,$A8),0)</f>
        <v>53360.945103990001</v>
      </c>
      <c r="W8" cm="1">
        <f t="array" ref="W8">IFERROR(AVERAGEIF($B$2:$B$4,$B8,W$2:W$4)/AVERAGE(W$2:W$4)*TREND(W$2:W$4,$A$2:$A$4,$A8),0)</f>
        <v>312606.52583288128</v>
      </c>
      <c r="X8" cm="1">
        <f t="array" ref="X8">IFERROR(AVERAGEIF($B$2:$B$4,$B8,X$2:X$4)/AVERAGE(X$2:X$4)*TREND(X$2:X$4,$A$2:$A$4,$A8),0)</f>
        <v>30477.919825612476</v>
      </c>
      <c r="Y8" cm="1">
        <f t="array" ref="Y8">IFERROR(AVERAGEIF($B$2:$B$4,$B8,Y$2:Y$4)/AVERAGE(Y$2:Y$4)*TREND(Y$2:Y$4,$A$2:$A$4,$A8),0)</f>
        <v>28592.614860024634</v>
      </c>
      <c r="Z8" cm="1">
        <f t="array" ref="Z8">IFERROR(AVERAGEIF($B$2:$B$4,$B8,Z$2:Z$4)/AVERAGE(Z$2:Z$4)*TREND(Z$2:Z$4,$A$2:$A$4,$A8),0)</f>
        <v>51960.711270879161</v>
      </c>
      <c r="AA8" cm="1">
        <f t="array" ref="AA8">IFERROR(AVERAGEIF($B$2:$B$4,$B8,AA$2:AA$4)/AVERAGE(AA$2:AA$4)*TREND(AA$2:AA$4,$A$2:$A$4,$A8),0)</f>
        <v>27244.455151462542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2"/>
  <sheetViews>
    <sheetView workbookViewId="0">
      <selection activeCell="D52" sqref="D52:D76"/>
    </sheetView>
  </sheetViews>
  <sheetFormatPr baseColWidth="10" defaultColWidth="8.83203125" defaultRowHeight="15" x14ac:dyDescent="0.2"/>
  <cols>
    <col min="3" max="3" width="39.33203125" bestFit="1" customWidth="1"/>
    <col min="4" max="4" width="8.33203125" bestFit="1" customWidth="1"/>
    <col min="7" max="7" width="17" bestFit="1" customWidth="1"/>
    <col min="10" max="10" width="39.33203125" bestFit="1" customWidth="1"/>
  </cols>
  <sheetData>
    <row r="1" spans="1:11" x14ac:dyDescent="0.2">
      <c r="A1" t="s">
        <v>73</v>
      </c>
      <c r="B1" t="s">
        <v>67</v>
      </c>
      <c r="C1" t="s">
        <v>65</v>
      </c>
      <c r="D1" t="s">
        <v>66</v>
      </c>
      <c r="E1" t="s">
        <v>74</v>
      </c>
      <c r="F1" t="s">
        <v>75</v>
      </c>
      <c r="G1" t="s">
        <v>78</v>
      </c>
      <c r="J1" t="s">
        <v>71</v>
      </c>
      <c r="K1">
        <f>+INTERCEPT(amount,periods)</f>
        <v>5449.8151351351362</v>
      </c>
    </row>
    <row r="2" spans="1:11" x14ac:dyDescent="0.2">
      <c r="A2">
        <v>1</v>
      </c>
      <c r="B2" t="s">
        <v>70</v>
      </c>
      <c r="C2" s="7" t="s">
        <v>9</v>
      </c>
      <c r="D2" s="2">
        <v>246</v>
      </c>
      <c r="E2">
        <v>2020</v>
      </c>
      <c r="F2">
        <f>+$K$1+$K$2*A2</f>
        <v>5531.702105263159</v>
      </c>
      <c r="G2">
        <f t="shared" ref="G2:G33" si="0">+VLOOKUP(C2,sindex,2,FALSE)*F2</f>
        <v>512.7976773840619</v>
      </c>
      <c r="J2" t="s">
        <v>72</v>
      </c>
      <c r="K2">
        <f>+SLOPE(amount,periods)</f>
        <v>81.886970128022739</v>
      </c>
    </row>
    <row r="3" spans="1:11" x14ac:dyDescent="0.2">
      <c r="A3">
        <v>2</v>
      </c>
      <c r="B3" t="s">
        <v>70</v>
      </c>
      <c r="C3" s="7" t="s">
        <v>10</v>
      </c>
      <c r="D3" s="2">
        <v>1627</v>
      </c>
      <c r="E3">
        <v>2020</v>
      </c>
      <c r="F3">
        <f t="shared" ref="F3:F66" si="1">+$K$1+$K$2*A3</f>
        <v>5613.5890753911817</v>
      </c>
      <c r="G3">
        <f t="shared" si="0"/>
        <v>413.95054884299742</v>
      </c>
    </row>
    <row r="4" spans="1:11" x14ac:dyDescent="0.2">
      <c r="A4">
        <v>3</v>
      </c>
      <c r="B4" t="s">
        <v>70</v>
      </c>
      <c r="C4" s="7" t="s">
        <v>11</v>
      </c>
      <c r="D4" s="2">
        <v>4750</v>
      </c>
      <c r="E4">
        <v>2020</v>
      </c>
      <c r="F4">
        <f t="shared" si="1"/>
        <v>5695.4760455192045</v>
      </c>
      <c r="G4">
        <f t="shared" si="0"/>
        <v>2299.5171648661353</v>
      </c>
    </row>
    <row r="5" spans="1:11" x14ac:dyDescent="0.2">
      <c r="A5">
        <v>4</v>
      </c>
      <c r="B5" t="s">
        <v>70</v>
      </c>
      <c r="C5" s="7" t="s">
        <v>12</v>
      </c>
      <c r="D5" s="2">
        <v>5292</v>
      </c>
      <c r="E5">
        <v>2020</v>
      </c>
      <c r="F5">
        <f t="shared" si="1"/>
        <v>5777.3630156472273</v>
      </c>
      <c r="G5">
        <f t="shared" si="0"/>
        <v>1571.1727459725175</v>
      </c>
    </row>
    <row r="6" spans="1:11" x14ac:dyDescent="0.2">
      <c r="A6">
        <v>5</v>
      </c>
      <c r="B6" t="s">
        <v>70</v>
      </c>
      <c r="C6" s="7" t="s">
        <v>13</v>
      </c>
      <c r="D6" s="2">
        <v>1365</v>
      </c>
      <c r="E6">
        <v>2020</v>
      </c>
      <c r="F6">
        <f t="shared" si="1"/>
        <v>5859.24998577525</v>
      </c>
      <c r="G6">
        <f t="shared" si="0"/>
        <v>685.05466736759649</v>
      </c>
    </row>
    <row r="7" spans="1:11" x14ac:dyDescent="0.2">
      <c r="A7">
        <v>6</v>
      </c>
      <c r="B7" t="s">
        <v>70</v>
      </c>
      <c r="C7" s="7" t="s">
        <v>14</v>
      </c>
      <c r="D7" s="2">
        <v>0</v>
      </c>
      <c r="E7">
        <v>2020</v>
      </c>
      <c r="F7">
        <f t="shared" si="1"/>
        <v>5941.1369559032728</v>
      </c>
      <c r="G7">
        <f t="shared" si="0"/>
        <v>0</v>
      </c>
    </row>
    <row r="8" spans="1:11" x14ac:dyDescent="0.2">
      <c r="A8">
        <v>7</v>
      </c>
      <c r="B8" t="s">
        <v>70</v>
      </c>
      <c r="C8" s="7" t="s">
        <v>15</v>
      </c>
      <c r="D8" s="2">
        <v>9060</v>
      </c>
      <c r="E8">
        <v>2020</v>
      </c>
      <c r="F8">
        <f t="shared" si="1"/>
        <v>6023.0239260312956</v>
      </c>
      <c r="G8">
        <f t="shared" si="0"/>
        <v>4668.1873193663823</v>
      </c>
    </row>
    <row r="9" spans="1:11" x14ac:dyDescent="0.2">
      <c r="A9">
        <v>8</v>
      </c>
      <c r="B9" t="s">
        <v>70</v>
      </c>
      <c r="C9" s="7" t="s">
        <v>16</v>
      </c>
      <c r="D9" s="2">
        <v>0</v>
      </c>
      <c r="E9">
        <v>2020</v>
      </c>
      <c r="F9">
        <f t="shared" si="1"/>
        <v>6104.9108961593183</v>
      </c>
      <c r="G9">
        <f t="shared" si="0"/>
        <v>0</v>
      </c>
    </row>
    <row r="10" spans="1:11" x14ac:dyDescent="0.2">
      <c r="A10">
        <v>9</v>
      </c>
      <c r="B10" t="s">
        <v>70</v>
      </c>
      <c r="C10" s="7" t="s">
        <v>17</v>
      </c>
      <c r="D10" s="2">
        <v>368</v>
      </c>
      <c r="E10">
        <v>2020</v>
      </c>
      <c r="F10">
        <f t="shared" si="1"/>
        <v>6186.7978662873411</v>
      </c>
      <c r="G10">
        <f t="shared" si="0"/>
        <v>88.642422326632868</v>
      </c>
    </row>
    <row r="11" spans="1:11" x14ac:dyDescent="0.2">
      <c r="A11">
        <v>10</v>
      </c>
      <c r="B11" t="s">
        <v>70</v>
      </c>
      <c r="C11" s="7" t="s">
        <v>18</v>
      </c>
      <c r="D11" s="2">
        <v>0</v>
      </c>
      <c r="E11">
        <v>2020</v>
      </c>
      <c r="F11">
        <f t="shared" si="1"/>
        <v>6268.6848364153639</v>
      </c>
      <c r="G11">
        <f t="shared" si="0"/>
        <v>31.484298111300401</v>
      </c>
    </row>
    <row r="12" spans="1:11" x14ac:dyDescent="0.2">
      <c r="A12">
        <v>11</v>
      </c>
      <c r="B12" t="s">
        <v>70</v>
      </c>
      <c r="C12" s="7" t="s">
        <v>19</v>
      </c>
      <c r="D12" s="2">
        <v>0</v>
      </c>
      <c r="E12">
        <v>2020</v>
      </c>
      <c r="F12">
        <f t="shared" si="1"/>
        <v>6350.5718065433866</v>
      </c>
      <c r="G12">
        <f t="shared" si="0"/>
        <v>0</v>
      </c>
      <c r="J12" t="s">
        <v>76</v>
      </c>
      <c r="K12" t="s">
        <v>77</v>
      </c>
    </row>
    <row r="13" spans="1:11" x14ac:dyDescent="0.2">
      <c r="A13">
        <v>12</v>
      </c>
      <c r="B13" t="s">
        <v>70</v>
      </c>
      <c r="C13" s="7" t="s">
        <v>20</v>
      </c>
      <c r="D13" s="2">
        <v>3321</v>
      </c>
      <c r="E13">
        <v>2020</v>
      </c>
      <c r="F13">
        <f t="shared" si="1"/>
        <v>6432.4587766714094</v>
      </c>
      <c r="G13">
        <f t="shared" si="0"/>
        <v>2672.4525398083756</v>
      </c>
      <c r="J13" s="7" t="s">
        <v>9</v>
      </c>
      <c r="K13">
        <f t="shared" ref="K13:K37" si="2">+AVERAGEIF(school,J13,amount)/AVERAGE(amount)</f>
        <v>9.2701607502717581E-2</v>
      </c>
    </row>
    <row r="14" spans="1:11" x14ac:dyDescent="0.2">
      <c r="A14">
        <v>13</v>
      </c>
      <c r="B14" t="s">
        <v>70</v>
      </c>
      <c r="C14" s="7" t="s">
        <v>21</v>
      </c>
      <c r="D14" s="2">
        <v>2436</v>
      </c>
      <c r="E14">
        <v>2020</v>
      </c>
      <c r="F14">
        <f t="shared" si="1"/>
        <v>6514.3457467994322</v>
      </c>
      <c r="G14">
        <f t="shared" si="0"/>
        <v>1000.3122352641806</v>
      </c>
      <c r="J14" s="7" t="s">
        <v>10</v>
      </c>
      <c r="K14">
        <f t="shared" si="2"/>
        <v>7.3740799920263375E-2</v>
      </c>
    </row>
    <row r="15" spans="1:11" x14ac:dyDescent="0.2">
      <c r="A15">
        <v>14</v>
      </c>
      <c r="B15" t="s">
        <v>70</v>
      </c>
      <c r="C15" s="7" t="s">
        <v>22</v>
      </c>
      <c r="D15" s="2">
        <v>0</v>
      </c>
      <c r="E15">
        <v>2020</v>
      </c>
      <c r="F15">
        <f t="shared" si="1"/>
        <v>6596.232716927454</v>
      </c>
      <c r="G15">
        <f t="shared" si="0"/>
        <v>0</v>
      </c>
      <c r="J15" s="7" t="s">
        <v>11</v>
      </c>
      <c r="K15">
        <f t="shared" si="2"/>
        <v>0.40374450642720761</v>
      </c>
    </row>
    <row r="16" spans="1:11" x14ac:dyDescent="0.2">
      <c r="A16">
        <v>15</v>
      </c>
      <c r="B16" t="s">
        <v>70</v>
      </c>
      <c r="C16" s="7" t="s">
        <v>23</v>
      </c>
      <c r="D16" s="2">
        <v>0</v>
      </c>
      <c r="E16">
        <v>2020</v>
      </c>
      <c r="F16">
        <f t="shared" si="1"/>
        <v>6678.1196870554777</v>
      </c>
      <c r="G16">
        <f t="shared" si="0"/>
        <v>0</v>
      </c>
      <c r="J16" s="7" t="s">
        <v>12</v>
      </c>
      <c r="K16">
        <f t="shared" si="2"/>
        <v>0.27195326686538529</v>
      </c>
    </row>
    <row r="17" spans="1:11" x14ac:dyDescent="0.2">
      <c r="A17">
        <v>16</v>
      </c>
      <c r="B17" t="s">
        <v>70</v>
      </c>
      <c r="C17" s="7" t="s">
        <v>24</v>
      </c>
      <c r="D17" s="2">
        <v>0</v>
      </c>
      <c r="E17">
        <v>2020</v>
      </c>
      <c r="F17">
        <f t="shared" si="1"/>
        <v>6760.0066571834996</v>
      </c>
      <c r="G17">
        <f t="shared" si="0"/>
        <v>0</v>
      </c>
      <c r="J17" s="7" t="s">
        <v>13</v>
      </c>
      <c r="K17">
        <f t="shared" si="2"/>
        <v>0.11691849110905539</v>
      </c>
    </row>
    <row r="18" spans="1:11" x14ac:dyDescent="0.2">
      <c r="A18">
        <v>17</v>
      </c>
      <c r="B18" t="s">
        <v>70</v>
      </c>
      <c r="C18" s="7" t="s">
        <v>25</v>
      </c>
      <c r="D18" s="2">
        <v>0</v>
      </c>
      <c r="E18">
        <v>2020</v>
      </c>
      <c r="F18">
        <f t="shared" si="1"/>
        <v>6841.8936273115232</v>
      </c>
      <c r="G18">
        <f t="shared" si="0"/>
        <v>0</v>
      </c>
      <c r="J18" s="7" t="s">
        <v>14</v>
      </c>
      <c r="K18">
        <f t="shared" si="2"/>
        <v>0</v>
      </c>
    </row>
    <row r="19" spans="1:11" x14ac:dyDescent="0.2">
      <c r="A19">
        <v>18</v>
      </c>
      <c r="B19" t="s">
        <v>70</v>
      </c>
      <c r="C19" s="7" t="s">
        <v>29</v>
      </c>
      <c r="D19" s="2">
        <v>30967</v>
      </c>
      <c r="E19">
        <v>2020</v>
      </c>
      <c r="F19">
        <f t="shared" si="1"/>
        <v>6923.7805974395451</v>
      </c>
      <c r="G19">
        <f t="shared" si="0"/>
        <v>22948.473412043204</v>
      </c>
      <c r="J19" s="7" t="s">
        <v>15</v>
      </c>
      <c r="K19">
        <f t="shared" si="2"/>
        <v>0.77505707709222971</v>
      </c>
    </row>
    <row r="20" spans="1:11" x14ac:dyDescent="0.2">
      <c r="A20">
        <v>19</v>
      </c>
      <c r="B20" t="s">
        <v>70</v>
      </c>
      <c r="C20" s="7" t="s">
        <v>30</v>
      </c>
      <c r="D20" s="2">
        <v>0</v>
      </c>
      <c r="E20">
        <v>2020</v>
      </c>
      <c r="F20">
        <f t="shared" si="1"/>
        <v>7005.6675675675688</v>
      </c>
      <c r="G20">
        <f t="shared" si="0"/>
        <v>0</v>
      </c>
      <c r="J20" s="7" t="s">
        <v>16</v>
      </c>
      <c r="K20">
        <f t="shared" si="2"/>
        <v>0</v>
      </c>
    </row>
    <row r="21" spans="1:11" x14ac:dyDescent="0.2">
      <c r="A21">
        <v>20</v>
      </c>
      <c r="B21" t="s">
        <v>70</v>
      </c>
      <c r="C21" s="7" t="s">
        <v>31</v>
      </c>
      <c r="D21" s="2">
        <v>12372</v>
      </c>
      <c r="E21">
        <v>2020</v>
      </c>
      <c r="F21">
        <f t="shared" si="1"/>
        <v>7087.5545376955906</v>
      </c>
      <c r="G21">
        <f t="shared" si="0"/>
        <v>6182.8486441507039</v>
      </c>
      <c r="J21" s="7" t="s">
        <v>17</v>
      </c>
      <c r="K21">
        <f t="shared" si="2"/>
        <v>1.4327673902141987E-2</v>
      </c>
    </row>
    <row r="22" spans="1:11" x14ac:dyDescent="0.2">
      <c r="A22">
        <v>21</v>
      </c>
      <c r="B22" t="s">
        <v>70</v>
      </c>
      <c r="C22" s="7" t="s">
        <v>32</v>
      </c>
      <c r="D22" s="2">
        <v>83781</v>
      </c>
      <c r="E22">
        <v>2020</v>
      </c>
      <c r="F22">
        <f t="shared" si="1"/>
        <v>7169.4415078236134</v>
      </c>
      <c r="G22">
        <f t="shared" si="0"/>
        <v>48888.975823910034</v>
      </c>
      <c r="J22" s="7" t="s">
        <v>18</v>
      </c>
      <c r="K22">
        <f t="shared" si="2"/>
        <v>5.0224726450443374E-3</v>
      </c>
    </row>
    <row r="23" spans="1:11" x14ac:dyDescent="0.2">
      <c r="A23">
        <v>22</v>
      </c>
      <c r="B23" t="s">
        <v>70</v>
      </c>
      <c r="C23" s="7" t="s">
        <v>33</v>
      </c>
      <c r="D23" s="2">
        <v>26150</v>
      </c>
      <c r="E23">
        <v>2020</v>
      </c>
      <c r="F23">
        <f t="shared" si="1"/>
        <v>7251.3284779516362</v>
      </c>
      <c r="G23">
        <f t="shared" si="0"/>
        <v>20592.883448666056</v>
      </c>
      <c r="J23" s="7" t="s">
        <v>19</v>
      </c>
      <c r="K23">
        <f t="shared" si="2"/>
        <v>0</v>
      </c>
    </row>
    <row r="24" spans="1:11" x14ac:dyDescent="0.2">
      <c r="A24">
        <v>23</v>
      </c>
      <c r="B24" t="s">
        <v>70</v>
      </c>
      <c r="C24" s="7" t="s">
        <v>34</v>
      </c>
      <c r="D24" s="2">
        <v>38702</v>
      </c>
      <c r="E24">
        <v>2020</v>
      </c>
      <c r="F24">
        <f t="shared" si="1"/>
        <v>7333.2154480796589</v>
      </c>
      <c r="G24">
        <f t="shared" si="0"/>
        <v>29892.10863521104</v>
      </c>
      <c r="J24" s="7" t="s">
        <v>20</v>
      </c>
      <c r="K24">
        <f t="shared" si="2"/>
        <v>0.41546360926564441</v>
      </c>
    </row>
    <row r="25" spans="1:11" x14ac:dyDescent="0.2">
      <c r="A25">
        <v>24</v>
      </c>
      <c r="B25" t="s">
        <v>70</v>
      </c>
      <c r="C25" s="7" t="s">
        <v>35</v>
      </c>
      <c r="D25" s="2">
        <v>32126</v>
      </c>
      <c r="E25">
        <v>2020</v>
      </c>
      <c r="F25">
        <f t="shared" si="1"/>
        <v>7415.1024182076817</v>
      </c>
      <c r="G25">
        <f t="shared" si="0"/>
        <v>18632.045083360874</v>
      </c>
      <c r="J25" s="7" t="s">
        <v>21</v>
      </c>
      <c r="K25">
        <f t="shared" si="2"/>
        <v>0.15355528769034782</v>
      </c>
    </row>
    <row r="26" spans="1:11" x14ac:dyDescent="0.2">
      <c r="A26">
        <v>25</v>
      </c>
      <c r="B26" t="s">
        <v>70</v>
      </c>
      <c r="C26" s="7" t="s">
        <v>36</v>
      </c>
      <c r="D26" s="2">
        <v>20663</v>
      </c>
      <c r="E26">
        <v>2020</v>
      </c>
      <c r="F26">
        <f t="shared" si="1"/>
        <v>7496.9893883357045</v>
      </c>
      <c r="G26">
        <f t="shared" si="0"/>
        <v>16814.151136522418</v>
      </c>
      <c r="J26" s="7" t="s">
        <v>22</v>
      </c>
      <c r="K26">
        <f t="shared" si="2"/>
        <v>0</v>
      </c>
    </row>
    <row r="27" spans="1:11" x14ac:dyDescent="0.2">
      <c r="A27">
        <v>26</v>
      </c>
      <c r="B27" t="s">
        <v>69</v>
      </c>
      <c r="C27" t="s">
        <v>9</v>
      </c>
      <c r="D27">
        <v>1880</v>
      </c>
      <c r="E27">
        <v>2020</v>
      </c>
      <c r="F27">
        <f t="shared" si="1"/>
        <v>7578.8763584637272</v>
      </c>
      <c r="G27">
        <f t="shared" si="0"/>
        <v>702.57402149392999</v>
      </c>
      <c r="J27" s="7" t="s">
        <v>23</v>
      </c>
      <c r="K27">
        <f t="shared" si="2"/>
        <v>0</v>
      </c>
    </row>
    <row r="28" spans="1:11" x14ac:dyDescent="0.2">
      <c r="A28">
        <v>27</v>
      </c>
      <c r="B28" t="s">
        <v>69</v>
      </c>
      <c r="C28" t="s">
        <v>10</v>
      </c>
      <c r="D28">
        <v>0</v>
      </c>
      <c r="E28">
        <v>2020</v>
      </c>
      <c r="F28">
        <f t="shared" si="1"/>
        <v>7660.76332859175</v>
      </c>
      <c r="G28">
        <f t="shared" si="0"/>
        <v>564.91081585017514</v>
      </c>
      <c r="J28" s="7" t="s">
        <v>24</v>
      </c>
      <c r="K28">
        <f t="shared" si="2"/>
        <v>0</v>
      </c>
    </row>
    <row r="29" spans="1:11" x14ac:dyDescent="0.2">
      <c r="A29">
        <v>28</v>
      </c>
      <c r="B29" t="s">
        <v>69</v>
      </c>
      <c r="C29" t="s">
        <v>11</v>
      </c>
      <c r="D29">
        <v>3040</v>
      </c>
      <c r="E29">
        <v>2020</v>
      </c>
      <c r="F29">
        <f t="shared" si="1"/>
        <v>7742.6502987197728</v>
      </c>
      <c r="G29">
        <f t="shared" si="0"/>
        <v>3126.0525232950863</v>
      </c>
      <c r="J29" s="7" t="s">
        <v>25</v>
      </c>
      <c r="K29">
        <f t="shared" si="2"/>
        <v>0</v>
      </c>
    </row>
    <row r="30" spans="1:11" x14ac:dyDescent="0.2">
      <c r="A30">
        <v>29</v>
      </c>
      <c r="B30" t="s">
        <v>69</v>
      </c>
      <c r="C30" t="s">
        <v>12</v>
      </c>
      <c r="D30">
        <v>0</v>
      </c>
      <c r="E30">
        <v>2020</v>
      </c>
      <c r="F30">
        <f t="shared" si="1"/>
        <v>7824.5372688477955</v>
      </c>
      <c r="G30">
        <f t="shared" si="0"/>
        <v>2127.9084719731177</v>
      </c>
      <c r="J30" s="7" t="s">
        <v>29</v>
      </c>
      <c r="K30">
        <f t="shared" si="2"/>
        <v>3.3144426067645307</v>
      </c>
    </row>
    <row r="31" spans="1:11" x14ac:dyDescent="0.2">
      <c r="A31">
        <v>30</v>
      </c>
      <c r="B31" t="s">
        <v>69</v>
      </c>
      <c r="C31" t="s">
        <v>13</v>
      </c>
      <c r="D31">
        <v>1119</v>
      </c>
      <c r="E31">
        <v>2020</v>
      </c>
      <c r="F31">
        <f t="shared" si="1"/>
        <v>7906.4242389758183</v>
      </c>
      <c r="G31">
        <f t="shared" si="0"/>
        <v>924.40719208911423</v>
      </c>
      <c r="J31" s="7" t="s">
        <v>30</v>
      </c>
      <c r="K31">
        <f t="shared" si="2"/>
        <v>0</v>
      </c>
    </row>
    <row r="32" spans="1:11" x14ac:dyDescent="0.2">
      <c r="A32">
        <v>31</v>
      </c>
      <c r="B32" t="s">
        <v>69</v>
      </c>
      <c r="C32" t="s">
        <v>14</v>
      </c>
      <c r="D32">
        <v>0</v>
      </c>
      <c r="E32">
        <v>2020</v>
      </c>
      <c r="F32">
        <f t="shared" si="1"/>
        <v>7988.3112091038411</v>
      </c>
      <c r="G32">
        <f t="shared" si="0"/>
        <v>0</v>
      </c>
      <c r="J32" s="7" t="s">
        <v>31</v>
      </c>
      <c r="K32">
        <f t="shared" si="2"/>
        <v>0.87235288437878633</v>
      </c>
    </row>
    <row r="33" spans="1:16" x14ac:dyDescent="0.2">
      <c r="A33">
        <v>32</v>
      </c>
      <c r="B33" t="s">
        <v>69</v>
      </c>
      <c r="C33" t="s">
        <v>15</v>
      </c>
      <c r="D33">
        <v>6714</v>
      </c>
      <c r="E33">
        <v>2020</v>
      </c>
      <c r="F33">
        <f t="shared" si="1"/>
        <v>8070.1981792318638</v>
      </c>
      <c r="G33">
        <f t="shared" si="0"/>
        <v>6254.8642123504824</v>
      </c>
      <c r="J33" s="7" t="s">
        <v>32</v>
      </c>
      <c r="K33">
        <f t="shared" si="2"/>
        <v>6.8190772978007015</v>
      </c>
    </row>
    <row r="34" spans="1:16" x14ac:dyDescent="0.2">
      <c r="A34">
        <v>33</v>
      </c>
      <c r="B34" t="s">
        <v>69</v>
      </c>
      <c r="C34" t="s">
        <v>16</v>
      </c>
      <c r="D34">
        <v>0</v>
      </c>
      <c r="E34">
        <v>2020</v>
      </c>
      <c r="F34">
        <f t="shared" si="1"/>
        <v>8152.0851493598866</v>
      </c>
      <c r="G34">
        <f t="shared" ref="G34:G65" si="3">+VLOOKUP(C34,sindex,2,FALSE)*F34</f>
        <v>0</v>
      </c>
      <c r="J34" s="7" t="s">
        <v>33</v>
      </c>
      <c r="K34">
        <f t="shared" si="2"/>
        <v>2.8398773426525508</v>
      </c>
    </row>
    <row r="35" spans="1:16" x14ac:dyDescent="0.2">
      <c r="A35">
        <v>34</v>
      </c>
      <c r="B35" t="s">
        <v>69</v>
      </c>
      <c r="C35" t="s">
        <v>17</v>
      </c>
      <c r="D35">
        <v>0</v>
      </c>
      <c r="E35">
        <v>2020</v>
      </c>
      <c r="F35">
        <f t="shared" si="1"/>
        <v>8233.9721194879094</v>
      </c>
      <c r="G35">
        <f t="shared" si="3"/>
        <v>117.97366744735166</v>
      </c>
      <c r="J35" s="7" t="s">
        <v>34</v>
      </c>
      <c r="K35">
        <f t="shared" si="2"/>
        <v>4.0762621590558688</v>
      </c>
    </row>
    <row r="36" spans="1:16" x14ac:dyDescent="0.2">
      <c r="A36">
        <v>35</v>
      </c>
      <c r="B36" t="s">
        <v>69</v>
      </c>
      <c r="C36" t="s">
        <v>18</v>
      </c>
      <c r="D36">
        <v>129</v>
      </c>
      <c r="E36">
        <v>2020</v>
      </c>
      <c r="F36">
        <f t="shared" si="1"/>
        <v>8315.859089615933</v>
      </c>
      <c r="G36">
        <f t="shared" si="3"/>
        <v>41.76617479763933</v>
      </c>
      <c r="J36" s="7" t="s">
        <v>35</v>
      </c>
      <c r="K36">
        <f t="shared" si="2"/>
        <v>2.5127158105881509</v>
      </c>
    </row>
    <row r="37" spans="1:16" x14ac:dyDescent="0.2">
      <c r="A37">
        <v>36</v>
      </c>
      <c r="B37" t="s">
        <v>69</v>
      </c>
      <c r="C37" t="s">
        <v>19</v>
      </c>
      <c r="D37">
        <v>0</v>
      </c>
      <c r="E37">
        <v>2020</v>
      </c>
      <c r="F37">
        <f t="shared" si="1"/>
        <v>8397.7460597439549</v>
      </c>
      <c r="G37">
        <f t="shared" si="3"/>
        <v>0</v>
      </c>
      <c r="J37" s="7" t="s">
        <v>36</v>
      </c>
      <c r="K37">
        <f t="shared" si="2"/>
        <v>2.2427871063393727</v>
      </c>
    </row>
    <row r="38" spans="1:16" x14ac:dyDescent="0.2">
      <c r="A38">
        <v>37</v>
      </c>
      <c r="B38" t="s">
        <v>69</v>
      </c>
      <c r="C38" t="s">
        <v>20</v>
      </c>
      <c r="D38">
        <v>4674</v>
      </c>
      <c r="E38">
        <v>2020</v>
      </c>
      <c r="F38">
        <f t="shared" si="1"/>
        <v>8479.6330298719768</v>
      </c>
      <c r="G38">
        <f t="shared" si="3"/>
        <v>3522.9789438387834</v>
      </c>
    </row>
    <row r="39" spans="1:16" x14ac:dyDescent="0.2">
      <c r="A39">
        <v>38</v>
      </c>
      <c r="B39" t="s">
        <v>69</v>
      </c>
      <c r="C39" t="s">
        <v>21</v>
      </c>
      <c r="D39">
        <v>1508</v>
      </c>
      <c r="E39">
        <v>2020</v>
      </c>
      <c r="F39">
        <f t="shared" si="1"/>
        <v>8561.52</v>
      </c>
      <c r="G39">
        <f t="shared" si="3"/>
        <v>1314.6666666666667</v>
      </c>
    </row>
    <row r="40" spans="1:16" x14ac:dyDescent="0.2">
      <c r="A40">
        <v>39</v>
      </c>
      <c r="B40" t="s">
        <v>69</v>
      </c>
      <c r="C40" t="s">
        <v>22</v>
      </c>
      <c r="D40">
        <v>0</v>
      </c>
      <c r="E40">
        <v>2020</v>
      </c>
      <c r="F40">
        <f t="shared" si="1"/>
        <v>8643.4069701280241</v>
      </c>
      <c r="G40">
        <f t="shared" si="3"/>
        <v>0</v>
      </c>
      <c r="P40">
        <v>177</v>
      </c>
    </row>
    <row r="41" spans="1:16" x14ac:dyDescent="0.2">
      <c r="A41">
        <v>40</v>
      </c>
      <c r="B41" t="s">
        <v>69</v>
      </c>
      <c r="C41" t="s">
        <v>23</v>
      </c>
      <c r="D41">
        <v>0</v>
      </c>
      <c r="E41">
        <v>2020</v>
      </c>
      <c r="F41">
        <f t="shared" si="1"/>
        <v>8725.293940256046</v>
      </c>
      <c r="G41">
        <f t="shared" si="3"/>
        <v>0</v>
      </c>
      <c r="P41">
        <v>229</v>
      </c>
    </row>
    <row r="42" spans="1:16" x14ac:dyDescent="0.2">
      <c r="A42">
        <v>41</v>
      </c>
      <c r="B42" t="s">
        <v>69</v>
      </c>
      <c r="C42" t="s">
        <v>24</v>
      </c>
      <c r="D42">
        <v>0</v>
      </c>
      <c r="E42">
        <v>2020</v>
      </c>
      <c r="F42">
        <f t="shared" si="1"/>
        <v>8807.1809103840678</v>
      </c>
      <c r="G42">
        <f t="shared" si="3"/>
        <v>0</v>
      </c>
      <c r="P42">
        <v>280</v>
      </c>
    </row>
    <row r="43" spans="1:16" x14ac:dyDescent="0.2">
      <c r="A43">
        <v>42</v>
      </c>
      <c r="B43" t="s">
        <v>69</v>
      </c>
      <c r="C43" t="s">
        <v>25</v>
      </c>
      <c r="D43">
        <v>0</v>
      </c>
      <c r="E43">
        <v>2020</v>
      </c>
      <c r="F43">
        <f t="shared" si="1"/>
        <v>8889.0678805120915</v>
      </c>
      <c r="G43">
        <f t="shared" si="3"/>
        <v>0</v>
      </c>
    </row>
    <row r="44" spans="1:16" x14ac:dyDescent="0.2">
      <c r="A44">
        <v>43</v>
      </c>
      <c r="B44" t="s">
        <v>69</v>
      </c>
      <c r="C44" t="s">
        <v>29</v>
      </c>
      <c r="D44">
        <v>35575</v>
      </c>
      <c r="E44">
        <v>2020</v>
      </c>
      <c r="F44">
        <f t="shared" si="1"/>
        <v>8970.9548506401134</v>
      </c>
      <c r="G44">
        <f t="shared" si="3"/>
        <v>29733.714980322529</v>
      </c>
    </row>
    <row r="45" spans="1:16" x14ac:dyDescent="0.2">
      <c r="A45">
        <v>44</v>
      </c>
      <c r="B45" t="s">
        <v>69</v>
      </c>
      <c r="C45" t="s">
        <v>30</v>
      </c>
      <c r="D45">
        <v>0</v>
      </c>
      <c r="E45">
        <v>2020</v>
      </c>
      <c r="F45">
        <f t="shared" si="1"/>
        <v>9052.841820768137</v>
      </c>
      <c r="G45">
        <f t="shared" si="3"/>
        <v>0</v>
      </c>
    </row>
    <row r="46" spans="1:16" x14ac:dyDescent="0.2">
      <c r="A46">
        <v>45</v>
      </c>
      <c r="B46" t="s">
        <v>69</v>
      </c>
      <c r="C46" t="s">
        <v>31</v>
      </c>
      <c r="D46">
        <v>0</v>
      </c>
      <c r="E46">
        <v>2020</v>
      </c>
      <c r="F46">
        <f t="shared" si="1"/>
        <v>9134.7287908961589</v>
      </c>
      <c r="G46">
        <f t="shared" si="3"/>
        <v>7968.7070087562079</v>
      </c>
    </row>
    <row r="47" spans="1:16" x14ac:dyDescent="0.2">
      <c r="A47">
        <v>46</v>
      </c>
      <c r="B47" t="s">
        <v>69</v>
      </c>
      <c r="C47" t="s">
        <v>32</v>
      </c>
      <c r="D47">
        <v>4054</v>
      </c>
      <c r="E47">
        <v>2020</v>
      </c>
      <c r="F47">
        <f t="shared" si="1"/>
        <v>9216.6157610241826</v>
      </c>
      <c r="G47">
        <f t="shared" si="3"/>
        <v>62848.815298552137</v>
      </c>
    </row>
    <row r="48" spans="1:16" x14ac:dyDescent="0.2">
      <c r="A48">
        <v>47</v>
      </c>
      <c r="B48" t="s">
        <v>69</v>
      </c>
      <c r="C48" t="s">
        <v>33</v>
      </c>
      <c r="D48">
        <v>24138</v>
      </c>
      <c r="E48">
        <v>2020</v>
      </c>
      <c r="F48">
        <f t="shared" si="1"/>
        <v>9298.5027311522044</v>
      </c>
      <c r="G48">
        <f t="shared" si="3"/>
        <v>26406.607226792006</v>
      </c>
    </row>
    <row r="49" spans="1:7" x14ac:dyDescent="0.2">
      <c r="A49">
        <v>48</v>
      </c>
      <c r="B49" t="s">
        <v>69</v>
      </c>
      <c r="C49" t="s">
        <v>34</v>
      </c>
      <c r="D49">
        <v>43260</v>
      </c>
      <c r="E49">
        <v>2020</v>
      </c>
      <c r="F49">
        <f t="shared" si="1"/>
        <v>9380.3897012802281</v>
      </c>
      <c r="G49">
        <f t="shared" si="3"/>
        <v>38236.927576525981</v>
      </c>
    </row>
    <row r="50" spans="1:7" x14ac:dyDescent="0.2">
      <c r="A50">
        <v>49</v>
      </c>
      <c r="B50" t="s">
        <v>69</v>
      </c>
      <c r="C50" t="s">
        <v>35</v>
      </c>
      <c r="D50">
        <v>25485</v>
      </c>
      <c r="E50">
        <v>2020</v>
      </c>
      <c r="F50">
        <f t="shared" si="1"/>
        <v>9462.27667140825</v>
      </c>
      <c r="G50">
        <f t="shared" si="3"/>
        <v>23776.012196406929</v>
      </c>
    </row>
    <row r="51" spans="1:7" x14ac:dyDescent="0.2">
      <c r="A51">
        <v>50</v>
      </c>
      <c r="B51" t="s">
        <v>69</v>
      </c>
      <c r="C51" t="s">
        <v>36</v>
      </c>
      <c r="D51">
        <v>17605</v>
      </c>
      <c r="E51">
        <v>2020</v>
      </c>
      <c r="F51">
        <f t="shared" si="1"/>
        <v>9544.1636415362736</v>
      </c>
      <c r="G51">
        <f t="shared" si="3"/>
        <v>21405.527156030588</v>
      </c>
    </row>
    <row r="52" spans="1:7" x14ac:dyDescent="0.2">
      <c r="A52">
        <v>51</v>
      </c>
      <c r="B52" t="s">
        <v>68</v>
      </c>
      <c r="C52" t="s">
        <v>9</v>
      </c>
      <c r="D52">
        <v>255</v>
      </c>
      <c r="E52">
        <v>2020</v>
      </c>
      <c r="F52">
        <f t="shared" si="1"/>
        <v>9626.0506116642955</v>
      </c>
      <c r="G52">
        <f t="shared" si="3"/>
        <v>892.35036560379797</v>
      </c>
    </row>
    <row r="53" spans="1:7" x14ac:dyDescent="0.2">
      <c r="A53">
        <v>52</v>
      </c>
      <c r="B53" t="s">
        <v>68</v>
      </c>
      <c r="C53" t="s">
        <v>10</v>
      </c>
      <c r="D53">
        <v>267</v>
      </c>
      <c r="E53">
        <v>2020</v>
      </c>
      <c r="F53">
        <f t="shared" si="1"/>
        <v>9707.9375817923174</v>
      </c>
      <c r="G53">
        <f t="shared" si="3"/>
        <v>715.87108285735269</v>
      </c>
    </row>
    <row r="54" spans="1:7" x14ac:dyDescent="0.2">
      <c r="A54">
        <v>53</v>
      </c>
      <c r="B54" t="s">
        <v>68</v>
      </c>
      <c r="C54" t="s">
        <v>11</v>
      </c>
      <c r="D54">
        <v>2580</v>
      </c>
      <c r="E54">
        <v>2020</v>
      </c>
      <c r="F54">
        <f t="shared" si="1"/>
        <v>9789.824551920341</v>
      </c>
      <c r="G54">
        <f t="shared" si="3"/>
        <v>3952.5878817240368</v>
      </c>
    </row>
    <row r="55" spans="1:7" x14ac:dyDescent="0.2">
      <c r="A55">
        <v>54</v>
      </c>
      <c r="B55" t="s">
        <v>68</v>
      </c>
      <c r="C55" t="s">
        <v>12</v>
      </c>
      <c r="D55">
        <v>1693</v>
      </c>
      <c r="E55">
        <v>2020</v>
      </c>
      <c r="F55">
        <f t="shared" si="1"/>
        <v>9871.7115220483647</v>
      </c>
      <c r="G55">
        <f t="shared" si="3"/>
        <v>2684.6441979737178</v>
      </c>
    </row>
    <row r="56" spans="1:7" x14ac:dyDescent="0.2">
      <c r="A56">
        <v>55</v>
      </c>
      <c r="B56" t="s">
        <v>68</v>
      </c>
      <c r="C56" t="s">
        <v>13</v>
      </c>
      <c r="D56">
        <v>519</v>
      </c>
      <c r="E56">
        <v>2020</v>
      </c>
      <c r="F56">
        <f t="shared" si="1"/>
        <v>9953.5984921763866</v>
      </c>
      <c r="G56">
        <f t="shared" si="3"/>
        <v>1163.759716810632</v>
      </c>
    </row>
    <row r="57" spans="1:7" x14ac:dyDescent="0.2">
      <c r="A57">
        <v>56</v>
      </c>
      <c r="B57" t="s">
        <v>68</v>
      </c>
      <c r="C57" t="s">
        <v>14</v>
      </c>
      <c r="D57">
        <v>0</v>
      </c>
      <c r="E57">
        <v>2020</v>
      </c>
      <c r="F57">
        <f t="shared" si="1"/>
        <v>10035.485462304408</v>
      </c>
      <c r="G57">
        <f t="shared" si="3"/>
        <v>0</v>
      </c>
    </row>
    <row r="58" spans="1:7" x14ac:dyDescent="0.2">
      <c r="A58">
        <v>57</v>
      </c>
      <c r="B58" t="s">
        <v>68</v>
      </c>
      <c r="C58" t="s">
        <v>15</v>
      </c>
      <c r="D58">
        <v>4133</v>
      </c>
      <c r="E58">
        <v>2020</v>
      </c>
      <c r="F58">
        <f t="shared" si="1"/>
        <v>10117.372432432432</v>
      </c>
      <c r="G58">
        <f t="shared" si="3"/>
        <v>7841.5411053345833</v>
      </c>
    </row>
    <row r="59" spans="1:7" x14ac:dyDescent="0.2">
      <c r="A59">
        <v>58</v>
      </c>
      <c r="B59" t="s">
        <v>68</v>
      </c>
      <c r="C59" t="s">
        <v>16</v>
      </c>
      <c r="D59">
        <v>0</v>
      </c>
      <c r="E59">
        <v>2020</v>
      </c>
      <c r="F59">
        <f t="shared" si="1"/>
        <v>10199.259402560456</v>
      </c>
      <c r="G59">
        <f t="shared" si="3"/>
        <v>0</v>
      </c>
    </row>
    <row r="60" spans="1:7" x14ac:dyDescent="0.2">
      <c r="A60">
        <v>59</v>
      </c>
      <c r="B60" t="s">
        <v>68</v>
      </c>
      <c r="C60" t="s">
        <v>17</v>
      </c>
      <c r="D60">
        <v>0</v>
      </c>
      <c r="E60">
        <v>2020</v>
      </c>
      <c r="F60">
        <f t="shared" si="1"/>
        <v>10281.146372688478</v>
      </c>
      <c r="G60">
        <f t="shared" si="3"/>
        <v>147.30491256807045</v>
      </c>
    </row>
    <row r="61" spans="1:7" x14ac:dyDescent="0.2">
      <c r="A61">
        <v>60</v>
      </c>
      <c r="B61" t="s">
        <v>68</v>
      </c>
      <c r="C61" t="s">
        <v>18</v>
      </c>
      <c r="D61">
        <v>0</v>
      </c>
      <c r="E61">
        <v>2020</v>
      </c>
      <c r="F61">
        <f t="shared" si="1"/>
        <v>10363.033342816499</v>
      </c>
      <c r="G61">
        <f t="shared" si="3"/>
        <v>52.048051483978249</v>
      </c>
    </row>
    <row r="62" spans="1:7" x14ac:dyDescent="0.2">
      <c r="A62">
        <v>61</v>
      </c>
      <c r="B62" t="s">
        <v>68</v>
      </c>
      <c r="C62" t="s">
        <v>19</v>
      </c>
      <c r="D62">
        <v>0</v>
      </c>
      <c r="E62">
        <v>2020</v>
      </c>
      <c r="F62">
        <f t="shared" si="1"/>
        <v>10444.920312944523</v>
      </c>
      <c r="G62">
        <f t="shared" si="3"/>
        <v>0</v>
      </c>
    </row>
    <row r="63" spans="1:7" x14ac:dyDescent="0.2">
      <c r="A63">
        <v>62</v>
      </c>
      <c r="B63" t="s">
        <v>68</v>
      </c>
      <c r="C63" t="s">
        <v>20</v>
      </c>
      <c r="D63">
        <v>2676</v>
      </c>
      <c r="E63">
        <v>2020</v>
      </c>
      <c r="F63">
        <f t="shared" si="1"/>
        <v>10526.807283072547</v>
      </c>
      <c r="G63">
        <f t="shared" si="3"/>
        <v>4373.5053478691925</v>
      </c>
    </row>
    <row r="64" spans="1:7" x14ac:dyDescent="0.2">
      <c r="A64">
        <v>63</v>
      </c>
      <c r="B64" t="s">
        <v>68</v>
      </c>
      <c r="C64" t="s">
        <v>21</v>
      </c>
      <c r="D64">
        <v>0</v>
      </c>
      <c r="E64">
        <v>2020</v>
      </c>
      <c r="F64">
        <f t="shared" si="1"/>
        <v>10608.694253200569</v>
      </c>
      <c r="G64">
        <f t="shared" si="3"/>
        <v>1629.0210980691529</v>
      </c>
    </row>
    <row r="65" spans="1:7" x14ac:dyDescent="0.2">
      <c r="A65">
        <v>64</v>
      </c>
      <c r="B65" t="s">
        <v>68</v>
      </c>
      <c r="C65" t="s">
        <v>22</v>
      </c>
      <c r="D65">
        <v>0</v>
      </c>
      <c r="E65">
        <v>2020</v>
      </c>
      <c r="F65">
        <f t="shared" si="1"/>
        <v>10690.581223328591</v>
      </c>
      <c r="G65">
        <f t="shared" si="3"/>
        <v>0</v>
      </c>
    </row>
    <row r="66" spans="1:7" x14ac:dyDescent="0.2">
      <c r="A66">
        <v>65</v>
      </c>
      <c r="B66" t="s">
        <v>68</v>
      </c>
      <c r="C66" t="s">
        <v>23</v>
      </c>
      <c r="D66">
        <v>0</v>
      </c>
      <c r="E66">
        <v>2020</v>
      </c>
      <c r="F66">
        <f t="shared" si="1"/>
        <v>10772.468193456614</v>
      </c>
      <c r="G66">
        <f t="shared" ref="G66:G76" si="4">+VLOOKUP(C66,sindex,2,FALSE)*F66</f>
        <v>0</v>
      </c>
    </row>
    <row r="67" spans="1:7" x14ac:dyDescent="0.2">
      <c r="A67">
        <v>66</v>
      </c>
      <c r="B67" t="s">
        <v>68</v>
      </c>
      <c r="C67" t="s">
        <v>24</v>
      </c>
      <c r="D67">
        <v>0</v>
      </c>
      <c r="E67">
        <v>2020</v>
      </c>
      <c r="F67">
        <f t="shared" ref="F67:F76" si="5">+$K$1+$K$2*A67</f>
        <v>10854.355163584638</v>
      </c>
      <c r="G67">
        <f t="shared" si="4"/>
        <v>0</v>
      </c>
    </row>
    <row r="68" spans="1:7" x14ac:dyDescent="0.2">
      <c r="A68">
        <v>67</v>
      </c>
      <c r="B68" t="s">
        <v>68</v>
      </c>
      <c r="C68" t="s">
        <v>25</v>
      </c>
      <c r="D68">
        <v>0</v>
      </c>
      <c r="E68">
        <v>2020</v>
      </c>
      <c r="F68">
        <f t="shared" si="5"/>
        <v>10936.24213371266</v>
      </c>
      <c r="G68">
        <f t="shared" si="4"/>
        <v>0</v>
      </c>
    </row>
    <row r="69" spans="1:7" x14ac:dyDescent="0.2">
      <c r="A69">
        <v>68</v>
      </c>
      <c r="B69" t="s">
        <v>68</v>
      </c>
      <c r="C69" s="7" t="s">
        <v>29</v>
      </c>
      <c r="D69" s="2">
        <v>18588</v>
      </c>
      <c r="E69">
        <v>2020</v>
      </c>
      <c r="F69">
        <f t="shared" si="5"/>
        <v>11018.129103840682</v>
      </c>
      <c r="G69">
        <f t="shared" si="4"/>
        <v>36518.956548601855</v>
      </c>
    </row>
    <row r="70" spans="1:7" x14ac:dyDescent="0.2">
      <c r="A70">
        <v>69</v>
      </c>
      <c r="B70" t="s">
        <v>68</v>
      </c>
      <c r="C70" s="7" t="s">
        <v>30</v>
      </c>
      <c r="D70" s="2">
        <v>0</v>
      </c>
      <c r="E70">
        <v>2020</v>
      </c>
      <c r="F70">
        <f t="shared" si="5"/>
        <v>11100.016073968705</v>
      </c>
      <c r="G70">
        <f t="shared" si="4"/>
        <v>0</v>
      </c>
    </row>
    <row r="71" spans="1:7" x14ac:dyDescent="0.2">
      <c r="A71">
        <v>70</v>
      </c>
      <c r="B71" t="s">
        <v>68</v>
      </c>
      <c r="C71" s="7" t="s">
        <v>31</v>
      </c>
      <c r="D71" s="2">
        <v>10034</v>
      </c>
      <c r="E71">
        <v>2020</v>
      </c>
      <c r="F71">
        <f t="shared" si="5"/>
        <v>11181.903044096729</v>
      </c>
      <c r="G71">
        <f t="shared" si="4"/>
        <v>9754.5653733617128</v>
      </c>
    </row>
    <row r="72" spans="1:7" x14ac:dyDescent="0.2">
      <c r="A72">
        <v>71</v>
      </c>
      <c r="B72" t="s">
        <v>68</v>
      </c>
      <c r="C72" s="7" t="s">
        <v>32</v>
      </c>
      <c r="D72" s="2">
        <v>87310</v>
      </c>
      <c r="E72">
        <v>2020</v>
      </c>
      <c r="F72">
        <f t="shared" si="5"/>
        <v>11263.790014224751</v>
      </c>
      <c r="G72">
        <f t="shared" si="4"/>
        <v>76808.654773194241</v>
      </c>
    </row>
    <row r="73" spans="1:7" x14ac:dyDescent="0.2">
      <c r="A73">
        <v>72</v>
      </c>
      <c r="B73" t="s">
        <v>68</v>
      </c>
      <c r="C73" s="7" t="s">
        <v>33</v>
      </c>
      <c r="D73" s="2">
        <v>22653</v>
      </c>
      <c r="E73">
        <v>2020</v>
      </c>
      <c r="F73">
        <f t="shared" si="5"/>
        <v>11345.676984352773</v>
      </c>
      <c r="G73">
        <f t="shared" si="4"/>
        <v>32220.331004917956</v>
      </c>
    </row>
    <row r="74" spans="1:7" x14ac:dyDescent="0.2">
      <c r="A74">
        <v>73</v>
      </c>
      <c r="B74" t="s">
        <v>68</v>
      </c>
      <c r="C74" s="7" t="s">
        <v>34</v>
      </c>
      <c r="D74" s="2">
        <v>22735</v>
      </c>
      <c r="E74">
        <v>2020</v>
      </c>
      <c r="F74">
        <f t="shared" si="5"/>
        <v>11427.563954480796</v>
      </c>
      <c r="G74">
        <f t="shared" si="4"/>
        <v>46581.746517840911</v>
      </c>
    </row>
    <row r="75" spans="1:7" x14ac:dyDescent="0.2">
      <c r="A75">
        <v>74</v>
      </c>
      <c r="B75" t="s">
        <v>68</v>
      </c>
      <c r="C75" s="7" t="s">
        <v>35</v>
      </c>
      <c r="D75" s="2">
        <v>6927</v>
      </c>
      <c r="E75">
        <v>2020</v>
      </c>
      <c r="F75">
        <f t="shared" si="5"/>
        <v>11509.45092460882</v>
      </c>
      <c r="G75">
        <f t="shared" si="4"/>
        <v>28919.979309452992</v>
      </c>
    </row>
    <row r="76" spans="1:7" x14ac:dyDescent="0.2">
      <c r="A76">
        <v>75</v>
      </c>
      <c r="B76" t="s">
        <v>68</v>
      </c>
      <c r="C76" s="7" t="s">
        <v>36</v>
      </c>
      <c r="D76" s="2">
        <v>19337</v>
      </c>
      <c r="E76">
        <v>2020</v>
      </c>
      <c r="F76">
        <f t="shared" si="5"/>
        <v>11591.337894736842</v>
      </c>
      <c r="G76">
        <f t="shared" si="4"/>
        <v>25996.903175538759</v>
      </c>
    </row>
    <row r="78" spans="1:7" x14ac:dyDescent="0.2">
      <c r="B78" t="s">
        <v>70</v>
      </c>
      <c r="C78" s="7" t="s">
        <v>9</v>
      </c>
      <c r="D78" s="2"/>
      <c r="E78">
        <v>2021</v>
      </c>
    </row>
    <row r="79" spans="1:7" x14ac:dyDescent="0.2">
      <c r="B79" t="s">
        <v>70</v>
      </c>
      <c r="C79" s="7" t="s">
        <v>10</v>
      </c>
      <c r="D79" s="2"/>
      <c r="E79">
        <v>2021</v>
      </c>
    </row>
    <row r="80" spans="1:7" x14ac:dyDescent="0.2">
      <c r="B80" t="s">
        <v>70</v>
      </c>
      <c r="C80" s="7" t="s">
        <v>11</v>
      </c>
      <c r="D80" s="2"/>
      <c r="E80">
        <v>2021</v>
      </c>
    </row>
    <row r="81" spans="2:5" x14ac:dyDescent="0.2">
      <c r="B81" t="s">
        <v>70</v>
      </c>
      <c r="C81" s="7" t="s">
        <v>12</v>
      </c>
      <c r="D81" s="2"/>
      <c r="E81">
        <v>2021</v>
      </c>
    </row>
    <row r="82" spans="2:5" x14ac:dyDescent="0.2">
      <c r="B82" t="s">
        <v>70</v>
      </c>
      <c r="C82" s="7" t="s">
        <v>13</v>
      </c>
      <c r="D82" s="2"/>
      <c r="E82">
        <v>2021</v>
      </c>
    </row>
    <row r="83" spans="2:5" x14ac:dyDescent="0.2">
      <c r="B83" t="s">
        <v>70</v>
      </c>
      <c r="C83" s="7" t="s">
        <v>14</v>
      </c>
      <c r="D83" s="2"/>
      <c r="E83">
        <v>2021</v>
      </c>
    </row>
    <row r="84" spans="2:5" x14ac:dyDescent="0.2">
      <c r="B84" t="s">
        <v>70</v>
      </c>
      <c r="C84" s="7" t="s">
        <v>15</v>
      </c>
      <c r="D84" s="2"/>
      <c r="E84">
        <v>2021</v>
      </c>
    </row>
    <row r="85" spans="2:5" x14ac:dyDescent="0.2">
      <c r="B85" t="s">
        <v>70</v>
      </c>
      <c r="C85" s="7" t="s">
        <v>16</v>
      </c>
      <c r="D85" s="2"/>
      <c r="E85">
        <v>2021</v>
      </c>
    </row>
    <row r="86" spans="2:5" x14ac:dyDescent="0.2">
      <c r="B86" t="s">
        <v>70</v>
      </c>
      <c r="C86" s="7" t="s">
        <v>17</v>
      </c>
      <c r="D86" s="2"/>
      <c r="E86">
        <v>2021</v>
      </c>
    </row>
    <row r="87" spans="2:5" x14ac:dyDescent="0.2">
      <c r="B87" t="s">
        <v>70</v>
      </c>
      <c r="C87" s="7" t="s">
        <v>18</v>
      </c>
      <c r="D87" s="2"/>
      <c r="E87">
        <v>2021</v>
      </c>
    </row>
    <row r="88" spans="2:5" x14ac:dyDescent="0.2">
      <c r="B88" t="s">
        <v>70</v>
      </c>
      <c r="C88" s="7" t="s">
        <v>19</v>
      </c>
      <c r="D88" s="2"/>
      <c r="E88">
        <v>2021</v>
      </c>
    </row>
    <row r="89" spans="2:5" x14ac:dyDescent="0.2">
      <c r="B89" t="s">
        <v>70</v>
      </c>
      <c r="C89" s="7" t="s">
        <v>20</v>
      </c>
      <c r="D89" s="2"/>
      <c r="E89">
        <v>2021</v>
      </c>
    </row>
    <row r="90" spans="2:5" x14ac:dyDescent="0.2">
      <c r="B90" t="s">
        <v>70</v>
      </c>
      <c r="C90" s="7" t="s">
        <v>21</v>
      </c>
      <c r="D90" s="2"/>
      <c r="E90">
        <v>2021</v>
      </c>
    </row>
    <row r="91" spans="2:5" x14ac:dyDescent="0.2">
      <c r="B91" t="s">
        <v>70</v>
      </c>
      <c r="C91" s="7" t="s">
        <v>22</v>
      </c>
      <c r="D91" s="2"/>
      <c r="E91">
        <v>2021</v>
      </c>
    </row>
    <row r="92" spans="2:5" x14ac:dyDescent="0.2">
      <c r="B92" t="s">
        <v>70</v>
      </c>
      <c r="C92" s="7" t="s">
        <v>23</v>
      </c>
      <c r="D92" s="2"/>
      <c r="E92">
        <v>2021</v>
      </c>
    </row>
    <row r="93" spans="2:5" x14ac:dyDescent="0.2">
      <c r="B93" t="s">
        <v>70</v>
      </c>
      <c r="C93" s="7" t="s">
        <v>24</v>
      </c>
      <c r="D93" s="2"/>
      <c r="E93">
        <v>2021</v>
      </c>
    </row>
    <row r="94" spans="2:5" x14ac:dyDescent="0.2">
      <c r="B94" t="s">
        <v>70</v>
      </c>
      <c r="C94" s="7" t="s">
        <v>25</v>
      </c>
      <c r="D94" s="2"/>
      <c r="E94">
        <v>2021</v>
      </c>
    </row>
    <row r="95" spans="2:5" x14ac:dyDescent="0.2">
      <c r="B95" t="s">
        <v>70</v>
      </c>
      <c r="C95" s="7" t="s">
        <v>29</v>
      </c>
      <c r="D95" s="2"/>
      <c r="E95">
        <v>2021</v>
      </c>
    </row>
    <row r="96" spans="2:5" x14ac:dyDescent="0.2">
      <c r="B96" t="s">
        <v>70</v>
      </c>
      <c r="C96" s="7" t="s">
        <v>30</v>
      </c>
      <c r="D96" s="2"/>
      <c r="E96">
        <v>2021</v>
      </c>
    </row>
    <row r="97" spans="2:5" x14ac:dyDescent="0.2">
      <c r="B97" t="s">
        <v>70</v>
      </c>
      <c r="C97" s="7" t="s">
        <v>31</v>
      </c>
      <c r="D97" s="2"/>
      <c r="E97">
        <v>2021</v>
      </c>
    </row>
    <row r="98" spans="2:5" x14ac:dyDescent="0.2">
      <c r="B98" t="s">
        <v>70</v>
      </c>
      <c r="C98" s="7" t="s">
        <v>32</v>
      </c>
      <c r="D98" s="2"/>
      <c r="E98">
        <v>2021</v>
      </c>
    </row>
    <row r="99" spans="2:5" x14ac:dyDescent="0.2">
      <c r="B99" t="s">
        <v>70</v>
      </c>
      <c r="C99" s="7" t="s">
        <v>33</v>
      </c>
      <c r="D99" s="2"/>
      <c r="E99">
        <v>2021</v>
      </c>
    </row>
    <row r="100" spans="2:5" x14ac:dyDescent="0.2">
      <c r="B100" t="s">
        <v>70</v>
      </c>
      <c r="C100" s="7" t="s">
        <v>34</v>
      </c>
      <c r="D100" s="2"/>
      <c r="E100">
        <v>2021</v>
      </c>
    </row>
    <row r="101" spans="2:5" x14ac:dyDescent="0.2">
      <c r="B101" t="s">
        <v>70</v>
      </c>
      <c r="C101" s="7" t="s">
        <v>35</v>
      </c>
      <c r="D101" s="2"/>
      <c r="E101">
        <v>2021</v>
      </c>
    </row>
    <row r="102" spans="2:5" x14ac:dyDescent="0.2">
      <c r="B102" t="s">
        <v>70</v>
      </c>
      <c r="C102" s="7" t="s">
        <v>36</v>
      </c>
      <c r="D102" s="2"/>
      <c r="E102">
        <v>2021</v>
      </c>
    </row>
    <row r="103" spans="2:5" x14ac:dyDescent="0.2">
      <c r="B103" t="s">
        <v>69</v>
      </c>
      <c r="C103" t="s">
        <v>9</v>
      </c>
      <c r="E103">
        <v>2021</v>
      </c>
    </row>
    <row r="104" spans="2:5" x14ac:dyDescent="0.2">
      <c r="B104" t="s">
        <v>69</v>
      </c>
      <c r="C104" t="s">
        <v>10</v>
      </c>
      <c r="E104">
        <v>2021</v>
      </c>
    </row>
    <row r="105" spans="2:5" x14ac:dyDescent="0.2">
      <c r="B105" t="s">
        <v>69</v>
      </c>
      <c r="C105" t="s">
        <v>11</v>
      </c>
      <c r="E105">
        <v>2021</v>
      </c>
    </row>
    <row r="106" spans="2:5" x14ac:dyDescent="0.2">
      <c r="B106" t="s">
        <v>69</v>
      </c>
      <c r="C106" t="s">
        <v>12</v>
      </c>
      <c r="E106">
        <v>2021</v>
      </c>
    </row>
    <row r="107" spans="2:5" x14ac:dyDescent="0.2">
      <c r="B107" t="s">
        <v>69</v>
      </c>
      <c r="C107" t="s">
        <v>13</v>
      </c>
      <c r="E107">
        <v>2021</v>
      </c>
    </row>
    <row r="108" spans="2:5" x14ac:dyDescent="0.2">
      <c r="B108" t="s">
        <v>69</v>
      </c>
      <c r="C108" t="s">
        <v>14</v>
      </c>
      <c r="E108">
        <v>2021</v>
      </c>
    </row>
    <row r="109" spans="2:5" x14ac:dyDescent="0.2">
      <c r="B109" t="s">
        <v>69</v>
      </c>
      <c r="C109" t="s">
        <v>15</v>
      </c>
      <c r="E109">
        <v>2021</v>
      </c>
    </row>
    <row r="110" spans="2:5" x14ac:dyDescent="0.2">
      <c r="B110" t="s">
        <v>69</v>
      </c>
      <c r="C110" t="s">
        <v>16</v>
      </c>
      <c r="E110">
        <v>2021</v>
      </c>
    </row>
    <row r="111" spans="2:5" x14ac:dyDescent="0.2">
      <c r="B111" t="s">
        <v>69</v>
      </c>
      <c r="C111" t="s">
        <v>17</v>
      </c>
      <c r="E111">
        <v>2021</v>
      </c>
    </row>
    <row r="112" spans="2:5" x14ac:dyDescent="0.2">
      <c r="B112" t="s">
        <v>69</v>
      </c>
      <c r="C112" t="s">
        <v>18</v>
      </c>
      <c r="E112">
        <v>2021</v>
      </c>
    </row>
    <row r="113" spans="2:5" x14ac:dyDescent="0.2">
      <c r="B113" t="s">
        <v>69</v>
      </c>
      <c r="C113" t="s">
        <v>19</v>
      </c>
      <c r="E113">
        <v>2021</v>
      </c>
    </row>
    <row r="114" spans="2:5" x14ac:dyDescent="0.2">
      <c r="B114" t="s">
        <v>69</v>
      </c>
      <c r="C114" t="s">
        <v>20</v>
      </c>
      <c r="E114">
        <v>2021</v>
      </c>
    </row>
    <row r="115" spans="2:5" x14ac:dyDescent="0.2">
      <c r="B115" t="s">
        <v>69</v>
      </c>
      <c r="C115" t="s">
        <v>21</v>
      </c>
      <c r="E115">
        <v>2021</v>
      </c>
    </row>
    <row r="116" spans="2:5" x14ac:dyDescent="0.2">
      <c r="B116" t="s">
        <v>69</v>
      </c>
      <c r="C116" t="s">
        <v>22</v>
      </c>
      <c r="E116">
        <v>2021</v>
      </c>
    </row>
    <row r="117" spans="2:5" x14ac:dyDescent="0.2">
      <c r="B117" t="s">
        <v>69</v>
      </c>
      <c r="C117" t="s">
        <v>23</v>
      </c>
      <c r="E117">
        <v>2021</v>
      </c>
    </row>
    <row r="118" spans="2:5" x14ac:dyDescent="0.2">
      <c r="B118" t="s">
        <v>69</v>
      </c>
      <c r="C118" t="s">
        <v>24</v>
      </c>
      <c r="E118">
        <v>2021</v>
      </c>
    </row>
    <row r="119" spans="2:5" x14ac:dyDescent="0.2">
      <c r="B119" t="s">
        <v>69</v>
      </c>
      <c r="C119" t="s">
        <v>25</v>
      </c>
      <c r="E119">
        <v>2021</v>
      </c>
    </row>
    <row r="120" spans="2:5" x14ac:dyDescent="0.2">
      <c r="B120" t="s">
        <v>69</v>
      </c>
      <c r="C120" t="s">
        <v>29</v>
      </c>
      <c r="E120">
        <v>2021</v>
      </c>
    </row>
    <row r="121" spans="2:5" x14ac:dyDescent="0.2">
      <c r="B121" t="s">
        <v>69</v>
      </c>
      <c r="C121" t="s">
        <v>30</v>
      </c>
      <c r="E121">
        <v>2021</v>
      </c>
    </row>
    <row r="122" spans="2:5" x14ac:dyDescent="0.2">
      <c r="B122" t="s">
        <v>69</v>
      </c>
      <c r="C122" t="s">
        <v>31</v>
      </c>
      <c r="E122">
        <v>2021</v>
      </c>
    </row>
    <row r="123" spans="2:5" x14ac:dyDescent="0.2">
      <c r="B123" t="s">
        <v>69</v>
      </c>
      <c r="C123" t="s">
        <v>32</v>
      </c>
      <c r="E123">
        <v>2021</v>
      </c>
    </row>
    <row r="124" spans="2:5" x14ac:dyDescent="0.2">
      <c r="B124" t="s">
        <v>69</v>
      </c>
      <c r="C124" t="s">
        <v>33</v>
      </c>
      <c r="E124">
        <v>2021</v>
      </c>
    </row>
    <row r="125" spans="2:5" x14ac:dyDescent="0.2">
      <c r="B125" t="s">
        <v>69</v>
      </c>
      <c r="C125" t="s">
        <v>34</v>
      </c>
      <c r="E125">
        <v>2021</v>
      </c>
    </row>
    <row r="126" spans="2:5" x14ac:dyDescent="0.2">
      <c r="B126" t="s">
        <v>69</v>
      </c>
      <c r="C126" t="s">
        <v>35</v>
      </c>
      <c r="E126">
        <v>2021</v>
      </c>
    </row>
    <row r="127" spans="2:5" x14ac:dyDescent="0.2">
      <c r="B127" t="s">
        <v>69</v>
      </c>
      <c r="C127" t="s">
        <v>36</v>
      </c>
      <c r="E127">
        <v>2021</v>
      </c>
    </row>
    <row r="128" spans="2:5" x14ac:dyDescent="0.2">
      <c r="B128" t="s">
        <v>68</v>
      </c>
      <c r="C128" t="s">
        <v>9</v>
      </c>
      <c r="E128">
        <v>2021</v>
      </c>
    </row>
    <row r="129" spans="2:5" x14ac:dyDescent="0.2">
      <c r="B129" t="s">
        <v>68</v>
      </c>
      <c r="C129" t="s">
        <v>10</v>
      </c>
      <c r="E129">
        <v>2021</v>
      </c>
    </row>
    <row r="130" spans="2:5" x14ac:dyDescent="0.2">
      <c r="B130" t="s">
        <v>68</v>
      </c>
      <c r="C130" t="s">
        <v>11</v>
      </c>
      <c r="E130">
        <v>2021</v>
      </c>
    </row>
    <row r="131" spans="2:5" x14ac:dyDescent="0.2">
      <c r="B131" t="s">
        <v>68</v>
      </c>
      <c r="C131" t="s">
        <v>12</v>
      </c>
      <c r="E131">
        <v>2021</v>
      </c>
    </row>
    <row r="132" spans="2:5" x14ac:dyDescent="0.2">
      <c r="B132" t="s">
        <v>68</v>
      </c>
      <c r="C132" t="s">
        <v>13</v>
      </c>
      <c r="E132">
        <v>2021</v>
      </c>
    </row>
    <row r="133" spans="2:5" x14ac:dyDescent="0.2">
      <c r="B133" t="s">
        <v>68</v>
      </c>
      <c r="C133" t="s">
        <v>14</v>
      </c>
      <c r="E133">
        <v>2021</v>
      </c>
    </row>
    <row r="134" spans="2:5" x14ac:dyDescent="0.2">
      <c r="B134" t="s">
        <v>68</v>
      </c>
      <c r="C134" t="s">
        <v>15</v>
      </c>
      <c r="E134">
        <v>2021</v>
      </c>
    </row>
    <row r="135" spans="2:5" x14ac:dyDescent="0.2">
      <c r="B135" t="s">
        <v>68</v>
      </c>
      <c r="C135" t="s">
        <v>16</v>
      </c>
      <c r="E135">
        <v>2021</v>
      </c>
    </row>
    <row r="136" spans="2:5" x14ac:dyDescent="0.2">
      <c r="B136" t="s">
        <v>68</v>
      </c>
      <c r="C136" t="s">
        <v>17</v>
      </c>
      <c r="E136">
        <v>2021</v>
      </c>
    </row>
    <row r="137" spans="2:5" x14ac:dyDescent="0.2">
      <c r="B137" t="s">
        <v>68</v>
      </c>
      <c r="C137" t="s">
        <v>18</v>
      </c>
      <c r="E137">
        <v>2021</v>
      </c>
    </row>
    <row r="138" spans="2:5" x14ac:dyDescent="0.2">
      <c r="B138" t="s">
        <v>68</v>
      </c>
      <c r="C138" t="s">
        <v>19</v>
      </c>
      <c r="E138">
        <v>2021</v>
      </c>
    </row>
    <row r="139" spans="2:5" x14ac:dyDescent="0.2">
      <c r="B139" t="s">
        <v>68</v>
      </c>
      <c r="C139" t="s">
        <v>20</v>
      </c>
      <c r="E139">
        <v>2021</v>
      </c>
    </row>
    <row r="140" spans="2:5" x14ac:dyDescent="0.2">
      <c r="B140" t="s">
        <v>68</v>
      </c>
      <c r="C140" t="s">
        <v>21</v>
      </c>
      <c r="E140">
        <v>2021</v>
      </c>
    </row>
    <row r="141" spans="2:5" x14ac:dyDescent="0.2">
      <c r="B141" t="s">
        <v>68</v>
      </c>
      <c r="C141" t="s">
        <v>22</v>
      </c>
      <c r="E141">
        <v>2021</v>
      </c>
    </row>
    <row r="142" spans="2:5" x14ac:dyDescent="0.2">
      <c r="B142" t="s">
        <v>68</v>
      </c>
      <c r="C142" t="s">
        <v>23</v>
      </c>
      <c r="E142">
        <v>2021</v>
      </c>
    </row>
    <row r="143" spans="2:5" x14ac:dyDescent="0.2">
      <c r="B143" t="s">
        <v>68</v>
      </c>
      <c r="C143" t="s">
        <v>24</v>
      </c>
      <c r="E143">
        <v>2021</v>
      </c>
    </row>
    <row r="144" spans="2:5" x14ac:dyDescent="0.2">
      <c r="B144" t="s">
        <v>68</v>
      </c>
      <c r="C144" t="s">
        <v>25</v>
      </c>
      <c r="E144">
        <v>2021</v>
      </c>
    </row>
    <row r="145" spans="2:5" x14ac:dyDescent="0.2">
      <c r="B145" t="s">
        <v>68</v>
      </c>
      <c r="C145" s="7" t="s">
        <v>29</v>
      </c>
      <c r="D145" s="2"/>
      <c r="E145">
        <v>2021</v>
      </c>
    </row>
    <row r="146" spans="2:5" x14ac:dyDescent="0.2">
      <c r="B146" t="s">
        <v>68</v>
      </c>
      <c r="C146" s="7" t="s">
        <v>30</v>
      </c>
      <c r="D146" s="2"/>
      <c r="E146">
        <v>2021</v>
      </c>
    </row>
    <row r="147" spans="2:5" x14ac:dyDescent="0.2">
      <c r="B147" t="s">
        <v>68</v>
      </c>
      <c r="C147" s="7" t="s">
        <v>31</v>
      </c>
      <c r="D147" s="2"/>
      <c r="E147">
        <v>2021</v>
      </c>
    </row>
    <row r="148" spans="2:5" x14ac:dyDescent="0.2">
      <c r="B148" t="s">
        <v>68</v>
      </c>
      <c r="C148" s="7" t="s">
        <v>32</v>
      </c>
      <c r="D148" s="2"/>
      <c r="E148">
        <v>2021</v>
      </c>
    </row>
    <row r="149" spans="2:5" x14ac:dyDescent="0.2">
      <c r="B149" t="s">
        <v>68</v>
      </c>
      <c r="C149" s="7" t="s">
        <v>33</v>
      </c>
      <c r="D149" s="2"/>
      <c r="E149">
        <v>2021</v>
      </c>
    </row>
    <row r="150" spans="2:5" x14ac:dyDescent="0.2">
      <c r="B150" t="s">
        <v>68</v>
      </c>
      <c r="C150" s="7" t="s">
        <v>34</v>
      </c>
      <c r="D150" s="2"/>
      <c r="E150">
        <v>2021</v>
      </c>
    </row>
    <row r="151" spans="2:5" x14ac:dyDescent="0.2">
      <c r="B151" t="s">
        <v>68</v>
      </c>
      <c r="C151" s="7" t="s">
        <v>35</v>
      </c>
      <c r="D151" s="2"/>
      <c r="E151">
        <v>2021</v>
      </c>
    </row>
    <row r="152" spans="2:5" x14ac:dyDescent="0.2">
      <c r="B152" t="s">
        <v>68</v>
      </c>
      <c r="C152" s="7" t="s">
        <v>36</v>
      </c>
      <c r="D152" s="2"/>
      <c r="E152">
        <v>2021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42"/>
  <sheetViews>
    <sheetView workbookViewId="0">
      <selection activeCell="AI29" sqref="AI29"/>
    </sheetView>
  </sheetViews>
  <sheetFormatPr baseColWidth="10" defaultColWidth="8.83203125" defaultRowHeight="15" x14ac:dyDescent="0.2"/>
  <cols>
    <col min="15" max="15" width="21.6640625" bestFit="1" customWidth="1"/>
    <col min="35" max="35" width="13.5" bestFit="1" customWidth="1"/>
    <col min="38" max="38" width="7.5" bestFit="1" customWidth="1"/>
    <col min="39" max="39" width="12.33203125" bestFit="1" customWidth="1"/>
  </cols>
  <sheetData>
    <row r="1" spans="1:42" x14ac:dyDescent="0.2">
      <c r="A1" t="s">
        <v>79</v>
      </c>
      <c r="B1" t="s">
        <v>67</v>
      </c>
      <c r="C1" s="7" t="s">
        <v>13</v>
      </c>
      <c r="D1" s="7" t="s">
        <v>15</v>
      </c>
      <c r="E1" s="7" t="s">
        <v>17</v>
      </c>
      <c r="F1" s="7" t="s">
        <v>18</v>
      </c>
      <c r="G1" s="7" t="s">
        <v>20</v>
      </c>
      <c r="H1" s="7" t="s">
        <v>21</v>
      </c>
      <c r="I1" s="7" t="s">
        <v>29</v>
      </c>
      <c r="J1" s="7" t="s">
        <v>31</v>
      </c>
      <c r="K1" s="7" t="s">
        <v>32</v>
      </c>
      <c r="L1" s="7" t="s">
        <v>33</v>
      </c>
      <c r="M1" s="7" t="s">
        <v>34</v>
      </c>
      <c r="N1" s="7" t="s">
        <v>35</v>
      </c>
      <c r="O1" s="7" t="s">
        <v>36</v>
      </c>
      <c r="P1" t="s">
        <v>69</v>
      </c>
      <c r="Q1" t="s">
        <v>68</v>
      </c>
      <c r="R1" t="s">
        <v>70</v>
      </c>
      <c r="S1" s="48" t="s">
        <v>1</v>
      </c>
      <c r="AH1" t="s">
        <v>81</v>
      </c>
    </row>
    <row r="2" spans="1:42" ht="16" thickBot="1" x14ac:dyDescent="0.25">
      <c r="A2">
        <v>1</v>
      </c>
      <c r="B2" t="s">
        <v>69</v>
      </c>
      <c r="C2" s="46">
        <v>1119</v>
      </c>
      <c r="D2" s="46">
        <v>6714</v>
      </c>
      <c r="E2" s="46">
        <v>0</v>
      </c>
      <c r="F2" s="46">
        <v>129</v>
      </c>
      <c r="G2" s="46">
        <v>4674</v>
      </c>
      <c r="H2" s="46">
        <v>1508</v>
      </c>
      <c r="I2" s="46">
        <v>35575</v>
      </c>
      <c r="J2" s="46">
        <v>0</v>
      </c>
      <c r="K2" s="46">
        <v>4054</v>
      </c>
      <c r="L2" s="46">
        <v>24138</v>
      </c>
      <c r="M2" s="46">
        <v>43260</v>
      </c>
      <c r="N2" s="46">
        <v>25485</v>
      </c>
      <c r="O2" s="46">
        <v>17605</v>
      </c>
      <c r="P2">
        <v>1</v>
      </c>
      <c r="Q2">
        <v>0</v>
      </c>
      <c r="R2">
        <v>0</v>
      </c>
      <c r="S2">
        <v>169181</v>
      </c>
    </row>
    <row r="3" spans="1:42" x14ac:dyDescent="0.2">
      <c r="A3">
        <v>2</v>
      </c>
      <c r="B3" t="s">
        <v>68</v>
      </c>
      <c r="C3" s="46">
        <v>519</v>
      </c>
      <c r="D3" s="46">
        <v>4133</v>
      </c>
      <c r="E3" s="46">
        <v>0</v>
      </c>
      <c r="F3" s="46">
        <v>0</v>
      </c>
      <c r="G3" s="46">
        <v>2676</v>
      </c>
      <c r="H3" s="46">
        <v>0</v>
      </c>
      <c r="I3" s="45">
        <v>18588</v>
      </c>
      <c r="J3" s="45">
        <v>10034</v>
      </c>
      <c r="K3" s="45">
        <v>87310</v>
      </c>
      <c r="L3" s="45">
        <v>22653</v>
      </c>
      <c r="M3" s="45">
        <v>22735</v>
      </c>
      <c r="N3" s="45">
        <v>6927</v>
      </c>
      <c r="O3" s="45">
        <v>19337</v>
      </c>
      <c r="P3">
        <v>0</v>
      </c>
      <c r="Q3">
        <v>1</v>
      </c>
      <c r="R3">
        <v>0</v>
      </c>
      <c r="S3">
        <v>199707</v>
      </c>
      <c r="AH3" s="52" t="s">
        <v>82</v>
      </c>
      <c r="AI3" s="52"/>
    </row>
    <row r="4" spans="1:42" x14ac:dyDescent="0.2">
      <c r="A4">
        <v>3</v>
      </c>
      <c r="B4" t="s">
        <v>70</v>
      </c>
      <c r="C4" s="45">
        <v>1365</v>
      </c>
      <c r="D4" s="45">
        <v>9060</v>
      </c>
      <c r="E4" s="45">
        <v>368</v>
      </c>
      <c r="F4" s="45">
        <v>0</v>
      </c>
      <c r="G4" s="45">
        <v>3321</v>
      </c>
      <c r="H4" s="45">
        <v>2436</v>
      </c>
      <c r="I4" s="45">
        <v>30967</v>
      </c>
      <c r="J4" s="45">
        <v>12372</v>
      </c>
      <c r="K4" s="45">
        <v>83781</v>
      </c>
      <c r="L4" s="45">
        <v>26150</v>
      </c>
      <c r="M4" s="45">
        <v>38702</v>
      </c>
      <c r="N4" s="45">
        <v>32126</v>
      </c>
      <c r="O4" s="45">
        <v>20663</v>
      </c>
      <c r="P4">
        <v>0</v>
      </c>
      <c r="Q4">
        <v>0</v>
      </c>
      <c r="R4">
        <v>1</v>
      </c>
      <c r="S4">
        <v>301691</v>
      </c>
      <c r="AH4" s="49" t="s">
        <v>83</v>
      </c>
      <c r="AI4" s="49">
        <v>1</v>
      </c>
    </row>
    <row r="5" spans="1:42" x14ac:dyDescent="0.2">
      <c r="AH5" s="49" t="s">
        <v>84</v>
      </c>
      <c r="AI5" s="49">
        <v>1</v>
      </c>
    </row>
    <row r="6" spans="1:42" x14ac:dyDescent="0.2">
      <c r="AH6" s="49" t="s">
        <v>85</v>
      </c>
      <c r="AI6" s="49">
        <v>65535</v>
      </c>
    </row>
    <row r="7" spans="1:42" x14ac:dyDescent="0.2">
      <c r="AH7" s="49" t="s">
        <v>86</v>
      </c>
      <c r="AI7" s="49">
        <v>0</v>
      </c>
    </row>
    <row r="8" spans="1:42" ht="16" thickBot="1" x14ac:dyDescent="0.25">
      <c r="AH8" s="50" t="s">
        <v>87</v>
      </c>
      <c r="AI8" s="50">
        <v>3</v>
      </c>
    </row>
    <row r="10" spans="1:42" ht="16" thickBot="1" x14ac:dyDescent="0.25">
      <c r="AH10" t="s">
        <v>88</v>
      </c>
    </row>
    <row r="11" spans="1:42" x14ac:dyDescent="0.2">
      <c r="AH11" s="51"/>
      <c r="AI11" s="51" t="s">
        <v>92</v>
      </c>
      <c r="AJ11" s="51" t="s">
        <v>93</v>
      </c>
      <c r="AK11" s="51" t="s">
        <v>94</v>
      </c>
      <c r="AL11" s="51" t="s">
        <v>95</v>
      </c>
      <c r="AM11" s="51" t="s">
        <v>96</v>
      </c>
    </row>
    <row r="12" spans="1:42" x14ac:dyDescent="0.2">
      <c r="AH12" s="49" t="s">
        <v>89</v>
      </c>
      <c r="AI12" s="49">
        <v>16</v>
      </c>
      <c r="AJ12" s="49">
        <v>9630491010.6666679</v>
      </c>
      <c r="AK12" s="49">
        <v>601905688.16666675</v>
      </c>
      <c r="AL12" s="49" t="e">
        <v>#NUM!</v>
      </c>
      <c r="AM12" s="49" t="e">
        <v>#NUM!</v>
      </c>
    </row>
    <row r="13" spans="1:42" x14ac:dyDescent="0.2">
      <c r="AH13" s="49" t="s">
        <v>90</v>
      </c>
      <c r="AI13" s="49">
        <v>0</v>
      </c>
      <c r="AJ13" s="49">
        <v>0</v>
      </c>
      <c r="AK13" s="49">
        <v>65535</v>
      </c>
      <c r="AL13" s="49"/>
      <c r="AM13" s="49"/>
    </row>
    <row r="14" spans="1:42" ht="16" thickBot="1" x14ac:dyDescent="0.25">
      <c r="AH14" s="50" t="s">
        <v>1</v>
      </c>
      <c r="AI14" s="50">
        <v>16</v>
      </c>
      <c r="AJ14" s="50">
        <v>9630491010.6666679</v>
      </c>
      <c r="AK14" s="50"/>
      <c r="AL14" s="50"/>
      <c r="AM14" s="50"/>
    </row>
    <row r="15" spans="1:42" ht="16" thickBot="1" x14ac:dyDescent="0.25"/>
    <row r="16" spans="1:42" x14ac:dyDescent="0.2">
      <c r="AH16" s="51"/>
      <c r="AI16" s="51" t="s">
        <v>97</v>
      </c>
      <c r="AJ16" s="51" t="s">
        <v>86</v>
      </c>
      <c r="AK16" s="51" t="s">
        <v>98</v>
      </c>
      <c r="AL16" s="51" t="s">
        <v>99</v>
      </c>
      <c r="AM16" s="51" t="s">
        <v>100</v>
      </c>
      <c r="AN16" s="51" t="s">
        <v>101</v>
      </c>
      <c r="AO16" s="51" t="s">
        <v>102</v>
      </c>
      <c r="AP16" s="51" t="s">
        <v>103</v>
      </c>
    </row>
    <row r="17" spans="34:42" x14ac:dyDescent="0.2">
      <c r="AH17" s="49" t="s">
        <v>91</v>
      </c>
      <c r="AI17" s="49">
        <v>56055.945740258365</v>
      </c>
      <c r="AJ17" s="49">
        <v>0</v>
      </c>
      <c r="AK17" s="49">
        <v>65535</v>
      </c>
      <c r="AL17" s="49" t="e">
        <v>#NUM!</v>
      </c>
      <c r="AM17" s="49">
        <v>56055.945740258365</v>
      </c>
      <c r="AN17" s="49">
        <v>56055.945740258365</v>
      </c>
      <c r="AO17" s="49">
        <v>56055.945740258365</v>
      </c>
      <c r="AP17" s="49">
        <v>56055.945740258365</v>
      </c>
    </row>
    <row r="18" spans="34:42" x14ac:dyDescent="0.2">
      <c r="AH18" s="49" t="s">
        <v>13</v>
      </c>
      <c r="AI18" s="49">
        <v>0</v>
      </c>
      <c r="AJ18" s="49">
        <v>0</v>
      </c>
      <c r="AK18" s="49">
        <v>65535</v>
      </c>
      <c r="AL18" s="49" t="e">
        <v>#NUM!</v>
      </c>
      <c r="AM18" s="49">
        <v>0</v>
      </c>
      <c r="AN18" s="49">
        <v>0</v>
      </c>
      <c r="AO18" s="49">
        <v>0</v>
      </c>
      <c r="AP18" s="49">
        <v>0</v>
      </c>
    </row>
    <row r="19" spans="34:42" x14ac:dyDescent="0.2">
      <c r="AH19" s="49" t="s">
        <v>15</v>
      </c>
      <c r="AI19" s="49">
        <v>0</v>
      </c>
      <c r="AJ19" s="49">
        <v>0</v>
      </c>
      <c r="AK19" s="49">
        <v>65535</v>
      </c>
      <c r="AL19" s="49" t="e">
        <v>#NUM!</v>
      </c>
      <c r="AM19" s="49">
        <v>0</v>
      </c>
      <c r="AN19" s="49">
        <v>0</v>
      </c>
      <c r="AO19" s="49">
        <v>0</v>
      </c>
      <c r="AP19" s="49">
        <v>0</v>
      </c>
    </row>
    <row r="20" spans="34:42" x14ac:dyDescent="0.2">
      <c r="AH20" s="49" t="s">
        <v>17</v>
      </c>
      <c r="AI20" s="49">
        <v>0</v>
      </c>
      <c r="AJ20" s="49">
        <v>0</v>
      </c>
      <c r="AK20" s="49">
        <v>65535</v>
      </c>
      <c r="AL20" s="49" t="e">
        <v>#NUM!</v>
      </c>
      <c r="AM20" s="49">
        <v>0</v>
      </c>
      <c r="AN20" s="49">
        <v>0</v>
      </c>
      <c r="AO20" s="49">
        <v>0</v>
      </c>
      <c r="AP20" s="49">
        <v>0</v>
      </c>
    </row>
    <row r="21" spans="34:42" x14ac:dyDescent="0.2">
      <c r="AH21" s="49" t="s">
        <v>18</v>
      </c>
      <c r="AI21" s="49">
        <v>0</v>
      </c>
      <c r="AJ21" s="49">
        <v>0</v>
      </c>
      <c r="AK21" s="49">
        <v>65535</v>
      </c>
      <c r="AL21" s="49" t="e">
        <v>#NUM!</v>
      </c>
      <c r="AM21" s="49">
        <v>0</v>
      </c>
      <c r="AN21" s="49">
        <v>0</v>
      </c>
      <c r="AO21" s="49">
        <v>0</v>
      </c>
      <c r="AP21" s="49">
        <v>0</v>
      </c>
    </row>
    <row r="22" spans="34:42" x14ac:dyDescent="0.2">
      <c r="AH22" s="49" t="s">
        <v>20</v>
      </c>
      <c r="AI22" s="49">
        <v>0</v>
      </c>
      <c r="AJ22" s="49">
        <v>0</v>
      </c>
      <c r="AK22" s="49">
        <v>65535</v>
      </c>
      <c r="AL22" s="49" t="e">
        <v>#NUM!</v>
      </c>
      <c r="AM22" s="49">
        <v>0</v>
      </c>
      <c r="AN22" s="49">
        <v>0</v>
      </c>
      <c r="AO22" s="49">
        <v>0</v>
      </c>
      <c r="AP22" s="49">
        <v>0</v>
      </c>
    </row>
    <row r="23" spans="34:42" x14ac:dyDescent="0.2">
      <c r="AH23" s="49" t="s">
        <v>21</v>
      </c>
      <c r="AI23" s="49">
        <v>0</v>
      </c>
      <c r="AJ23" s="49">
        <v>0</v>
      </c>
      <c r="AK23" s="49">
        <v>65535</v>
      </c>
      <c r="AL23" s="49" t="e">
        <v>#NUM!</v>
      </c>
      <c r="AM23" s="49">
        <v>0</v>
      </c>
      <c r="AN23" s="49">
        <v>0</v>
      </c>
      <c r="AO23" s="49">
        <v>0</v>
      </c>
      <c r="AP23" s="49">
        <v>0</v>
      </c>
    </row>
    <row r="24" spans="34:42" x14ac:dyDescent="0.2">
      <c r="AH24" s="49" t="s">
        <v>29</v>
      </c>
      <c r="AI24" s="49">
        <v>0</v>
      </c>
      <c r="AJ24" s="49">
        <v>0</v>
      </c>
      <c r="AK24" s="49">
        <v>65535</v>
      </c>
      <c r="AL24" s="49" t="e">
        <v>#NUM!</v>
      </c>
      <c r="AM24" s="49">
        <v>0</v>
      </c>
      <c r="AN24" s="49">
        <v>0</v>
      </c>
      <c r="AO24" s="49">
        <v>0</v>
      </c>
      <c r="AP24" s="49">
        <v>0</v>
      </c>
    </row>
    <row r="25" spans="34:42" x14ac:dyDescent="0.2">
      <c r="AH25" s="49" t="s">
        <v>31</v>
      </c>
      <c r="AI25" s="49">
        <v>0</v>
      </c>
      <c r="AJ25" s="49">
        <v>0</v>
      </c>
      <c r="AK25" s="49">
        <v>65535</v>
      </c>
      <c r="AL25" s="49" t="e">
        <v>#NUM!</v>
      </c>
      <c r="AM25" s="49">
        <v>0</v>
      </c>
      <c r="AN25" s="49">
        <v>0</v>
      </c>
      <c r="AO25" s="49">
        <v>0</v>
      </c>
      <c r="AP25" s="49">
        <v>0</v>
      </c>
    </row>
    <row r="26" spans="34:42" x14ac:dyDescent="0.2">
      <c r="AH26" s="49" t="s">
        <v>32</v>
      </c>
      <c r="AI26" s="49">
        <v>1.3096551929974782</v>
      </c>
      <c r="AJ26" s="49">
        <v>0</v>
      </c>
      <c r="AK26" s="49">
        <v>65535</v>
      </c>
      <c r="AL26" s="49" t="e">
        <v>#NUM!</v>
      </c>
      <c r="AM26" s="49">
        <v>1.3096551929974782</v>
      </c>
      <c r="AN26" s="49">
        <v>1.3096551929974782</v>
      </c>
      <c r="AO26" s="49">
        <v>1.3096551929974782</v>
      </c>
      <c r="AP26" s="49">
        <v>1.3096551929974782</v>
      </c>
    </row>
    <row r="27" spans="34:42" x14ac:dyDescent="0.2">
      <c r="AH27" s="49" t="s">
        <v>33</v>
      </c>
      <c r="AI27" s="49">
        <v>0</v>
      </c>
      <c r="AJ27" s="49">
        <v>0</v>
      </c>
      <c r="AK27" s="49">
        <v>65535</v>
      </c>
      <c r="AL27" s="49" t="e">
        <v>#NUM!</v>
      </c>
      <c r="AM27" s="49">
        <v>0</v>
      </c>
      <c r="AN27" s="49">
        <v>0</v>
      </c>
      <c r="AO27" s="49">
        <v>0</v>
      </c>
      <c r="AP27" s="49">
        <v>0</v>
      </c>
    </row>
    <row r="28" spans="34:42" x14ac:dyDescent="0.2">
      <c r="AH28" s="49" t="s">
        <v>34</v>
      </c>
      <c r="AI28" s="49">
        <v>0</v>
      </c>
      <c r="AJ28" s="49">
        <v>0</v>
      </c>
      <c r="AK28" s="49">
        <v>65535</v>
      </c>
      <c r="AL28" s="49" t="e">
        <v>#NUM!</v>
      </c>
      <c r="AM28" s="49">
        <v>0</v>
      </c>
      <c r="AN28" s="49">
        <v>0</v>
      </c>
      <c r="AO28" s="49">
        <v>0</v>
      </c>
      <c r="AP28" s="49">
        <v>0</v>
      </c>
    </row>
    <row r="29" spans="34:42" x14ac:dyDescent="0.2">
      <c r="AH29" s="49" t="s">
        <v>35</v>
      </c>
      <c r="AI29" s="49">
        <v>4.2305557036425299</v>
      </c>
      <c r="AJ29" s="49">
        <v>0</v>
      </c>
      <c r="AK29" s="49">
        <v>65535</v>
      </c>
      <c r="AL29" s="49" t="e">
        <v>#NUM!</v>
      </c>
      <c r="AM29" s="49">
        <v>4.2305557036425299</v>
      </c>
      <c r="AN29" s="49">
        <v>4.2305557036425299</v>
      </c>
      <c r="AO29" s="49">
        <v>4.2305557036425299</v>
      </c>
      <c r="AP29" s="49">
        <v>4.2305557036425299</v>
      </c>
    </row>
    <row r="30" spans="34:42" x14ac:dyDescent="0.2">
      <c r="AH30" s="49" t="s">
        <v>36</v>
      </c>
      <c r="AI30" s="49">
        <v>0</v>
      </c>
      <c r="AJ30" s="49">
        <v>0</v>
      </c>
      <c r="AK30" s="49">
        <v>65535</v>
      </c>
      <c r="AL30" s="49" t="e">
        <v>#NUM!</v>
      </c>
      <c r="AM30" s="49">
        <v>0</v>
      </c>
      <c r="AN30" s="49">
        <v>0</v>
      </c>
      <c r="AO30" s="49">
        <v>0</v>
      </c>
      <c r="AP30" s="49">
        <v>0</v>
      </c>
    </row>
    <row r="31" spans="34:42" x14ac:dyDescent="0.2">
      <c r="AH31" s="49" t="s">
        <v>69</v>
      </c>
      <c r="AI31" s="49">
        <v>0</v>
      </c>
      <c r="AJ31" s="49">
        <v>0</v>
      </c>
      <c r="AK31" s="49">
        <v>65535</v>
      </c>
      <c r="AL31" s="49" t="e">
        <v>#NUM!</v>
      </c>
      <c r="AM31" s="49">
        <v>0</v>
      </c>
      <c r="AN31" s="49">
        <v>0</v>
      </c>
      <c r="AO31" s="49">
        <v>0</v>
      </c>
      <c r="AP31" s="49">
        <v>0</v>
      </c>
    </row>
    <row r="32" spans="34:42" x14ac:dyDescent="0.2">
      <c r="AH32" s="49" t="s">
        <v>68</v>
      </c>
      <c r="AI32" s="49">
        <v>0</v>
      </c>
      <c r="AJ32" s="49">
        <v>0</v>
      </c>
      <c r="AK32" s="49">
        <v>65535</v>
      </c>
      <c r="AL32" s="49" t="e">
        <v>#NUM!</v>
      </c>
      <c r="AM32" s="49">
        <v>0</v>
      </c>
      <c r="AN32" s="49">
        <v>0</v>
      </c>
      <c r="AO32" s="49">
        <v>0</v>
      </c>
      <c r="AP32" s="49">
        <v>0</v>
      </c>
    </row>
    <row r="33" spans="34:42" ht="16" thickBot="1" x14ac:dyDescent="0.25">
      <c r="AH33" s="50" t="s">
        <v>70</v>
      </c>
      <c r="AI33" s="50">
        <v>0</v>
      </c>
      <c r="AJ33" s="50">
        <v>0</v>
      </c>
      <c r="AK33" s="50">
        <v>65535</v>
      </c>
      <c r="AL33" s="50" t="e">
        <v>#NUM!</v>
      </c>
      <c r="AM33" s="50">
        <v>0</v>
      </c>
      <c r="AN33" s="50">
        <v>0</v>
      </c>
      <c r="AO33" s="50">
        <v>0</v>
      </c>
      <c r="AP33" s="50">
        <v>0</v>
      </c>
    </row>
    <row r="37" spans="34:42" x14ac:dyDescent="0.2">
      <c r="AH37" t="s">
        <v>104</v>
      </c>
    </row>
    <row r="38" spans="34:42" ht="16" thickBot="1" x14ac:dyDescent="0.25"/>
    <row r="39" spans="34:42" x14ac:dyDescent="0.2">
      <c r="AH39" s="51" t="s">
        <v>105</v>
      </c>
      <c r="AI39" s="51" t="s">
        <v>106</v>
      </c>
      <c r="AJ39" s="51" t="s">
        <v>107</v>
      </c>
    </row>
    <row r="40" spans="34:42" x14ac:dyDescent="0.2">
      <c r="AH40" s="49">
        <v>1</v>
      </c>
      <c r="AI40" s="49">
        <v>169181</v>
      </c>
      <c r="AJ40" s="49">
        <v>0</v>
      </c>
    </row>
    <row r="41" spans="34:42" x14ac:dyDescent="0.2">
      <c r="AH41" s="49">
        <v>2</v>
      </c>
      <c r="AI41" s="49">
        <v>199707</v>
      </c>
      <c r="AJ41" s="49">
        <v>0</v>
      </c>
    </row>
    <row r="42" spans="34:42" ht="16" thickBot="1" x14ac:dyDescent="0.25">
      <c r="AH42" s="50">
        <v>3</v>
      </c>
      <c r="AI42" s="50">
        <v>301691</v>
      </c>
      <c r="AJ42" s="50">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Instructions</vt:lpstr>
      <vt:lpstr>Data</vt:lpstr>
      <vt:lpstr>Sheet3</vt:lpstr>
      <vt:lpstr>Sheet5</vt:lpstr>
      <vt:lpstr>Sheet4</vt:lpstr>
      <vt:lpstr>Sheet2</vt:lpstr>
      <vt:lpstr>Sheet1</vt:lpstr>
      <vt:lpstr>amount</vt:lpstr>
      <vt:lpstr>periods</vt:lpstr>
      <vt:lpstr>school</vt:lpstr>
      <vt:lpstr>season</vt:lpstr>
      <vt:lpstr>sindex</vt:lpstr>
    </vt:vector>
  </TitlesOfParts>
  <Company>Higher Education Coordinating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SMALL Bob</dc:creator>
  <cp:lastModifiedBy>Julio Rosales</cp:lastModifiedBy>
  <dcterms:created xsi:type="dcterms:W3CDTF">2021-08-30T16:47:56Z</dcterms:created>
  <dcterms:modified xsi:type="dcterms:W3CDTF">2021-09-06T08:06:33Z</dcterms:modified>
</cp:coreProperties>
</file>