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Jules_Pro\02_Projets_de_Formation\09-Simplon-Access-CPF\a11y-mcbeal\"/>
    </mc:Choice>
  </mc:AlternateContent>
  <xr:revisionPtr revIDLastSave="0" documentId="13_ncr:1_{C416EC7A-5168-4919-982B-B1247C054225}" xr6:coauthVersionLast="47" xr6:coauthVersionMax="47" xr10:uidLastSave="{00000000-0000-0000-0000-000000000000}"/>
  <bookViews>
    <workbookView xWindow="28680" yWindow="-120" windowWidth="29040" windowHeight="15840" activeTab="5" xr2:uid="{00000000-000D-0000-FFFF-FFFF00000000}"/>
  </bookViews>
  <sheets>
    <sheet name="Mode_d'emploi" sheetId="1" r:id="rId1"/>
    <sheet name="Échantillon" sheetId="2" r:id="rId2"/>
    <sheet name="Critères" sheetId="3" r:id="rId3"/>
    <sheet name="Synthèse" sheetId="4" r:id="rId4"/>
    <sheet name="BaseDeCalcul" sheetId="5" r:id="rId5"/>
    <sheet name="P01" sheetId="6" r:id="rId6"/>
    <sheet name="P02" sheetId="7" r:id="rId7"/>
  </sheets>
  <definedNames>
    <definedName name="_xlnm._FilterDatabase" localSheetId="5" hidden="1">'P01'!$A$3:$G$109</definedName>
    <definedName name="_xlnm._FilterDatabase" localSheetId="6" hidden="1">'P02'!$A$3:$G$109</definedName>
    <definedName name="_xlnm.Print_Area" localSheetId="2">Critères!$A$1:$C$108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1" l="1"/>
  <c r="C109" i="7"/>
  <c r="B109" i="7"/>
  <c r="C108" i="7"/>
  <c r="B108" i="7"/>
  <c r="C107" i="7"/>
  <c r="B107" i="7"/>
  <c r="C106" i="7"/>
  <c r="B106" i="7"/>
  <c r="C105" i="7"/>
  <c r="B105" i="7"/>
  <c r="C104" i="7"/>
  <c r="B104" i="7"/>
  <c r="C103" i="7"/>
  <c r="B103" i="7"/>
  <c r="C102" i="7"/>
  <c r="B102" i="7"/>
  <c r="C101" i="7"/>
  <c r="B101" i="7"/>
  <c r="C100" i="7"/>
  <c r="B100" i="7"/>
  <c r="C99" i="7"/>
  <c r="B99" i="7"/>
  <c r="C98" i="7"/>
  <c r="B98" i="7"/>
  <c r="A98" i="7"/>
  <c r="C97" i="7"/>
  <c r="B97" i="7"/>
  <c r="C96" i="7"/>
  <c r="B96" i="7"/>
  <c r="C95" i="7"/>
  <c r="B95" i="7"/>
  <c r="C94" i="7"/>
  <c r="B94" i="7"/>
  <c r="C93" i="7"/>
  <c r="B93" i="7"/>
  <c r="C92" i="7"/>
  <c r="B92" i="7"/>
  <c r="C91" i="7"/>
  <c r="B91" i="7"/>
  <c r="C90" i="7"/>
  <c r="B90" i="7"/>
  <c r="C89" i="7"/>
  <c r="B89" i="7"/>
  <c r="C88" i="7"/>
  <c r="B88" i="7"/>
  <c r="C87" i="7"/>
  <c r="B87" i="7"/>
  <c r="A87" i="7"/>
  <c r="C86" i="7"/>
  <c r="B86" i="7"/>
  <c r="C85" i="7"/>
  <c r="B85" i="7"/>
  <c r="C84" i="7"/>
  <c r="B84" i="7"/>
  <c r="C83" i="7"/>
  <c r="B83" i="7"/>
  <c r="C82" i="7"/>
  <c r="B82" i="7"/>
  <c r="C81" i="7"/>
  <c r="B81" i="7"/>
  <c r="C80" i="7"/>
  <c r="B80" i="7"/>
  <c r="C79" i="7"/>
  <c r="B79" i="7"/>
  <c r="C78" i="7"/>
  <c r="B78" i="7"/>
  <c r="C77" i="7"/>
  <c r="B77" i="7"/>
  <c r="C76" i="7"/>
  <c r="B76" i="7"/>
  <c r="C75" i="7"/>
  <c r="B75" i="7"/>
  <c r="C74" i="7"/>
  <c r="B74" i="7"/>
  <c r="A74" i="7"/>
  <c r="C73" i="7"/>
  <c r="B73" i="7"/>
  <c r="C72" i="7"/>
  <c r="B72" i="7"/>
  <c r="C71" i="7"/>
  <c r="B71" i="7"/>
  <c r="C70" i="7"/>
  <c r="B70" i="7"/>
  <c r="C69" i="7"/>
  <c r="B69" i="7"/>
  <c r="C68" i="7"/>
  <c r="B68" i="7"/>
  <c r="C67" i="7"/>
  <c r="B67" i="7"/>
  <c r="C66" i="7"/>
  <c r="B66" i="7"/>
  <c r="C65" i="7"/>
  <c r="B65" i="7"/>
  <c r="C64" i="7"/>
  <c r="B64" i="7"/>
  <c r="C63" i="7"/>
  <c r="B63" i="7"/>
  <c r="C62" i="7"/>
  <c r="B62" i="7"/>
  <c r="C61" i="7"/>
  <c r="B61" i="7"/>
  <c r="C60" i="7"/>
  <c r="B60" i="7"/>
  <c r="A60" i="7"/>
  <c r="C59" i="7"/>
  <c r="B59" i="7"/>
  <c r="C58" i="7"/>
  <c r="B58" i="7"/>
  <c r="C57" i="7"/>
  <c r="B57" i="7"/>
  <c r="C56" i="7"/>
  <c r="B56" i="7"/>
  <c r="A56" i="7"/>
  <c r="C55" i="7"/>
  <c r="B55" i="7"/>
  <c r="C54" i="7"/>
  <c r="B54" i="7"/>
  <c r="C53" i="7"/>
  <c r="B53" i="7"/>
  <c r="C52" i="7"/>
  <c r="B52" i="7"/>
  <c r="C51" i="7"/>
  <c r="B51" i="7"/>
  <c r="C50" i="7"/>
  <c r="B50" i="7"/>
  <c r="C49" i="7"/>
  <c r="B49" i="7"/>
  <c r="C48" i="7"/>
  <c r="B48" i="7"/>
  <c r="C47" i="7"/>
  <c r="B47" i="7"/>
  <c r="C46" i="7"/>
  <c r="B46" i="7"/>
  <c r="A46" i="7"/>
  <c r="C45" i="7"/>
  <c r="B45" i="7"/>
  <c r="C44" i="7"/>
  <c r="B44" i="7"/>
  <c r="C43" i="7"/>
  <c r="B43" i="7"/>
  <c r="C42" i="7"/>
  <c r="B42" i="7"/>
  <c r="C41" i="7"/>
  <c r="B41" i="7"/>
  <c r="A41" i="7"/>
  <c r="C40" i="7"/>
  <c r="B40" i="7"/>
  <c r="C39" i="7"/>
  <c r="B39" i="7"/>
  <c r="A39" i="7"/>
  <c r="C38" i="7"/>
  <c r="B38" i="7"/>
  <c r="C37" i="7"/>
  <c r="B37" i="7"/>
  <c r="C36" i="7"/>
  <c r="B36" i="7"/>
  <c r="C35" i="7"/>
  <c r="B35" i="7"/>
  <c r="C34" i="7"/>
  <c r="B34" i="7"/>
  <c r="C33" i="7"/>
  <c r="B33" i="7"/>
  <c r="C32" i="7"/>
  <c r="B32" i="7"/>
  <c r="C31" i="7"/>
  <c r="B31" i="7"/>
  <c r="A31" i="7"/>
  <c r="C30" i="7"/>
  <c r="B30" i="7"/>
  <c r="C29" i="7"/>
  <c r="B29" i="7"/>
  <c r="C28" i="7"/>
  <c r="B28" i="7"/>
  <c r="C27" i="7"/>
  <c r="B27" i="7"/>
  <c r="C26" i="7"/>
  <c r="B26" i="7"/>
  <c r="C25" i="7"/>
  <c r="B25" i="7"/>
  <c r="C24" i="7"/>
  <c r="B24" i="7"/>
  <c r="C23" i="7"/>
  <c r="B23" i="7"/>
  <c r="C22" i="7"/>
  <c r="B22" i="7"/>
  <c r="C21" i="7"/>
  <c r="B21" i="7"/>
  <c r="C20" i="7"/>
  <c r="B20" i="7"/>
  <c r="C19" i="7"/>
  <c r="B19" i="7"/>
  <c r="C18" i="7"/>
  <c r="B18" i="7"/>
  <c r="A18" i="7"/>
  <c r="C17" i="7"/>
  <c r="B17" i="7"/>
  <c r="C16" i="7"/>
  <c r="B16" i="7"/>
  <c r="C15" i="7"/>
  <c r="B15" i="7"/>
  <c r="A15" i="7"/>
  <c r="C14" i="7"/>
  <c r="B14" i="7"/>
  <c r="C13" i="7"/>
  <c r="B13" i="7"/>
  <c r="A13" i="7"/>
  <c r="C12" i="7"/>
  <c r="B12" i="7"/>
  <c r="C11" i="7"/>
  <c r="B11" i="7"/>
  <c r="C10" i="7"/>
  <c r="B10" i="7"/>
  <c r="C9" i="7"/>
  <c r="B9" i="7"/>
  <c r="C8" i="7"/>
  <c r="B8" i="7"/>
  <c r="C7" i="7"/>
  <c r="B7" i="7"/>
  <c r="C6" i="7"/>
  <c r="B6" i="7"/>
  <c r="C5" i="7"/>
  <c r="B5" i="7"/>
  <c r="C4" i="7"/>
  <c r="B4" i="7"/>
  <c r="A4" i="7"/>
  <c r="A2" i="7"/>
  <c r="A1" i="7"/>
  <c r="C109" i="6"/>
  <c r="B109" i="6"/>
  <c r="C108" i="6"/>
  <c r="B108" i="6"/>
  <c r="C107" i="6"/>
  <c r="B107" i="6"/>
  <c r="C106" i="6"/>
  <c r="B106" i="6"/>
  <c r="C105" i="6"/>
  <c r="B105" i="6"/>
  <c r="C104" i="6"/>
  <c r="B104" i="6"/>
  <c r="C103" i="6"/>
  <c r="B103" i="6"/>
  <c r="C102" i="6"/>
  <c r="B102" i="6"/>
  <c r="C101" i="6"/>
  <c r="B101" i="6"/>
  <c r="C100" i="6"/>
  <c r="B100" i="6"/>
  <c r="C99" i="6"/>
  <c r="B99" i="6"/>
  <c r="C98" i="6"/>
  <c r="B98" i="6"/>
  <c r="A98" i="6"/>
  <c r="C97" i="6"/>
  <c r="B97" i="6"/>
  <c r="C96" i="6"/>
  <c r="B96" i="6"/>
  <c r="C95" i="6"/>
  <c r="B95" i="6"/>
  <c r="C94" i="6"/>
  <c r="B94" i="6"/>
  <c r="C93" i="6"/>
  <c r="B93" i="6"/>
  <c r="C92" i="6"/>
  <c r="B92" i="6"/>
  <c r="C91" i="6"/>
  <c r="B91" i="6"/>
  <c r="C90" i="6"/>
  <c r="B90" i="6"/>
  <c r="C89" i="6"/>
  <c r="B89" i="6"/>
  <c r="C88" i="6"/>
  <c r="B88" i="6"/>
  <c r="C87" i="6"/>
  <c r="B87" i="6"/>
  <c r="A87" i="6"/>
  <c r="C86" i="6"/>
  <c r="B86" i="6"/>
  <c r="C85" i="6"/>
  <c r="B85" i="6"/>
  <c r="C84" i="6"/>
  <c r="B84" i="6"/>
  <c r="C83" i="6"/>
  <c r="B83" i="6"/>
  <c r="C82" i="6"/>
  <c r="B82" i="6"/>
  <c r="C81" i="6"/>
  <c r="B81" i="6"/>
  <c r="C80" i="6"/>
  <c r="B80" i="6"/>
  <c r="C79" i="6"/>
  <c r="B79" i="6"/>
  <c r="C78" i="6"/>
  <c r="B78" i="6"/>
  <c r="C77" i="6"/>
  <c r="B77" i="6"/>
  <c r="C76" i="6"/>
  <c r="B76" i="6"/>
  <c r="C75" i="6"/>
  <c r="B75" i="6"/>
  <c r="C74" i="6"/>
  <c r="B74" i="6"/>
  <c r="A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A60" i="6"/>
  <c r="C59" i="6"/>
  <c r="B59" i="6"/>
  <c r="C58" i="6"/>
  <c r="B58" i="6"/>
  <c r="C57" i="6"/>
  <c r="B57" i="6"/>
  <c r="C56" i="6"/>
  <c r="B56" i="6"/>
  <c r="A56" i="6"/>
  <c r="C55" i="6"/>
  <c r="B55" i="6"/>
  <c r="C54" i="6"/>
  <c r="B54" i="6"/>
  <c r="C53" i="6"/>
  <c r="B53" i="6"/>
  <c r="C52" i="6"/>
  <c r="B52" i="6"/>
  <c r="C51" i="6"/>
  <c r="B51" i="6"/>
  <c r="C50" i="6"/>
  <c r="B50" i="6"/>
  <c r="C49" i="6"/>
  <c r="B49" i="6"/>
  <c r="C48" i="6"/>
  <c r="B48" i="6"/>
  <c r="C47" i="6"/>
  <c r="B47" i="6"/>
  <c r="C46" i="6"/>
  <c r="B46" i="6"/>
  <c r="A46" i="6"/>
  <c r="C45" i="6"/>
  <c r="B45" i="6"/>
  <c r="C44" i="6"/>
  <c r="B44" i="6"/>
  <c r="C43" i="6"/>
  <c r="B43" i="6"/>
  <c r="C42" i="6"/>
  <c r="B42" i="6"/>
  <c r="C41" i="6"/>
  <c r="B41" i="6"/>
  <c r="A41" i="6"/>
  <c r="C40" i="6"/>
  <c r="B40" i="6"/>
  <c r="C39" i="6"/>
  <c r="B39" i="6"/>
  <c r="A39" i="6"/>
  <c r="C38" i="6"/>
  <c r="B38" i="6"/>
  <c r="C37" i="6"/>
  <c r="B37" i="6"/>
  <c r="C36" i="6"/>
  <c r="B36" i="6"/>
  <c r="C35" i="6"/>
  <c r="B35" i="6"/>
  <c r="C34" i="6"/>
  <c r="B34" i="6"/>
  <c r="C33" i="6"/>
  <c r="B33" i="6"/>
  <c r="C32" i="6"/>
  <c r="B32" i="6"/>
  <c r="C31" i="6"/>
  <c r="B31" i="6"/>
  <c r="A31" i="6"/>
  <c r="C30" i="6"/>
  <c r="B30" i="6"/>
  <c r="C29" i="6"/>
  <c r="B29" i="6"/>
  <c r="C28" i="6"/>
  <c r="B28" i="6"/>
  <c r="C27" i="6"/>
  <c r="B27" i="6"/>
  <c r="C26" i="6"/>
  <c r="B26" i="6"/>
  <c r="C25" i="6"/>
  <c r="B25" i="6"/>
  <c r="C24" i="6"/>
  <c r="B24" i="6"/>
  <c r="C23" i="6"/>
  <c r="B23" i="6"/>
  <c r="C22" i="6"/>
  <c r="B22" i="6"/>
  <c r="C21" i="6"/>
  <c r="B21" i="6"/>
  <c r="C20" i="6"/>
  <c r="B20" i="6"/>
  <c r="C19" i="6"/>
  <c r="B19" i="6"/>
  <c r="C18" i="6"/>
  <c r="B18" i="6"/>
  <c r="A18" i="6"/>
  <c r="C17" i="6"/>
  <c r="B17" i="6"/>
  <c r="C16" i="6"/>
  <c r="B16" i="6"/>
  <c r="C15" i="6"/>
  <c r="B15" i="6"/>
  <c r="A15" i="6"/>
  <c r="C14" i="6"/>
  <c r="B14" i="6"/>
  <c r="C13" i="6"/>
  <c r="B13" i="6"/>
  <c r="A13" i="6"/>
  <c r="C12" i="6"/>
  <c r="B12" i="6"/>
  <c r="C11" i="6"/>
  <c r="B11" i="6"/>
  <c r="C10" i="6"/>
  <c r="B10" i="6"/>
  <c r="C9" i="6"/>
  <c r="B9" i="6"/>
  <c r="C8" i="6"/>
  <c r="B8" i="6"/>
  <c r="C7" i="6"/>
  <c r="B7" i="6"/>
  <c r="C6" i="6"/>
  <c r="B6" i="6"/>
  <c r="C5" i="6"/>
  <c r="B5" i="6"/>
  <c r="C4" i="6"/>
  <c r="B4" i="6"/>
  <c r="A4" i="6"/>
  <c r="A2" i="6"/>
  <c r="A1" i="6"/>
  <c r="O120" i="5"/>
  <c r="N120" i="5"/>
  <c r="M120" i="5"/>
  <c r="L120" i="5"/>
  <c r="E120" i="5"/>
  <c r="D120" i="5"/>
  <c r="C120" i="5"/>
  <c r="B120" i="5"/>
  <c r="O119" i="5"/>
  <c r="N119" i="5"/>
  <c r="M119" i="5"/>
  <c r="L119" i="5"/>
  <c r="E119" i="5"/>
  <c r="D119" i="5"/>
  <c r="F119" i="5" s="1"/>
  <c r="C119" i="5"/>
  <c r="B119" i="5"/>
  <c r="O118" i="5"/>
  <c r="N118" i="5"/>
  <c r="M118" i="5"/>
  <c r="L118" i="5"/>
  <c r="E118" i="5"/>
  <c r="D118" i="5"/>
  <c r="C118" i="5"/>
  <c r="B118" i="5"/>
  <c r="O117" i="5"/>
  <c r="N117" i="5"/>
  <c r="M117" i="5"/>
  <c r="L117" i="5"/>
  <c r="E117" i="5"/>
  <c r="D117" i="5"/>
  <c r="C117" i="5"/>
  <c r="B117" i="5"/>
  <c r="O116" i="5"/>
  <c r="N116" i="5"/>
  <c r="M116" i="5"/>
  <c r="L116" i="5"/>
  <c r="E116" i="5"/>
  <c r="D116" i="5"/>
  <c r="C116" i="5"/>
  <c r="B116" i="5"/>
  <c r="O115" i="5"/>
  <c r="N115" i="5"/>
  <c r="M115" i="5"/>
  <c r="L115" i="5"/>
  <c r="E115" i="5"/>
  <c r="D115" i="5"/>
  <c r="C115" i="5"/>
  <c r="B115" i="5"/>
  <c r="O114" i="5"/>
  <c r="N114" i="5"/>
  <c r="M114" i="5"/>
  <c r="L114" i="5"/>
  <c r="E114" i="5"/>
  <c r="D114" i="5"/>
  <c r="C114" i="5"/>
  <c r="B114" i="5"/>
  <c r="O113" i="5"/>
  <c r="N113" i="5"/>
  <c r="M113" i="5"/>
  <c r="L113" i="5"/>
  <c r="E113" i="5"/>
  <c r="D113" i="5"/>
  <c r="H113" i="5" s="1"/>
  <c r="C113" i="5"/>
  <c r="B113" i="5"/>
  <c r="O112" i="5"/>
  <c r="N112" i="5"/>
  <c r="M112" i="5"/>
  <c r="L112" i="5"/>
  <c r="E112" i="5"/>
  <c r="D112" i="5"/>
  <c r="C112" i="5"/>
  <c r="B112" i="5"/>
  <c r="O111" i="5"/>
  <c r="N111" i="5"/>
  <c r="M111" i="5"/>
  <c r="L111" i="5"/>
  <c r="E111" i="5"/>
  <c r="D111" i="5"/>
  <c r="C111" i="5"/>
  <c r="B111" i="5"/>
  <c r="O110" i="5"/>
  <c r="N110" i="5"/>
  <c r="M110" i="5"/>
  <c r="L110" i="5"/>
  <c r="E110" i="5"/>
  <c r="D110" i="5"/>
  <c r="C110" i="5"/>
  <c r="B110" i="5"/>
  <c r="O109" i="5"/>
  <c r="N109" i="5"/>
  <c r="M109" i="5"/>
  <c r="L109" i="5"/>
  <c r="E109" i="5"/>
  <c r="D109" i="5"/>
  <c r="C109" i="5"/>
  <c r="B109" i="5"/>
  <c r="O107" i="5"/>
  <c r="N107" i="5"/>
  <c r="M107" i="5"/>
  <c r="L107" i="5"/>
  <c r="E107" i="5"/>
  <c r="D107" i="5"/>
  <c r="C107" i="5"/>
  <c r="B107" i="5"/>
  <c r="O106" i="5"/>
  <c r="N106" i="5"/>
  <c r="M106" i="5"/>
  <c r="L106" i="5"/>
  <c r="E106" i="5"/>
  <c r="D106" i="5"/>
  <c r="C106" i="5"/>
  <c r="B106" i="5"/>
  <c r="O105" i="5"/>
  <c r="N105" i="5"/>
  <c r="M105" i="5"/>
  <c r="L105" i="5"/>
  <c r="E105" i="5"/>
  <c r="D105" i="5"/>
  <c r="C105" i="5"/>
  <c r="B105" i="5"/>
  <c r="O104" i="5"/>
  <c r="N104" i="5"/>
  <c r="M104" i="5"/>
  <c r="L104" i="5"/>
  <c r="E104" i="5"/>
  <c r="D104" i="5"/>
  <c r="C104" i="5"/>
  <c r="B104" i="5"/>
  <c r="O103" i="5"/>
  <c r="N103" i="5"/>
  <c r="M103" i="5"/>
  <c r="L103" i="5"/>
  <c r="E103" i="5"/>
  <c r="D103" i="5"/>
  <c r="C103" i="5"/>
  <c r="B103" i="5"/>
  <c r="O102" i="5"/>
  <c r="N102" i="5"/>
  <c r="M102" i="5"/>
  <c r="L102" i="5"/>
  <c r="E102" i="5"/>
  <c r="D102" i="5"/>
  <c r="H102" i="5" s="1"/>
  <c r="C102" i="5"/>
  <c r="B102" i="5"/>
  <c r="O101" i="5"/>
  <c r="N101" i="5"/>
  <c r="M101" i="5"/>
  <c r="L101" i="5"/>
  <c r="E101" i="5"/>
  <c r="D101" i="5"/>
  <c r="C101" i="5"/>
  <c r="B101" i="5"/>
  <c r="O100" i="5"/>
  <c r="N100" i="5"/>
  <c r="M100" i="5"/>
  <c r="L100" i="5"/>
  <c r="E100" i="5"/>
  <c r="D100" i="5"/>
  <c r="C100" i="5"/>
  <c r="B100" i="5"/>
  <c r="O99" i="5"/>
  <c r="N99" i="5"/>
  <c r="M99" i="5"/>
  <c r="L99" i="5"/>
  <c r="E99" i="5"/>
  <c r="D99" i="5"/>
  <c r="C99" i="5"/>
  <c r="B99" i="5"/>
  <c r="O98" i="5"/>
  <c r="N98" i="5"/>
  <c r="M98" i="5"/>
  <c r="L98" i="5"/>
  <c r="E98" i="5"/>
  <c r="D98" i="5"/>
  <c r="H98" i="5" s="1"/>
  <c r="C98" i="5"/>
  <c r="B98" i="5"/>
  <c r="O97" i="5"/>
  <c r="N97" i="5"/>
  <c r="M97" i="5"/>
  <c r="L97" i="5"/>
  <c r="E97" i="5"/>
  <c r="D97" i="5"/>
  <c r="C97" i="5"/>
  <c r="B97" i="5"/>
  <c r="O95" i="5"/>
  <c r="N95" i="5"/>
  <c r="M95" i="5"/>
  <c r="L95" i="5"/>
  <c r="E95" i="5"/>
  <c r="D95" i="5"/>
  <c r="C95" i="5"/>
  <c r="B95" i="5"/>
  <c r="O94" i="5"/>
  <c r="N94" i="5"/>
  <c r="M94" i="5"/>
  <c r="L94" i="5"/>
  <c r="E94" i="5"/>
  <c r="D94" i="5"/>
  <c r="C94" i="5"/>
  <c r="B94" i="5"/>
  <c r="O93" i="5"/>
  <c r="N93" i="5"/>
  <c r="M93" i="5"/>
  <c r="L93" i="5"/>
  <c r="E93" i="5"/>
  <c r="D93" i="5"/>
  <c r="C93" i="5"/>
  <c r="B93" i="5"/>
  <c r="O92" i="5"/>
  <c r="N92" i="5"/>
  <c r="M92" i="5"/>
  <c r="L92" i="5"/>
  <c r="E92" i="5"/>
  <c r="D92" i="5"/>
  <c r="C92" i="5"/>
  <c r="B92" i="5"/>
  <c r="O91" i="5"/>
  <c r="N91" i="5"/>
  <c r="M91" i="5"/>
  <c r="L91" i="5"/>
  <c r="E91" i="5"/>
  <c r="D91" i="5"/>
  <c r="C91" i="5"/>
  <c r="B91" i="5"/>
  <c r="O90" i="5"/>
  <c r="N90" i="5"/>
  <c r="M90" i="5"/>
  <c r="L90" i="5"/>
  <c r="E90" i="5"/>
  <c r="D90" i="5"/>
  <c r="C90" i="5"/>
  <c r="B90" i="5"/>
  <c r="O89" i="5"/>
  <c r="N89" i="5"/>
  <c r="M89" i="5"/>
  <c r="L89" i="5"/>
  <c r="E89" i="5"/>
  <c r="D89" i="5"/>
  <c r="C89" i="5"/>
  <c r="B89" i="5"/>
  <c r="O88" i="5"/>
  <c r="N88" i="5"/>
  <c r="M88" i="5"/>
  <c r="L88" i="5"/>
  <c r="E88" i="5"/>
  <c r="D88" i="5"/>
  <c r="C88" i="5"/>
  <c r="B88" i="5"/>
  <c r="O87" i="5"/>
  <c r="N87" i="5"/>
  <c r="M87" i="5"/>
  <c r="L87" i="5"/>
  <c r="E87" i="5"/>
  <c r="D87" i="5"/>
  <c r="C87" i="5"/>
  <c r="B87" i="5"/>
  <c r="O86" i="5"/>
  <c r="N86" i="5"/>
  <c r="M86" i="5"/>
  <c r="L86" i="5"/>
  <c r="E86" i="5"/>
  <c r="D86" i="5"/>
  <c r="C86" i="5"/>
  <c r="B86" i="5"/>
  <c r="O85" i="5"/>
  <c r="N85" i="5"/>
  <c r="M85" i="5"/>
  <c r="L85" i="5"/>
  <c r="E85" i="5"/>
  <c r="D85" i="5"/>
  <c r="C85" i="5"/>
  <c r="B85" i="5"/>
  <c r="O84" i="5"/>
  <c r="N84" i="5"/>
  <c r="M84" i="5"/>
  <c r="L84" i="5"/>
  <c r="E84" i="5"/>
  <c r="D84" i="5"/>
  <c r="C84" i="5"/>
  <c r="B84" i="5"/>
  <c r="O83" i="5"/>
  <c r="N83" i="5"/>
  <c r="M83" i="5"/>
  <c r="L83" i="5"/>
  <c r="E83" i="5"/>
  <c r="D83" i="5"/>
  <c r="C83" i="5"/>
  <c r="B83" i="5"/>
  <c r="O81" i="5"/>
  <c r="N81" i="5"/>
  <c r="M81" i="5"/>
  <c r="L81" i="5"/>
  <c r="E81" i="5"/>
  <c r="D81" i="5"/>
  <c r="C81" i="5"/>
  <c r="B81" i="5"/>
  <c r="O80" i="5"/>
  <c r="N80" i="5"/>
  <c r="M80" i="5"/>
  <c r="L80" i="5"/>
  <c r="E80" i="5"/>
  <c r="D80" i="5"/>
  <c r="I80" i="5" s="1"/>
  <c r="C80" i="5"/>
  <c r="B80" i="5"/>
  <c r="O79" i="5"/>
  <c r="N79" i="5"/>
  <c r="M79" i="5"/>
  <c r="L79" i="5"/>
  <c r="E79" i="5"/>
  <c r="D79" i="5"/>
  <c r="C79" i="5"/>
  <c r="B79" i="5"/>
  <c r="O78" i="5"/>
  <c r="N78" i="5"/>
  <c r="M78" i="5"/>
  <c r="L78" i="5"/>
  <c r="E78" i="5"/>
  <c r="D78" i="5"/>
  <c r="C78" i="5"/>
  <c r="B78" i="5"/>
  <c r="O77" i="5"/>
  <c r="N77" i="5"/>
  <c r="M77" i="5"/>
  <c r="L77" i="5"/>
  <c r="E77" i="5"/>
  <c r="D77" i="5"/>
  <c r="C77" i="5"/>
  <c r="B77" i="5"/>
  <c r="O76" i="5"/>
  <c r="N76" i="5"/>
  <c r="M76" i="5"/>
  <c r="L76" i="5"/>
  <c r="E76" i="5"/>
  <c r="D76" i="5"/>
  <c r="C76" i="5"/>
  <c r="B76" i="5"/>
  <c r="O75" i="5"/>
  <c r="N75" i="5"/>
  <c r="M75" i="5"/>
  <c r="L75" i="5"/>
  <c r="E75" i="5"/>
  <c r="D75" i="5"/>
  <c r="C75" i="5"/>
  <c r="B75" i="5"/>
  <c r="O74" i="5"/>
  <c r="N74" i="5"/>
  <c r="M74" i="5"/>
  <c r="L74" i="5"/>
  <c r="E74" i="5"/>
  <c r="D74" i="5"/>
  <c r="C74" i="5"/>
  <c r="B74" i="5"/>
  <c r="O73" i="5"/>
  <c r="N73" i="5"/>
  <c r="M73" i="5"/>
  <c r="L73" i="5"/>
  <c r="E73" i="5"/>
  <c r="D73" i="5"/>
  <c r="C73" i="5"/>
  <c r="B73" i="5"/>
  <c r="O72" i="5"/>
  <c r="N72" i="5"/>
  <c r="M72" i="5"/>
  <c r="L72" i="5"/>
  <c r="E72" i="5"/>
  <c r="D72" i="5"/>
  <c r="G72" i="5" s="1"/>
  <c r="C72" i="5"/>
  <c r="B72" i="5"/>
  <c r="O71" i="5"/>
  <c r="N71" i="5"/>
  <c r="M71" i="5"/>
  <c r="L71" i="5"/>
  <c r="E71" i="5"/>
  <c r="D71" i="5"/>
  <c r="C71" i="5"/>
  <c r="B71" i="5"/>
  <c r="O70" i="5"/>
  <c r="N70" i="5"/>
  <c r="M70" i="5"/>
  <c r="L70" i="5"/>
  <c r="E70" i="5"/>
  <c r="D70" i="5"/>
  <c r="I70" i="5" s="1"/>
  <c r="C70" i="5"/>
  <c r="B70" i="5"/>
  <c r="O69" i="5"/>
  <c r="N69" i="5"/>
  <c r="M69" i="5"/>
  <c r="L69" i="5"/>
  <c r="E69" i="5"/>
  <c r="D69" i="5"/>
  <c r="C69" i="5"/>
  <c r="B69" i="5"/>
  <c r="O68" i="5"/>
  <c r="N68" i="5"/>
  <c r="M68" i="5"/>
  <c r="L68" i="5"/>
  <c r="E68" i="5"/>
  <c r="D68" i="5"/>
  <c r="C68" i="5"/>
  <c r="B68" i="5"/>
  <c r="O66" i="5"/>
  <c r="N66" i="5"/>
  <c r="M66" i="5"/>
  <c r="L66" i="5"/>
  <c r="E66" i="5"/>
  <c r="D66" i="5"/>
  <c r="C66" i="5"/>
  <c r="B66" i="5"/>
  <c r="O65" i="5"/>
  <c r="N65" i="5"/>
  <c r="M65" i="5"/>
  <c r="L65" i="5"/>
  <c r="E65" i="5"/>
  <c r="D65" i="5"/>
  <c r="C65" i="5"/>
  <c r="B65" i="5"/>
  <c r="O64" i="5"/>
  <c r="N64" i="5"/>
  <c r="M64" i="5"/>
  <c r="L64" i="5"/>
  <c r="E64" i="5"/>
  <c r="D64" i="5"/>
  <c r="C64" i="5"/>
  <c r="B64" i="5"/>
  <c r="O63" i="5"/>
  <c r="N63" i="5"/>
  <c r="M63" i="5"/>
  <c r="L63" i="5"/>
  <c r="E63" i="5"/>
  <c r="D63" i="5"/>
  <c r="C63" i="5"/>
  <c r="B63" i="5"/>
  <c r="O61" i="5"/>
  <c r="N61" i="5"/>
  <c r="M61" i="5"/>
  <c r="L61" i="5"/>
  <c r="E61" i="5"/>
  <c r="D61" i="5"/>
  <c r="C61" i="5"/>
  <c r="B61" i="5"/>
  <c r="O60" i="5"/>
  <c r="N60" i="5"/>
  <c r="M60" i="5"/>
  <c r="L60" i="5"/>
  <c r="E60" i="5"/>
  <c r="D60" i="5"/>
  <c r="C60" i="5"/>
  <c r="B60" i="5"/>
  <c r="O59" i="5"/>
  <c r="N59" i="5"/>
  <c r="M59" i="5"/>
  <c r="L59" i="5"/>
  <c r="E59" i="5"/>
  <c r="D59" i="5"/>
  <c r="G59" i="5" s="1"/>
  <c r="C59" i="5"/>
  <c r="B59" i="5"/>
  <c r="O58" i="5"/>
  <c r="N58" i="5"/>
  <c r="M58" i="5"/>
  <c r="L58" i="5"/>
  <c r="E58" i="5"/>
  <c r="D58" i="5"/>
  <c r="C58" i="5"/>
  <c r="B58" i="5"/>
  <c r="O57" i="5"/>
  <c r="N57" i="5"/>
  <c r="M57" i="5"/>
  <c r="L57" i="5"/>
  <c r="E57" i="5"/>
  <c r="D57" i="5"/>
  <c r="C57" i="5"/>
  <c r="B57" i="5"/>
  <c r="O56" i="5"/>
  <c r="N56" i="5"/>
  <c r="M56" i="5"/>
  <c r="L56" i="5"/>
  <c r="E56" i="5"/>
  <c r="D56" i="5"/>
  <c r="C56" i="5"/>
  <c r="B56" i="5"/>
  <c r="O55" i="5"/>
  <c r="N55" i="5"/>
  <c r="M55" i="5"/>
  <c r="L55" i="5"/>
  <c r="E55" i="5"/>
  <c r="D55" i="5"/>
  <c r="C55" i="5"/>
  <c r="B55" i="5"/>
  <c r="O54" i="5"/>
  <c r="N54" i="5"/>
  <c r="M54" i="5"/>
  <c r="L54" i="5"/>
  <c r="E54" i="5"/>
  <c r="D54" i="5"/>
  <c r="C54" i="5"/>
  <c r="B54" i="5"/>
  <c r="O53" i="5"/>
  <c r="N53" i="5"/>
  <c r="M53" i="5"/>
  <c r="L53" i="5"/>
  <c r="E53" i="5"/>
  <c r="D53" i="5"/>
  <c r="C53" i="5"/>
  <c r="B53" i="5"/>
  <c r="O52" i="5"/>
  <c r="N52" i="5"/>
  <c r="M52" i="5"/>
  <c r="L52" i="5"/>
  <c r="E52" i="5"/>
  <c r="D52" i="5"/>
  <c r="C52" i="5"/>
  <c r="B52" i="5"/>
  <c r="O50" i="5"/>
  <c r="N50" i="5"/>
  <c r="M50" i="5"/>
  <c r="L50" i="5"/>
  <c r="E50" i="5"/>
  <c r="D50" i="5"/>
  <c r="C50" i="5"/>
  <c r="B50" i="5"/>
  <c r="O49" i="5"/>
  <c r="N49" i="5"/>
  <c r="M49" i="5"/>
  <c r="L49" i="5"/>
  <c r="E49" i="5"/>
  <c r="D49" i="5"/>
  <c r="C49" i="5"/>
  <c r="B49" i="5"/>
  <c r="O48" i="5"/>
  <c r="N48" i="5"/>
  <c r="M48" i="5"/>
  <c r="L48" i="5"/>
  <c r="E48" i="5"/>
  <c r="D48" i="5"/>
  <c r="C48" i="5"/>
  <c r="B48" i="5"/>
  <c r="O47" i="5"/>
  <c r="N47" i="5"/>
  <c r="M47" i="5"/>
  <c r="L47" i="5"/>
  <c r="E47" i="5"/>
  <c r="D47" i="5"/>
  <c r="C47" i="5"/>
  <c r="B47" i="5"/>
  <c r="O46" i="5"/>
  <c r="N46" i="5"/>
  <c r="M46" i="5"/>
  <c r="L46" i="5"/>
  <c r="E46" i="5"/>
  <c r="D46" i="5"/>
  <c r="C46" i="5"/>
  <c r="B46" i="5"/>
  <c r="O44" i="5"/>
  <c r="N44" i="5"/>
  <c r="M44" i="5"/>
  <c r="L44" i="5"/>
  <c r="E44" i="5"/>
  <c r="D44" i="5"/>
  <c r="C44" i="5"/>
  <c r="B44" i="5"/>
  <c r="O43" i="5"/>
  <c r="N43" i="5"/>
  <c r="M43" i="5"/>
  <c r="L43" i="5"/>
  <c r="E43" i="5"/>
  <c r="D43" i="5"/>
  <c r="C43" i="5"/>
  <c r="B43" i="5"/>
  <c r="O41" i="5"/>
  <c r="N41" i="5"/>
  <c r="M41" i="5"/>
  <c r="L41" i="5"/>
  <c r="E41" i="5"/>
  <c r="D41" i="5"/>
  <c r="C41" i="5"/>
  <c r="B41" i="5"/>
  <c r="O40" i="5"/>
  <c r="N40" i="5"/>
  <c r="M40" i="5"/>
  <c r="L40" i="5"/>
  <c r="E40" i="5"/>
  <c r="D40" i="5"/>
  <c r="C40" i="5"/>
  <c r="B40" i="5"/>
  <c r="O39" i="5"/>
  <c r="N39" i="5"/>
  <c r="M39" i="5"/>
  <c r="L39" i="5"/>
  <c r="E39" i="5"/>
  <c r="D39" i="5"/>
  <c r="C39" i="5"/>
  <c r="B39" i="5"/>
  <c r="O38" i="5"/>
  <c r="N38" i="5"/>
  <c r="M38" i="5"/>
  <c r="L38" i="5"/>
  <c r="E38" i="5"/>
  <c r="D38" i="5"/>
  <c r="C38" i="5"/>
  <c r="B38" i="5"/>
  <c r="O37" i="5"/>
  <c r="N37" i="5"/>
  <c r="M37" i="5"/>
  <c r="L37" i="5"/>
  <c r="E37" i="5"/>
  <c r="D37" i="5"/>
  <c r="C37" i="5"/>
  <c r="B37" i="5"/>
  <c r="O36" i="5"/>
  <c r="N36" i="5"/>
  <c r="M36" i="5"/>
  <c r="L36" i="5"/>
  <c r="E36" i="5"/>
  <c r="D36" i="5"/>
  <c r="C36" i="5"/>
  <c r="B36" i="5"/>
  <c r="O35" i="5"/>
  <c r="N35" i="5"/>
  <c r="M35" i="5"/>
  <c r="L35" i="5"/>
  <c r="E35" i="5"/>
  <c r="D35" i="5"/>
  <c r="C35" i="5"/>
  <c r="B35" i="5"/>
  <c r="O34" i="5"/>
  <c r="N34" i="5"/>
  <c r="M34" i="5"/>
  <c r="L34" i="5"/>
  <c r="E34" i="5"/>
  <c r="D34" i="5"/>
  <c r="H34" i="5" s="1"/>
  <c r="C34" i="5"/>
  <c r="B34" i="5"/>
  <c r="O32" i="5"/>
  <c r="N32" i="5"/>
  <c r="M32" i="5"/>
  <c r="L32" i="5"/>
  <c r="E32" i="5"/>
  <c r="D32" i="5"/>
  <c r="C32" i="5"/>
  <c r="B32" i="5"/>
  <c r="O31" i="5"/>
  <c r="N31" i="5"/>
  <c r="M31" i="5"/>
  <c r="L31" i="5"/>
  <c r="E31" i="5"/>
  <c r="D31" i="5"/>
  <c r="C31" i="5"/>
  <c r="B31" i="5"/>
  <c r="O30" i="5"/>
  <c r="N30" i="5"/>
  <c r="M30" i="5"/>
  <c r="L30" i="5"/>
  <c r="E30" i="5"/>
  <c r="D30" i="5"/>
  <c r="C30" i="5"/>
  <c r="B30" i="5"/>
  <c r="O29" i="5"/>
  <c r="N29" i="5"/>
  <c r="M29" i="5"/>
  <c r="L29" i="5"/>
  <c r="E29" i="5"/>
  <c r="D29" i="5"/>
  <c r="C29" i="5"/>
  <c r="B29" i="5"/>
  <c r="O28" i="5"/>
  <c r="N28" i="5"/>
  <c r="M28" i="5"/>
  <c r="L28" i="5"/>
  <c r="E28" i="5"/>
  <c r="D28" i="5"/>
  <c r="C28" i="5"/>
  <c r="B28" i="5"/>
  <c r="O27" i="5"/>
  <c r="N27" i="5"/>
  <c r="M27" i="5"/>
  <c r="L27" i="5"/>
  <c r="E27" i="5"/>
  <c r="D27" i="5"/>
  <c r="I27" i="5" s="1"/>
  <c r="C27" i="5"/>
  <c r="B27" i="5"/>
  <c r="O26" i="5"/>
  <c r="N26" i="5"/>
  <c r="M26" i="5"/>
  <c r="L26" i="5"/>
  <c r="E26" i="5"/>
  <c r="D26" i="5"/>
  <c r="C26" i="5"/>
  <c r="B26" i="5"/>
  <c r="O25" i="5"/>
  <c r="N25" i="5"/>
  <c r="M25" i="5"/>
  <c r="L25" i="5"/>
  <c r="E25" i="5"/>
  <c r="D25" i="5"/>
  <c r="C25" i="5"/>
  <c r="B25" i="5"/>
  <c r="O24" i="5"/>
  <c r="N24" i="5"/>
  <c r="M24" i="5"/>
  <c r="L24" i="5"/>
  <c r="E24" i="5"/>
  <c r="D24" i="5"/>
  <c r="C24" i="5"/>
  <c r="B24" i="5"/>
  <c r="O23" i="5"/>
  <c r="N23" i="5"/>
  <c r="M23" i="5"/>
  <c r="L23" i="5"/>
  <c r="E23" i="5"/>
  <c r="D23" i="5"/>
  <c r="C23" i="5"/>
  <c r="B23" i="5"/>
  <c r="O22" i="5"/>
  <c r="N22" i="5"/>
  <c r="M22" i="5"/>
  <c r="L22" i="5"/>
  <c r="E22" i="5"/>
  <c r="D22" i="5"/>
  <c r="C22" i="5"/>
  <c r="B22" i="5"/>
  <c r="O21" i="5"/>
  <c r="N21" i="5"/>
  <c r="M21" i="5"/>
  <c r="L21" i="5"/>
  <c r="E21" i="5"/>
  <c r="D21" i="5"/>
  <c r="C21" i="5"/>
  <c r="B21" i="5"/>
  <c r="O20" i="5"/>
  <c r="N20" i="5"/>
  <c r="M20" i="5"/>
  <c r="L20" i="5"/>
  <c r="E20" i="5"/>
  <c r="D20" i="5"/>
  <c r="C20" i="5"/>
  <c r="B20" i="5"/>
  <c r="O18" i="5"/>
  <c r="N18" i="5"/>
  <c r="M18" i="5"/>
  <c r="L18" i="5"/>
  <c r="E18" i="5"/>
  <c r="D18" i="5"/>
  <c r="C18" i="5"/>
  <c r="B18" i="5"/>
  <c r="O17" i="5"/>
  <c r="N17" i="5"/>
  <c r="M17" i="5"/>
  <c r="L17" i="5"/>
  <c r="E17" i="5"/>
  <c r="D17" i="5"/>
  <c r="C17" i="5"/>
  <c r="B17" i="5"/>
  <c r="O16" i="5"/>
  <c r="N16" i="5"/>
  <c r="M16" i="5"/>
  <c r="L16" i="5"/>
  <c r="E16" i="5"/>
  <c r="D16" i="5"/>
  <c r="C16" i="5"/>
  <c r="B16" i="5"/>
  <c r="O14" i="5"/>
  <c r="N14" i="5"/>
  <c r="M14" i="5"/>
  <c r="L14" i="5"/>
  <c r="E14" i="5"/>
  <c r="D14" i="5"/>
  <c r="C14" i="5"/>
  <c r="B14" i="5"/>
  <c r="O13" i="5"/>
  <c r="N13" i="5"/>
  <c r="M13" i="5"/>
  <c r="L13" i="5"/>
  <c r="E13" i="5"/>
  <c r="D13" i="5"/>
  <c r="C13" i="5"/>
  <c r="B13" i="5"/>
  <c r="O11" i="5"/>
  <c r="N11" i="5"/>
  <c r="M11" i="5"/>
  <c r="L11" i="5"/>
  <c r="E11" i="5"/>
  <c r="D11" i="5"/>
  <c r="C11" i="5"/>
  <c r="B11" i="5"/>
  <c r="O10" i="5"/>
  <c r="N10" i="5"/>
  <c r="M10" i="5"/>
  <c r="L10" i="5"/>
  <c r="E10" i="5"/>
  <c r="D10" i="5"/>
  <c r="C10" i="5"/>
  <c r="B10" i="5"/>
  <c r="O9" i="5"/>
  <c r="N9" i="5"/>
  <c r="M9" i="5"/>
  <c r="L9" i="5"/>
  <c r="E9" i="5"/>
  <c r="D9" i="5"/>
  <c r="C9" i="5"/>
  <c r="B9" i="5"/>
  <c r="O8" i="5"/>
  <c r="N8" i="5"/>
  <c r="M8" i="5"/>
  <c r="L8" i="5"/>
  <c r="E8" i="5"/>
  <c r="D8" i="5"/>
  <c r="C8" i="5"/>
  <c r="B8" i="5"/>
  <c r="O7" i="5"/>
  <c r="N7" i="5"/>
  <c r="M7" i="5"/>
  <c r="L7" i="5"/>
  <c r="E7" i="5"/>
  <c r="D7" i="5"/>
  <c r="C7" i="5"/>
  <c r="B7" i="5"/>
  <c r="O6" i="5"/>
  <c r="N6" i="5"/>
  <c r="M6" i="5"/>
  <c r="L6" i="5"/>
  <c r="E6" i="5"/>
  <c r="D6" i="5"/>
  <c r="C6" i="5"/>
  <c r="B6" i="5"/>
  <c r="O5" i="5"/>
  <c r="N5" i="5"/>
  <c r="M5" i="5"/>
  <c r="L5" i="5"/>
  <c r="E5" i="5"/>
  <c r="D5" i="5"/>
  <c r="C5" i="5"/>
  <c r="B5" i="5"/>
  <c r="O4" i="5"/>
  <c r="N4" i="5"/>
  <c r="M4" i="5"/>
  <c r="L4" i="5"/>
  <c r="E4" i="5"/>
  <c r="D4" i="5"/>
  <c r="C4" i="5"/>
  <c r="B4" i="5"/>
  <c r="O3" i="5"/>
  <c r="N3" i="5"/>
  <c r="M3" i="5"/>
  <c r="L3" i="5"/>
  <c r="E3" i="5"/>
  <c r="D3" i="5"/>
  <c r="C3" i="5"/>
  <c r="B3" i="5"/>
  <c r="A1" i="4"/>
  <c r="A1" i="3"/>
  <c r="F58" i="5" l="1"/>
  <c r="G85" i="5"/>
  <c r="E122" i="5"/>
  <c r="E123" i="5"/>
  <c r="E124" i="5"/>
  <c r="P119" i="5"/>
  <c r="D123" i="5"/>
  <c r="F9" i="5"/>
  <c r="P17" i="5"/>
  <c r="P26" i="5"/>
  <c r="P30" i="5"/>
  <c r="P38" i="5"/>
  <c r="I49" i="5"/>
  <c r="G53" i="5"/>
  <c r="P53" i="5"/>
  <c r="I57" i="5"/>
  <c r="G61" i="5"/>
  <c r="P61" i="5"/>
  <c r="I63" i="5"/>
  <c r="P65" i="5"/>
  <c r="I68" i="5"/>
  <c r="I72" i="5"/>
  <c r="P74" i="5"/>
  <c r="I78" i="5"/>
  <c r="G80" i="5"/>
  <c r="F89" i="5"/>
  <c r="P92" i="5"/>
  <c r="I97" i="5"/>
  <c r="P106" i="5"/>
  <c r="F111" i="5"/>
  <c r="P111" i="5"/>
  <c r="F112" i="5"/>
  <c r="I113" i="5"/>
  <c r="G114" i="5"/>
  <c r="P116" i="5"/>
  <c r="I118" i="5"/>
  <c r="F86" i="5"/>
  <c r="H103" i="5"/>
  <c r="H106" i="5"/>
  <c r="G4" i="5"/>
  <c r="P14" i="5"/>
  <c r="F27" i="5"/>
  <c r="G36" i="5"/>
  <c r="F18" i="5"/>
  <c r="P23" i="5"/>
  <c r="G29" i="5"/>
  <c r="G37" i="5"/>
  <c r="P55" i="5"/>
  <c r="H59" i="5"/>
  <c r="I59" i="5"/>
  <c r="G64" i="5"/>
  <c r="F64" i="5"/>
  <c r="P69" i="5"/>
  <c r="P72" i="5"/>
  <c r="I76" i="5"/>
  <c r="P77" i="5"/>
  <c r="P80" i="5"/>
  <c r="I84" i="5"/>
  <c r="H86" i="5"/>
  <c r="I88" i="5"/>
  <c r="I90" i="5"/>
  <c r="H90" i="5"/>
  <c r="F92" i="5"/>
  <c r="G93" i="5"/>
  <c r="H94" i="5"/>
  <c r="I94" i="5"/>
  <c r="G95" i="5"/>
  <c r="I99" i="5"/>
  <c r="H99" i="5"/>
  <c r="H101" i="5"/>
  <c r="G101" i="5"/>
  <c r="F101" i="5"/>
  <c r="P101" i="5"/>
  <c r="P103" i="5"/>
  <c r="I104" i="5"/>
  <c r="F104" i="5"/>
  <c r="G104" i="5"/>
  <c r="P105" i="5"/>
  <c r="F106" i="5"/>
  <c r="G107" i="5"/>
  <c r="I109" i="5"/>
  <c r="F109" i="5"/>
  <c r="G109" i="5"/>
  <c r="H116" i="5"/>
  <c r="G116" i="5"/>
  <c r="G120" i="5"/>
  <c r="F120" i="5"/>
  <c r="I35" i="5"/>
  <c r="H60" i="5"/>
  <c r="I20" i="5"/>
  <c r="G49" i="5"/>
  <c r="I65" i="5"/>
  <c r="I74" i="5"/>
  <c r="G87" i="5"/>
  <c r="I32" i="5"/>
  <c r="G47" i="5"/>
  <c r="F52" i="5"/>
  <c r="H70" i="5"/>
  <c r="G78" i="5"/>
  <c r="F83" i="5"/>
  <c r="H91" i="5"/>
  <c r="F95" i="5"/>
  <c r="G76" i="5"/>
  <c r="G90" i="5"/>
  <c r="H76" i="5"/>
  <c r="G6" i="5"/>
  <c r="I21" i="5"/>
  <c r="I29" i="5"/>
  <c r="P57" i="5"/>
  <c r="H64" i="5"/>
  <c r="G66" i="5"/>
  <c r="P71" i="5"/>
  <c r="P75" i="5"/>
  <c r="H84" i="5"/>
  <c r="P84" i="5"/>
  <c r="H88" i="5"/>
  <c r="P88" i="5"/>
  <c r="G97" i="5"/>
  <c r="G9" i="5"/>
  <c r="F39" i="5"/>
  <c r="F56" i="5"/>
  <c r="H68" i="5"/>
  <c r="F93" i="5"/>
  <c r="P6" i="5"/>
  <c r="I23" i="5"/>
  <c r="H57" i="5"/>
  <c r="F70" i="5"/>
  <c r="I9" i="5"/>
  <c r="G13" i="5"/>
  <c r="P16" i="5"/>
  <c r="P18" i="5"/>
  <c r="P21" i="5"/>
  <c r="P25" i="5"/>
  <c r="P31" i="5"/>
  <c r="I37" i="5"/>
  <c r="G39" i="5"/>
  <c r="I47" i="5"/>
  <c r="P48" i="5"/>
  <c r="H54" i="5"/>
  <c r="F74" i="5"/>
  <c r="G7" i="5"/>
  <c r="I10" i="5"/>
  <c r="H16" i="5"/>
  <c r="P27" i="5"/>
  <c r="P36" i="5"/>
  <c r="G56" i="5"/>
  <c r="H74" i="5"/>
  <c r="F84" i="5"/>
  <c r="H4" i="5"/>
  <c r="F87" i="5"/>
  <c r="P4" i="5"/>
  <c r="P8" i="5"/>
  <c r="P10" i="5"/>
  <c r="P13" i="5"/>
  <c r="F20" i="5"/>
  <c r="G25" i="5"/>
  <c r="P29" i="5"/>
  <c r="P34" i="5"/>
  <c r="F60" i="5"/>
  <c r="G70" i="5"/>
  <c r="F78" i="5"/>
  <c r="F91" i="5"/>
  <c r="H8" i="5"/>
  <c r="I16" i="5"/>
  <c r="I41" i="5"/>
  <c r="I43" i="5"/>
  <c r="P44" i="5"/>
  <c r="F47" i="5"/>
  <c r="F48" i="5"/>
  <c r="I53" i="5"/>
  <c r="P66" i="5"/>
  <c r="P68" i="5"/>
  <c r="P70" i="5"/>
  <c r="I87" i="5"/>
  <c r="F88" i="5"/>
  <c r="G89" i="5"/>
  <c r="P89" i="5"/>
  <c r="F90" i="5"/>
  <c r="G91" i="5"/>
  <c r="P91" i="5"/>
  <c r="H92" i="5"/>
  <c r="H93" i="5"/>
  <c r="P93" i="5"/>
  <c r="G94" i="5"/>
  <c r="H95" i="5"/>
  <c r="P95" i="5"/>
  <c r="P97" i="5"/>
  <c r="I98" i="5"/>
  <c r="P98" i="5"/>
  <c r="G99" i="5"/>
  <c r="P99" i="5"/>
  <c r="P100" i="5"/>
  <c r="I101" i="5"/>
  <c r="I102" i="5"/>
  <c r="P102" i="5"/>
  <c r="P104" i="5"/>
  <c r="H105" i="5"/>
  <c r="H107" i="5"/>
  <c r="P107" i="5"/>
  <c r="H109" i="5"/>
  <c r="P109" i="5"/>
  <c r="F110" i="5"/>
  <c r="P110" i="5"/>
  <c r="H112" i="5"/>
  <c r="P112" i="5"/>
  <c r="F113" i="5"/>
  <c r="P113" i="5"/>
  <c r="P114" i="5"/>
  <c r="I115" i="5"/>
  <c r="P115" i="5"/>
  <c r="F116" i="5"/>
  <c r="P117" i="5"/>
  <c r="H118" i="5"/>
  <c r="P118" i="5"/>
  <c r="I120" i="5"/>
  <c r="P120" i="5"/>
  <c r="F6" i="5"/>
  <c r="H10" i="5"/>
  <c r="H18" i="5"/>
  <c r="H23" i="5"/>
  <c r="P24" i="5"/>
  <c r="I25" i="5"/>
  <c r="H27" i="5"/>
  <c r="P28" i="5"/>
  <c r="G31" i="5"/>
  <c r="P32" i="5"/>
  <c r="G38" i="5"/>
  <c r="H39" i="5"/>
  <c r="P39" i="5"/>
  <c r="H40" i="5"/>
  <c r="P40" i="5"/>
  <c r="P41" i="5"/>
  <c r="P43" i="5"/>
  <c r="P46" i="5"/>
  <c r="P47" i="5"/>
  <c r="P49" i="5"/>
  <c r="H52" i="5"/>
  <c r="P52" i="5"/>
  <c r="I54" i="5"/>
  <c r="P54" i="5"/>
  <c r="H55" i="5"/>
  <c r="I56" i="5"/>
  <c r="P56" i="5"/>
  <c r="G57" i="5"/>
  <c r="G58" i="5"/>
  <c r="P58" i="5"/>
  <c r="F59" i="5"/>
  <c r="J59" i="5" s="1"/>
  <c r="P59" i="5"/>
  <c r="G60" i="5"/>
  <c r="P60" i="5"/>
  <c r="H61" i="5"/>
  <c r="P63" i="5"/>
  <c r="I64" i="5"/>
  <c r="P64" i="5"/>
  <c r="H65" i="5"/>
  <c r="G68" i="5"/>
  <c r="G69" i="5"/>
  <c r="G71" i="5"/>
  <c r="H72" i="5"/>
  <c r="I73" i="5"/>
  <c r="P73" i="5"/>
  <c r="G74" i="5"/>
  <c r="H75" i="5"/>
  <c r="P76" i="5"/>
  <c r="G77" i="5"/>
  <c r="H78" i="5"/>
  <c r="P78" i="5"/>
  <c r="I79" i="5"/>
  <c r="P79" i="5"/>
  <c r="H80" i="5"/>
  <c r="I81" i="5"/>
  <c r="P81" i="5"/>
  <c r="H83" i="5"/>
  <c r="P83" i="5"/>
  <c r="F85" i="5"/>
  <c r="P85" i="5"/>
  <c r="P87" i="5"/>
  <c r="I61" i="5"/>
  <c r="F79" i="5"/>
  <c r="I92" i="5"/>
  <c r="H3" i="5"/>
  <c r="I11" i="5"/>
  <c r="G11" i="5"/>
  <c r="H11" i="5"/>
  <c r="H14" i="5"/>
  <c r="F14" i="5"/>
  <c r="F24" i="5"/>
  <c r="I24" i="5"/>
  <c r="H24" i="5"/>
  <c r="I4" i="5"/>
  <c r="H9" i="5"/>
  <c r="G27" i="5"/>
  <c r="G43" i="5"/>
  <c r="H53" i="5"/>
  <c r="I6" i="5"/>
  <c r="H6" i="5"/>
  <c r="H22" i="5"/>
  <c r="I22" i="5"/>
  <c r="H26" i="5"/>
  <c r="I26" i="5"/>
  <c r="F26" i="5"/>
  <c r="G26" i="5"/>
  <c r="F28" i="5"/>
  <c r="H28" i="5"/>
  <c r="G28" i="5"/>
  <c r="H30" i="5"/>
  <c r="F30" i="5"/>
  <c r="H32" i="5"/>
  <c r="F32" i="5"/>
  <c r="G35" i="5"/>
  <c r="H35" i="5"/>
  <c r="F7" i="5"/>
  <c r="F16" i="5"/>
  <c r="G24" i="5"/>
  <c r="G30" i="5"/>
  <c r="H7" i="5"/>
  <c r="G16" i="5"/>
  <c r="I30" i="5"/>
  <c r="F37" i="5"/>
  <c r="J37" i="5" s="1"/>
  <c r="F23" i="5"/>
  <c r="G5" i="5"/>
  <c r="F5" i="5"/>
  <c r="F3" i="5"/>
  <c r="H13" i="5"/>
  <c r="H15" i="5" s="1"/>
  <c r="D8" i="4" s="1"/>
  <c r="P20" i="5"/>
  <c r="F36" i="5"/>
  <c r="G17" i="5"/>
  <c r="I17" i="5"/>
  <c r="H17" i="5"/>
  <c r="F17" i="5"/>
  <c r="H5" i="5"/>
  <c r="F22" i="5"/>
  <c r="P7" i="5"/>
  <c r="G34" i="5"/>
  <c r="F34" i="5"/>
  <c r="P35" i="5"/>
  <c r="H44" i="5"/>
  <c r="F44" i="5"/>
  <c r="G22" i="5"/>
  <c r="F31" i="5"/>
  <c r="I34" i="5"/>
  <c r="P5" i="5"/>
  <c r="P11" i="5"/>
  <c r="P22" i="5"/>
  <c r="G40" i="5"/>
  <c r="F40" i="5"/>
  <c r="H50" i="5"/>
  <c r="F50" i="5"/>
  <c r="G3" i="5"/>
  <c r="G54" i="5"/>
  <c r="G14" i="5"/>
  <c r="G20" i="5"/>
  <c r="G23" i="5"/>
  <c r="I38" i="5"/>
  <c r="G41" i="5"/>
  <c r="F55" i="5"/>
  <c r="I3" i="5"/>
  <c r="I7" i="5"/>
  <c r="P3" i="5"/>
  <c r="P9" i="5"/>
  <c r="H31" i="5"/>
  <c r="I31" i="5"/>
  <c r="P37" i="5"/>
  <c r="I46" i="5"/>
  <c r="F46" i="5"/>
  <c r="I48" i="5"/>
  <c r="G48" i="5"/>
  <c r="H48" i="5"/>
  <c r="I5" i="5"/>
  <c r="I28" i="5"/>
  <c r="H37" i="5"/>
  <c r="F4" i="5"/>
  <c r="F11" i="5"/>
  <c r="I14" i="5"/>
  <c r="H20" i="5"/>
  <c r="G32" i="5"/>
  <c r="F35" i="5"/>
  <c r="I8" i="5"/>
  <c r="G10" i="5"/>
  <c r="F13" i="5"/>
  <c r="I18" i="5"/>
  <c r="G18" i="5"/>
  <c r="H21" i="5"/>
  <c r="F21" i="5"/>
  <c r="H25" i="5"/>
  <c r="F25" i="5"/>
  <c r="H29" i="5"/>
  <c r="F29" i="5"/>
  <c r="I36" i="5"/>
  <c r="H36" i="5"/>
  <c r="H38" i="5"/>
  <c r="F38" i="5"/>
  <c r="I39" i="5"/>
  <c r="I40" i="5"/>
  <c r="H41" i="5"/>
  <c r="F41" i="5"/>
  <c r="I44" i="5"/>
  <c r="I45" i="5" s="1"/>
  <c r="H10" i="4" s="1"/>
  <c r="H47" i="5"/>
  <c r="H49" i="5"/>
  <c r="P50" i="5"/>
  <c r="I52" i="5"/>
  <c r="F54" i="5"/>
  <c r="I55" i="5"/>
  <c r="I100" i="5"/>
  <c r="F100" i="5"/>
  <c r="I103" i="5"/>
  <c r="G103" i="5"/>
  <c r="H119" i="5"/>
  <c r="I119" i="5"/>
  <c r="H111" i="5"/>
  <c r="I111" i="5"/>
  <c r="H56" i="5"/>
  <c r="F73" i="5"/>
  <c r="F81" i="5"/>
  <c r="H87" i="5"/>
  <c r="I91" i="5"/>
  <c r="I95" i="5"/>
  <c r="G110" i="5"/>
  <c r="H63" i="5"/>
  <c r="F63" i="5"/>
  <c r="F102" i="5"/>
  <c r="G102" i="5"/>
  <c r="I60" i="5"/>
  <c r="F71" i="5"/>
  <c r="F77" i="5"/>
  <c r="F8" i="5"/>
  <c r="I13" i="5"/>
  <c r="F65" i="5"/>
  <c r="F69" i="5"/>
  <c r="H71" i="5"/>
  <c r="G73" i="5"/>
  <c r="G75" i="5"/>
  <c r="I77" i="5"/>
  <c r="H79" i="5"/>
  <c r="G81" i="5"/>
  <c r="F98" i="5"/>
  <c r="G100" i="5"/>
  <c r="I107" i="5"/>
  <c r="H110" i="5"/>
  <c r="F115" i="5"/>
  <c r="F118" i="5"/>
  <c r="H120" i="5"/>
  <c r="H66" i="5"/>
  <c r="F66" i="5"/>
  <c r="I83" i="5"/>
  <c r="G83" i="5"/>
  <c r="I86" i="5"/>
  <c r="G86" i="5"/>
  <c r="H97" i="5"/>
  <c r="F97" i="5"/>
  <c r="F105" i="5"/>
  <c r="G105" i="5"/>
  <c r="I106" i="5"/>
  <c r="G106" i="5"/>
  <c r="H114" i="5"/>
  <c r="F114" i="5"/>
  <c r="I114" i="5"/>
  <c r="F117" i="5"/>
  <c r="I117" i="5"/>
  <c r="G117" i="5"/>
  <c r="I58" i="5"/>
  <c r="F75" i="5"/>
  <c r="G79" i="5"/>
  <c r="H85" i="5"/>
  <c r="H89" i="5"/>
  <c r="G112" i="5"/>
  <c r="H117" i="5"/>
  <c r="G8" i="5"/>
  <c r="F10" i="5"/>
  <c r="G21" i="5"/>
  <c r="G63" i="5"/>
  <c r="I69" i="5"/>
  <c r="I71" i="5"/>
  <c r="I75" i="5"/>
  <c r="F94" i="5"/>
  <c r="G98" i="5"/>
  <c r="I105" i="5"/>
  <c r="I110" i="5"/>
  <c r="G113" i="5"/>
  <c r="H115" i="5"/>
  <c r="G118" i="5"/>
  <c r="H43" i="5"/>
  <c r="G46" i="5"/>
  <c r="G50" i="5"/>
  <c r="F53" i="5"/>
  <c r="F57" i="5"/>
  <c r="H58" i="5"/>
  <c r="F61" i="5"/>
  <c r="G65" i="5"/>
  <c r="I66" i="5"/>
  <c r="F68" i="5"/>
  <c r="H69" i="5"/>
  <c r="F72" i="5"/>
  <c r="J72" i="5" s="1"/>
  <c r="H73" i="5"/>
  <c r="F76" i="5"/>
  <c r="H77" i="5"/>
  <c r="F80" i="5"/>
  <c r="H81" i="5"/>
  <c r="G84" i="5"/>
  <c r="I85" i="5"/>
  <c r="P86" i="5"/>
  <c r="G88" i="5"/>
  <c r="I89" i="5"/>
  <c r="P90" i="5"/>
  <c r="G92" i="5"/>
  <c r="I93" i="5"/>
  <c r="P94" i="5"/>
  <c r="F99" i="5"/>
  <c r="H100" i="5"/>
  <c r="F103" i="5"/>
  <c r="H104" i="5"/>
  <c r="F107" i="5"/>
  <c r="G111" i="5"/>
  <c r="I112" i="5"/>
  <c r="G115" i="5"/>
  <c r="I116" i="5"/>
  <c r="G119" i="5"/>
  <c r="G44" i="5"/>
  <c r="F49" i="5"/>
  <c r="I50" i="5"/>
  <c r="G52" i="5"/>
  <c r="G55" i="5"/>
  <c r="D124" i="5"/>
  <c r="F43" i="5"/>
  <c r="H46" i="5"/>
  <c r="D122" i="5"/>
  <c r="J87" i="5" l="1"/>
  <c r="J70" i="5"/>
  <c r="J99" i="5"/>
  <c r="J118" i="5"/>
  <c r="H45" i="5"/>
  <c r="H8" i="4" s="1"/>
  <c r="I67" i="5"/>
  <c r="K10" i="4" s="1"/>
  <c r="J97" i="5"/>
  <c r="J25" i="5"/>
  <c r="J13" i="5"/>
  <c r="J111" i="5"/>
  <c r="J74" i="5"/>
  <c r="J120" i="5"/>
  <c r="J58" i="5"/>
  <c r="J84" i="5"/>
  <c r="J29" i="5"/>
  <c r="J4" i="5"/>
  <c r="J92" i="5"/>
  <c r="J22" i="5"/>
  <c r="J94" i="5"/>
  <c r="J89" i="5"/>
  <c r="J76" i="5"/>
  <c r="J57" i="5"/>
  <c r="D125" i="5"/>
  <c r="E125" i="5"/>
  <c r="J32" i="5"/>
  <c r="H19" i="5"/>
  <c r="E8" i="4" s="1"/>
  <c r="J116" i="5"/>
  <c r="J85" i="5"/>
  <c r="G15" i="5"/>
  <c r="D7" i="4" s="1"/>
  <c r="P67" i="5"/>
  <c r="K9" i="4" s="1"/>
  <c r="J98" i="5"/>
  <c r="J28" i="5"/>
  <c r="P62" i="5"/>
  <c r="J9" i="4" s="1"/>
  <c r="J90" i="5"/>
  <c r="J91" i="5"/>
  <c r="P15" i="5"/>
  <c r="D9" i="4" s="1"/>
  <c r="J9" i="5"/>
  <c r="J80" i="5"/>
  <c r="J61" i="5"/>
  <c r="J41" i="5"/>
  <c r="J113" i="5"/>
  <c r="J38" i="5"/>
  <c r="J78" i="5"/>
  <c r="J109" i="5"/>
  <c r="J95" i="5"/>
  <c r="J107" i="5"/>
  <c r="P45" i="5"/>
  <c r="H9" i="4" s="1"/>
  <c r="P121" i="5"/>
  <c r="O9" i="4" s="1"/>
  <c r="J101" i="5"/>
  <c r="J56" i="5"/>
  <c r="J93" i="5"/>
  <c r="I33" i="5"/>
  <c r="F10" i="4" s="1"/>
  <c r="J79" i="5"/>
  <c r="J10" i="5"/>
  <c r="J39" i="5"/>
  <c r="J7" i="5"/>
  <c r="F19" i="5"/>
  <c r="E6" i="4" s="1"/>
  <c r="J105" i="5"/>
  <c r="I19" i="5"/>
  <c r="E10" i="4" s="1"/>
  <c r="J36" i="5"/>
  <c r="J27" i="5"/>
  <c r="J104" i="5"/>
  <c r="P82" i="5"/>
  <c r="L9" i="4" s="1"/>
  <c r="J81" i="5"/>
  <c r="H67" i="5"/>
  <c r="K8" i="4" s="1"/>
  <c r="J18" i="5"/>
  <c r="P108" i="5"/>
  <c r="N9" i="4" s="1"/>
  <c r="J64" i="5"/>
  <c r="H62" i="5"/>
  <c r="J8" i="4" s="1"/>
  <c r="P19" i="5"/>
  <c r="E9" i="4" s="1"/>
  <c r="H121" i="5"/>
  <c r="O8" i="4" s="1"/>
  <c r="J69" i="5"/>
  <c r="J114" i="5"/>
  <c r="J86" i="5"/>
  <c r="J75" i="5"/>
  <c r="J77" i="5"/>
  <c r="F15" i="5"/>
  <c r="D6" i="4" s="1"/>
  <c r="H12" i="5"/>
  <c r="C8" i="4" s="1"/>
  <c r="F121" i="5"/>
  <c r="O6" i="4" s="1"/>
  <c r="J23" i="5"/>
  <c r="J6" i="5"/>
  <c r="J47" i="5"/>
  <c r="J49" i="5"/>
  <c r="F45" i="5"/>
  <c r="H6" i="4" s="1"/>
  <c r="J60" i="5"/>
  <c r="J65" i="5"/>
  <c r="H108" i="5"/>
  <c r="N8" i="4" s="1"/>
  <c r="J44" i="5"/>
  <c r="J88" i="5"/>
  <c r="J119" i="5"/>
  <c r="F62" i="5"/>
  <c r="J6" i="4" s="1"/>
  <c r="J8" i="5"/>
  <c r="P51" i="5"/>
  <c r="I9" i="4" s="1"/>
  <c r="F33" i="5"/>
  <c r="F6" i="4" s="1"/>
  <c r="H33" i="5"/>
  <c r="F8" i="4" s="1"/>
  <c r="J48" i="5"/>
  <c r="J17" i="5"/>
  <c r="J117" i="5"/>
  <c r="J66" i="5"/>
  <c r="I108" i="5"/>
  <c r="N10" i="4" s="1"/>
  <c r="J31" i="5"/>
  <c r="J24" i="5"/>
  <c r="H96" i="5"/>
  <c r="M8" i="4" s="1"/>
  <c r="F125" i="5"/>
  <c r="J14" i="5"/>
  <c r="G19" i="5"/>
  <c r="E7" i="4" s="1"/>
  <c r="J16" i="5"/>
  <c r="G67" i="5"/>
  <c r="K7" i="4" s="1"/>
  <c r="J63" i="5"/>
  <c r="J73" i="5"/>
  <c r="J71" i="5"/>
  <c r="F51" i="5"/>
  <c r="I6" i="4" s="1"/>
  <c r="J54" i="5"/>
  <c r="G108" i="5"/>
  <c r="N7" i="4" s="1"/>
  <c r="F12" i="5"/>
  <c r="C6" i="4" s="1"/>
  <c r="H42" i="5"/>
  <c r="G8" i="4" s="1"/>
  <c r="J53" i="5"/>
  <c r="H51" i="5"/>
  <c r="I8" i="4" s="1"/>
  <c r="I121" i="5"/>
  <c r="O10" i="4" s="1"/>
  <c r="J21" i="5"/>
  <c r="J106" i="5"/>
  <c r="G96" i="5"/>
  <c r="M7" i="4" s="1"/>
  <c r="J83" i="5"/>
  <c r="J110" i="5"/>
  <c r="I51" i="5"/>
  <c r="I10" i="4" s="1"/>
  <c r="G121" i="5"/>
  <c r="O7" i="4" s="1"/>
  <c r="J3" i="5"/>
  <c r="G12" i="5"/>
  <c r="C7" i="4" s="1"/>
  <c r="J35" i="5"/>
  <c r="J26" i="5"/>
  <c r="G82" i="5"/>
  <c r="L7" i="4" s="1"/>
  <c r="J52" i="5"/>
  <c r="G62" i="5"/>
  <c r="J7" i="4" s="1"/>
  <c r="P96" i="5"/>
  <c r="M9" i="4" s="1"/>
  <c r="I96" i="5"/>
  <c r="M10" i="4" s="1"/>
  <c r="J100" i="5"/>
  <c r="J102" i="5"/>
  <c r="P12" i="5"/>
  <c r="C9" i="4" s="1"/>
  <c r="I12" i="5"/>
  <c r="C10" i="4" s="1"/>
  <c r="J5" i="5"/>
  <c r="G45" i="5"/>
  <c r="H7" i="4" s="1"/>
  <c r="J43" i="5"/>
  <c r="H82" i="5"/>
  <c r="L8" i="4" s="1"/>
  <c r="P42" i="5"/>
  <c r="G9" i="4" s="1"/>
  <c r="F96" i="5"/>
  <c r="M6" i="4" s="1"/>
  <c r="G33" i="5"/>
  <c r="F7" i="4" s="1"/>
  <c r="J20" i="5"/>
  <c r="J50" i="5"/>
  <c r="F82" i="5"/>
  <c r="L6" i="4" s="1"/>
  <c r="J68" i="5"/>
  <c r="I15" i="5"/>
  <c r="D10" i="4" s="1"/>
  <c r="I82" i="5"/>
  <c r="L10" i="4" s="1"/>
  <c r="J115" i="5"/>
  <c r="J46" i="5"/>
  <c r="G51" i="5"/>
  <c r="I7" i="4" s="1"/>
  <c r="F42" i="5"/>
  <c r="G6" i="4" s="1"/>
  <c r="P33" i="5"/>
  <c r="F9" i="4" s="1"/>
  <c r="J30" i="5"/>
  <c r="J55" i="5"/>
  <c r="J112" i="5"/>
  <c r="F108" i="5"/>
  <c r="N6" i="4" s="1"/>
  <c r="F67" i="5"/>
  <c r="K6" i="4" s="1"/>
  <c r="J103" i="5"/>
  <c r="I62" i="5"/>
  <c r="J10" i="4" s="1"/>
  <c r="J40" i="5"/>
  <c r="I42" i="5"/>
  <c r="G10" i="4" s="1"/>
  <c r="G42" i="5"/>
  <c r="G7" i="4" s="1"/>
  <c r="J34" i="5"/>
  <c r="J11" i="5"/>
  <c r="Q8" i="4" l="1"/>
  <c r="Q9" i="4"/>
  <c r="Q10" i="4"/>
  <c r="B18" i="4" s="1"/>
  <c r="Q6" i="4"/>
  <c r="Q7" i="4"/>
  <c r="B15" i="4" l="1"/>
</calcChain>
</file>

<file path=xl/sharedStrings.xml><?xml version="1.0" encoding="utf-8"?>
<sst xmlns="http://schemas.openxmlformats.org/spreadsheetml/2006/main" count="728" uniqueCount="267">
  <si>
    <t>RGAA 4.1 – GRILLE D'ÉVALUATION</t>
  </si>
  <si>
    <t>Mode d'emploi</t>
  </si>
  <si>
    <r>
      <rPr>
        <b/>
        <sz val="12"/>
        <color rgb="FF000000"/>
        <rFont val="Liberation Sans"/>
      </rPr>
      <t>Droits de reproduction</t>
    </r>
    <r>
      <rPr>
        <b/>
        <sz val="12"/>
        <color rgb="FF000000"/>
        <rFont val="Liberation Sans"/>
      </rPr>
      <t xml:space="preserve">
</t>
    </r>
    <r>
      <rPr>
        <sz val="12"/>
        <color rgb="FF000000"/>
        <rFont val="Liberation Sans1"/>
      </rPr>
      <t xml:space="preserve">
</t>
    </r>
    <r>
      <rPr>
        <i/>
        <sz val="10"/>
        <color rgb="FF000000"/>
        <rFont val="Liberation Sans"/>
      </rPr>
      <t xml:space="preserve">Ce document est placé sous </t>
    </r>
    <r>
      <rPr>
        <sz val="12"/>
        <color rgb="FF000000"/>
        <rFont val="Liberation Sans1"/>
      </rPr>
      <t xml:space="preserve">licence ouverte 2.0 ou ultérieure :
</t>
    </r>
    <r>
      <rPr>
        <sz val="12"/>
        <color rgb="FF000000"/>
        <rFont val="Liberation Sans1"/>
      </rPr>
      <t>https://www.etalab.gouv.fr/licence-ouverte-open-licence</t>
    </r>
    <r>
      <rPr>
        <i/>
        <sz val="10"/>
        <color rgb="FF000000"/>
        <rFont val="Liberation Sans"/>
      </rPr>
      <t>.</t>
    </r>
    <r>
      <rPr>
        <i/>
        <sz val="10"/>
        <color rgb="FF000000"/>
        <rFont val="Liberation Sans"/>
      </rPr>
      <t xml:space="preserve">
</t>
    </r>
    <r>
      <rPr>
        <sz val="12"/>
        <color rgb="FF000000"/>
        <rFont val="Liberation Sans1"/>
      </rPr>
      <t xml:space="preserve">
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r>
  </si>
  <si>
    <r>
      <rPr>
        <b/>
        <sz val="12"/>
        <color rgb="FF000000"/>
        <rFont val="Liberation Sans"/>
      </rPr>
      <t>Le modèle de grille reprend l'ensemble des critères du RGAA 4.1</t>
    </r>
    <r>
      <rPr>
        <b/>
        <sz val="12"/>
        <color rgb="FF000000"/>
        <rFont val="Liberation Sans"/>
      </rPr>
      <t xml:space="preserve">
</t>
    </r>
    <r>
      <rPr>
        <sz val="8"/>
        <color rgb="FF000000"/>
        <rFont val="Liberation Sans1"/>
      </rPr>
      <t xml:space="preserve">
</t>
    </r>
    <r>
      <rPr>
        <b/>
        <sz val="12"/>
        <color rgb="FF000000"/>
        <rFont val="Liberation Sans"/>
      </rPr>
      <t>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RGAA.</t>
    </r>
    <r>
      <rPr>
        <b/>
        <sz val="12"/>
        <color rgb="FF000000"/>
        <rFont val="Liberation Sans"/>
      </rPr>
      <t xml:space="preserve">
</t>
    </r>
    <r>
      <rPr>
        <sz val="8"/>
        <color rgb="FF000000"/>
        <rFont val="Liberation Sans1"/>
      </rPr>
      <t xml:space="preserve">
Le modèle de grille a été établi pour un échantillon de 20 pages. Il ne s'adapte pas automatiquement au volume de pages de votre échantillon :
- Si votre échantillon comprend moins de 20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20 pages, l'ajout de feuilles est nécessaire, ainsi que l'extension de la base de calcul (ajout de colonnes et modification des formules de calcul) pour accueillir les données recueillies dans ces nouvelles feuilles du classeur.
</t>
    </r>
    <r>
      <rPr>
        <b/>
        <u/>
        <sz val="12"/>
        <color rgb="FFC81A71"/>
        <rFont val="Liberation Sans"/>
      </rPr>
      <t>Étape 1</t>
    </r>
    <r>
      <rPr>
        <b/>
        <u/>
        <sz val="12"/>
        <color rgb="FFC81A71"/>
        <rFont val="Liberation Sans"/>
      </rPr>
      <t xml:space="preserve">
</t>
    </r>
    <r>
      <rPr>
        <sz val="8"/>
        <color rgb="FF000000"/>
        <rFont val="Liberation Sans1"/>
      </rPr>
      <t xml:space="preserve">
Remplissez la page Échantillon avec les titres et URL des pages concernées par l'audit. Ces informations seront automatiquement reprises par la suite dans chaque feuille d'audit individuel (P01 – P20) pour servir de titre à la grille.
Pour rappel, les pages obligatoires dans un échantillon d'audit sont :
- Page d'accueil
- Page contact
- Page mentions légales
- Page « accessibilité » (page comprenant la déclaration d’accessibilité)
- Page aide
- Page plan du site
- Page d’authentification
S'ajoutent à ces pages impératives, un certain nombre de pages lorsqu’elles existent :
- Au moins une page pertinente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etc.).
La sélection des pages auditées ainsi que leur nombre doivent être représentatifs du service de communication au public en ligne. Le nombre de visiteurs par page peut notamment être pris en compte lors de la constitution de l’échantillon.
Enfin, s’ajoutent des pages sélectionnées au hasard représentant au moins 10 % des pages de l’échantillon décrit supra.</t>
    </r>
  </si>
  <si>
    <t>Nombre de pages :</t>
  </si>
  <si>
    <r>
      <rPr>
        <b/>
        <u/>
        <sz val="8"/>
        <color rgb="FFC81A71"/>
        <rFont val="Liberation Sans"/>
      </rPr>
      <t>Étape 2</t>
    </r>
    <r>
      <rPr>
        <b/>
        <u/>
        <sz val="8"/>
        <color rgb="FFC81A71"/>
        <rFont val="Liberation Sans"/>
      </rPr>
      <t xml:space="preserve">
</t>
    </r>
    <r>
      <rPr>
        <sz val="8"/>
        <color rgb="FF000000"/>
        <rFont val="Liberation Sans1"/>
      </rPr>
      <t xml:space="preserve">
</t>
    </r>
    <r>
      <rPr>
        <b/>
        <sz val="8"/>
        <color rgb="FF000000"/>
        <rFont val="Liberation Sans"/>
      </rPr>
      <t>Réalisez l'audit sur l'échantillon.</t>
    </r>
    <r>
      <rPr>
        <b/>
        <sz val="8"/>
        <color rgb="FF000000"/>
        <rFont val="Liberation Sans"/>
      </rPr>
      <t xml:space="preserve">
</t>
    </r>
    <r>
      <rPr>
        <sz val="8"/>
        <color rgb="FF000000"/>
        <rFont val="Liberation Sans1"/>
      </rPr>
      <t xml:space="preserve">
</t>
    </r>
    <r>
      <rPr>
        <b/>
        <sz val="8"/>
        <color rgb="FF000000"/>
        <rFont val="Liberation Sans"/>
      </rPr>
      <t>Un critère peut prendre 4 statuts différents :</t>
    </r>
    <r>
      <rPr>
        <b/>
        <sz val="8"/>
        <color rgb="FF000000"/>
        <rFont val="Liberation Sans"/>
      </rPr>
      <t xml:space="preserve">
</t>
    </r>
    <r>
      <rPr>
        <sz val="8"/>
        <color rgb="FF000000"/>
        <rFont val="Liberation Sans1"/>
      </rPr>
      <t xml:space="preserve">- </t>
    </r>
    <r>
      <rPr>
        <b/>
        <sz val="8"/>
        <color rgb="FF000000"/>
        <rFont val="Liberation Sans"/>
      </rPr>
      <t>C : CONFORME</t>
    </r>
    <r>
      <rPr>
        <sz val="8"/>
        <color rgb="FF000000"/>
        <rFont val="Liberation Sans1"/>
      </rPr>
      <t xml:space="preserve">. Le critère est conforme pour l'ensemble des éléments de la page
- </t>
    </r>
    <r>
      <rPr>
        <b/>
        <sz val="8"/>
        <color rgb="FF000000"/>
        <rFont val="Liberation Sans"/>
      </rPr>
      <t>NC : NON CONFORME</t>
    </r>
    <r>
      <rPr>
        <sz val="8"/>
        <color rgb="FF000000"/>
        <rFont val="Liberation Sans1"/>
      </rPr>
      <t xml:space="preserve">. Au moins un des éléments de la page concernés par le critère n'est pas conforme
- </t>
    </r>
    <r>
      <rPr>
        <b/>
        <sz val="8"/>
        <color rgb="FF000000"/>
        <rFont val="Liberation Sans"/>
      </rPr>
      <t>NA : NON APPLICABLE</t>
    </r>
    <r>
      <rPr>
        <sz val="8"/>
        <color rgb="FF000000"/>
        <rFont val="Liberation Sans1"/>
      </rPr>
      <t xml:space="preserve">. Ou bien aucun élément dans la page ne concerne le critère, ou bien le seul contenu qui concerne le critère est exempté, ou bien le seul contenu qui concerne le critère est soumis à dérogation et il propose une alternative numérique accessible.
- </t>
    </r>
    <r>
      <rPr>
        <b/>
        <sz val="8"/>
        <color rgb="FF000000"/>
        <rFont val="Liberation Sans"/>
      </rPr>
      <t>NT : NON TESTÉ</t>
    </r>
    <r>
      <rPr>
        <sz val="8"/>
        <color rgb="FF000000"/>
        <rFont val="Liberation Sans1"/>
      </rPr>
      <t xml:space="preserve">. Le critère n'est pas testé. Ce statut sert à mesurer l'évolution de l'audit.
Dans la case </t>
    </r>
    <r>
      <rPr>
        <i/>
        <sz val="8"/>
        <color rgb="FF000000"/>
        <rFont val="Liberation Sans"/>
      </rPr>
      <t>Statut</t>
    </r>
    <r>
      <rPr>
        <sz val="8"/>
        <color rgb="FF000000"/>
        <rFont val="Liberation Sans1"/>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8"/>
        <color rgb="FF000000"/>
        <rFont val="Liberation Sans"/>
      </rPr>
      <t>Dérogation</t>
    </r>
    <r>
      <rPr>
        <sz val="8"/>
        <color rgb="FF000000"/>
        <rFont val="Liberation Sans1"/>
      </rPr>
      <t xml:space="preserve">, vous permet de mentionner les dérogations présentes sur la page et par critère. Par défaut la valeur est </t>
    </r>
    <r>
      <rPr>
        <b/>
        <sz val="8"/>
        <color rgb="FF000000"/>
        <rFont val="Liberation Sans"/>
      </rPr>
      <t>N</t>
    </r>
    <r>
      <rPr>
        <sz val="8"/>
        <color rgb="FF000000"/>
        <rFont val="Liberation Sans1"/>
      </rPr>
      <t xml:space="preserve"> et signifie l’absence de dérogation. Si une dérogation est présente pour un critère, inscrivez </t>
    </r>
    <r>
      <rPr>
        <b/>
        <sz val="8"/>
        <color rgb="FF000000"/>
        <rFont val="Liberation Sans"/>
      </rPr>
      <t>D</t>
    </r>
    <r>
      <rPr>
        <sz val="8"/>
        <color rgb="FF000000"/>
        <rFont val="Liberation Sans1"/>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</si>
  <si>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Échantillon évalué</t>
  </si>
  <si>
    <t>Site :</t>
  </si>
  <si>
    <t>N° page</t>
  </si>
  <si>
    <t>Titre de la page</t>
  </si>
  <si>
    <t>URL</t>
  </si>
  <si>
    <t>P01</t>
  </si>
  <si>
    <t>Accueil</t>
  </si>
  <si>
    <t>P02</t>
  </si>
  <si>
    <t>Thématique</t>
  </si>
  <si>
    <t>Critère</t>
  </si>
  <si>
    <t>Recommandation</t>
  </si>
  <si>
    <t>IMAGES</t>
  </si>
  <si>
    <t>1.1</t>
  </si>
  <si>
    <t>Chaque image porteuse d’information a-t-elle une alternative textuelle ?</t>
  </si>
  <si>
    <t>1.2</t>
  </si>
  <si>
    <t>Chaque image de décoration est-elle correctement ignorée par les technologies d’assistance ?</t>
  </si>
  <si>
    <t>1.3</t>
  </si>
  <si>
    <t>Pour chaque image porteuse d'information ayant une alternative textuelle, cette alternative est-elle pertinente (hors cas particuliers) ?</t>
  </si>
  <si>
    <t>1.4</t>
  </si>
  <si>
    <t>Pour chaque image utilisée comme CAPTCHA ou comme image-test, ayant une alternative textuelle, cette alternative permet-elle d’identifier la nature et la fonction de l’image ?</t>
  </si>
  <si>
    <t>1.5</t>
  </si>
  <si>
    <t>Pour chaque image utilisée comme CAPTCHA, une solution d’accès alternatif au contenu ou à la fonction du CAPTCHA est-elle présente ?</t>
  </si>
  <si>
    <t>1.6</t>
  </si>
  <si>
    <t>Chaque image porteuse d’information a-t-elle, si nécessaire, une description détaillée ?</t>
  </si>
  <si>
    <t>1.7</t>
  </si>
  <si>
    <t>Pour chaque image porteuse d’information ayant une description détaillée, cette description est-elle pertinente ?</t>
  </si>
  <si>
    <t>1.8</t>
  </si>
  <si>
    <t>Chaque image texte porteuse d’information, en l’absence d’un mécanisme de remplacement, doit si possible être remplacée par du texte stylé. Cette règle est-elle respectée (hors cas particuliers) ?</t>
  </si>
  <si>
    <t>1.9</t>
  </si>
  <si>
    <t>Chaque légende d’image est-elle, si nécessaire, correctement reliée à l’image correspondante ?</t>
  </si>
  <si>
    <t>CADRES</t>
  </si>
  <si>
    <t>2.1</t>
  </si>
  <si>
    <t>Chaque cadre a-t-il un titre de cadre ?</t>
  </si>
  <si>
    <t>2.2</t>
  </si>
  <si>
    <t>Pour chaque cadre ayant un titre de cadre, ce titre de cadre est-il pertinent ?</t>
  </si>
  <si>
    <t>COULEURS</t>
  </si>
  <si>
    <t>3.1</t>
  </si>
  <si>
    <t>Dans chaque page web, l’information ne doit pas être donnée uniquement par la couleur. Cette règle est-elle respectée ?</t>
  </si>
  <si>
    <t>3.2</t>
  </si>
  <si>
    <t>Dans chaque page web, le contraste entre la couleur du texte et la couleur de son arrière-plan est-il suffisamment élevé (hors cas particuliers) ?</t>
  </si>
  <si>
    <t>3.3</t>
  </si>
  <si>
    <t>Dans chaque page web, les couleurs utilisées dans les composants d’interface ou les éléments graphiques porteurs d’informations sont-elles suffisamment contrastées (hors cas particuliers) ?</t>
  </si>
  <si>
    <t>MULTIMÉDIA</t>
  </si>
  <si>
    <t>4.1</t>
  </si>
  <si>
    <t>Chaque média temporel pré-enregistré a-t-il, si nécessaire, une transcription textuelle ou une audiodescription (hors cas particuliers) ?</t>
  </si>
  <si>
    <t>4.2</t>
  </si>
  <si>
    <t>Pour chaque média temporel pré-enregistré ayant une transcription textuelle ou une audiodescription synchronisée, celles-ci sont-elles pertinentes (hors cas particuliers) ?</t>
  </si>
  <si>
    <t>4.3</t>
  </si>
  <si>
    <t>Chaque média temporel synchronisé pré-enregistré a-t-il, si nécessaire, des sous-titres synchronisés (hors cas particuliers) ?</t>
  </si>
  <si>
    <t>4.4</t>
  </si>
  <si>
    <t>Pour chaque média temporel synchronisé pré-enregistré ayant des sous-titres synchronisés, ces sous-titres sont-ils pertinents ?</t>
  </si>
  <si>
    <t>4.5</t>
  </si>
  <si>
    <t>Chaque média temporel pré-enregistré a-t-il, si nécessaire, une audiodescription synchronisée (hors cas particuliers) ?</t>
  </si>
  <si>
    <t>4.6</t>
  </si>
  <si>
    <t>Pour chaque média temporel pré-enregistré ayant une audiodescription synchronisée, celle-ci est-elle pertinente ?</t>
  </si>
  <si>
    <t>4.7</t>
  </si>
  <si>
    <t>Chaque média temporel est-il clairement identifiable (hors cas particuliers) ?</t>
  </si>
  <si>
    <t>4.8</t>
  </si>
  <si>
    <t>Chaque média non temporel a-t-il, si nécessaire, une alternative (hors cas particuliers) ?</t>
  </si>
  <si>
    <t>4.9</t>
  </si>
  <si>
    <t>Pour chaque média non temporel ayant une alternative, cette alternative est-elle pertinente ?</t>
  </si>
  <si>
    <t>4.10</t>
  </si>
  <si>
    <t>Chaque son déclenché automatiquement est-il contrôlable par l’utilisateur ?</t>
  </si>
  <si>
    <t>4.11</t>
  </si>
  <si>
    <t>La consultation de chaque média temporel est-elle, si nécessaire, contrôlable par le clavier et tout dispositif de pointage ?</t>
  </si>
  <si>
    <t>4.12</t>
  </si>
  <si>
    <t>La consultation de chaque média non temporel est-elle contrôlable par le clavier et tout dispositif de pointage ?</t>
  </si>
  <si>
    <t>4.13</t>
  </si>
  <si>
    <t>Chaque média temporel et non temporel est-il compatible avec les technologies d’assistance (hors cas particuliers) ?</t>
  </si>
  <si>
    <t>TABLEAUX</t>
  </si>
  <si>
    <t>5.1</t>
  </si>
  <si>
    <t>Chaque tableau de données complexe a-t-il un résumé ?</t>
  </si>
  <si>
    <t>5.2</t>
  </si>
  <si>
    <t>Pour chaque tableau de données complexe ayant un résumé, celui-ci est-il pertinent ?</t>
  </si>
  <si>
    <t>5.3</t>
  </si>
  <si>
    <t>Pour chaque tableau de mise en forme, le contenu linéarisé reste-t-il compréhensible ?</t>
  </si>
  <si>
    <t>5.4</t>
  </si>
  <si>
    <t>Pour chaque tableau de données ayant un titre, le titre est-il correctement associé au tableau de données ?</t>
  </si>
  <si>
    <t>5.5</t>
  </si>
  <si>
    <t>Pour chaque tableau de données ayant un titre, celui-ci est-il pertinent ?</t>
  </si>
  <si>
    <t>5.6</t>
  </si>
  <si>
    <t>Pour chaque tableau de données, chaque en-tête de colonnes et chaque en-tête de lignes sont-ils correctement déclarés ?</t>
  </si>
  <si>
    <t>5.7</t>
  </si>
  <si>
    <t>Pour chaque tableau de données, la technique appropriée permettant d’associer chaque cellule avec ses en-têtes est-elle utilisée (hors cas particuliers) ?</t>
  </si>
  <si>
    <t>5.8</t>
  </si>
  <si>
    <t>Chaque tableau de mise en forme ne doit pas utiliser d’éléments propres aux tableaux de données. Cette règle est-elle respectée ?</t>
  </si>
  <si>
    <t>LIENS</t>
  </si>
  <si>
    <t>6.1</t>
  </si>
  <si>
    <t>Chaque lien est-il explicite (hors cas particuliers) ?</t>
  </si>
  <si>
    <t>6.2</t>
  </si>
  <si>
    <t>Dans chaque page web, chaque lien a-t-il un intitulé ?</t>
  </si>
  <si>
    <t>SCRIPTS</t>
  </si>
  <si>
    <t>7.1</t>
  </si>
  <si>
    <t>Chaque script est-il, si nécessaire, compatible avec les technologies d’assistance ?</t>
  </si>
  <si>
    <t>7.2</t>
  </si>
  <si>
    <t>Pour chaque script ayant une alternative, cette alternative est-elle pertinente ?</t>
  </si>
  <si>
    <t>7.3</t>
  </si>
  <si>
    <t>Chaque script est-il contrôlable par le clavier et par tout dispositif de pointage (hors cas particuliers) ?</t>
  </si>
  <si>
    <t>7.4</t>
  </si>
  <si>
    <t>Pour chaque script qui initie un changement de contexte, l’utilisateur est-il averti ou en a-t-il le contrôle ?</t>
  </si>
  <si>
    <t>7.5</t>
  </si>
  <si>
    <t>Dans chaque page web, les messages de statut sont-ils correctement restitués par les technologies d’assistance ?</t>
  </si>
  <si>
    <t>ÉLÉMENTS OBLIGATOIRES</t>
  </si>
  <si>
    <t>8.1</t>
  </si>
  <si>
    <t>Chaque page web est-elle définie par un type de document ?</t>
  </si>
  <si>
    <t>8.2</t>
  </si>
  <si>
    <t>Pour chaque page web, le code source généré est-il valide selon le type de document spécifié (hors cas particuliers) ?</t>
  </si>
  <si>
    <t>8.3</t>
  </si>
  <si>
    <t>Dans chaque page web, la langue par défaut est-elle présente ?</t>
  </si>
  <si>
    <t>8.4</t>
  </si>
  <si>
    <t>Pour chaque page web ayant une langue par défaut, le code de langue est-il pertinent ?</t>
  </si>
  <si>
    <t>8.5</t>
  </si>
  <si>
    <t>Chaque page web a-t-elle un titre de page ?</t>
  </si>
  <si>
    <t>8.6</t>
  </si>
  <si>
    <t>Pour chaque page web ayant un titre de page, ce titre est-il pertinent ?</t>
  </si>
  <si>
    <t>8.7</t>
  </si>
  <si>
    <t>Dans chaque page web, chaque changement de langue est-il indiqué dans le code source (hors cas particuliers) ?</t>
  </si>
  <si>
    <t>8.8</t>
  </si>
  <si>
    <t>Dans chaque page web, le code de langue de chaque changement de langue est-il valide et pertinent ?</t>
  </si>
  <si>
    <t>8.9</t>
  </si>
  <si>
    <t>Dans chaque page web, les balises ne doivent pas être utilisées uniquement à des fins de présentation. Cette règle est-elle respectée ?</t>
  </si>
  <si>
    <t>8.10</t>
  </si>
  <si>
    <t>Dans chaque page web, les changements du sens de lecture sont-ils signalés ?</t>
  </si>
  <si>
    <t>STRUCTURATION</t>
  </si>
  <si>
    <t>9.1</t>
  </si>
  <si>
    <t>Dans chaque page web, l’information est-elle structurée par l’utilisation appropriée de titres ?</t>
  </si>
  <si>
    <t>9.2</t>
  </si>
  <si>
    <t>Dans chaque page web, la structure du document est-elle cohérente (hors cas particuliers) ?</t>
  </si>
  <si>
    <t>9.3</t>
  </si>
  <si>
    <t>Dans chaque page web, chaque liste est-elle correctement structurée ?</t>
  </si>
  <si>
    <t>9.4</t>
  </si>
  <si>
    <t>Dans chaque page web, chaque citation est-elle correctement indiquée ?</t>
  </si>
  <si>
    <t>PRÉSENTATION</t>
  </si>
  <si>
    <t>10.1</t>
  </si>
  <si>
    <t>Dans le site web, des feuilles de styles sont-elles utilisées pour contrôler la présentation de l’information ?</t>
  </si>
  <si>
    <t>10.2</t>
  </si>
  <si>
    <t>Dans chaque page web, le contenu visible porteur d’information reste-t-il présent lorsque les feuilles de styles sont désactivées ?</t>
  </si>
  <si>
    <t>10.3</t>
  </si>
  <si>
    <t>Dans chaque page web, l’information reste-t-elle compréhensible lorsque les feuilles de styles sont désactivées ?</t>
  </si>
  <si>
    <t>10.4</t>
  </si>
  <si>
    <t>Dans chaque page web, le texte reste-t-il lisible lorsque la taille des caractères est augmentée jusqu’à 200%, au moins (hors cas particuliers) ?</t>
  </si>
  <si>
    <t>10.5</t>
  </si>
  <si>
    <t>Dans chaque page web, les déclarations CSS de couleurs de fond d’élément et de police sont-elles correctement utilisées ?</t>
  </si>
  <si>
    <t>10.6</t>
  </si>
  <si>
    <t>Dans chaque page web, chaque lien dont la nature n’est pas évidente est-il visible par rapport au texte environnant ?</t>
  </si>
  <si>
    <t>10.7</t>
  </si>
  <si>
    <t>Dans chaque page web, pour chaque élément recevant le focus, la prise de focus est-elle visible ?</t>
  </si>
  <si>
    <t>10.8</t>
  </si>
  <si>
    <t>Pour chaque page web, les contenus cachés ont-ils vocation à être ignorés par les technologies d’assistance ?</t>
  </si>
  <si>
    <t>10.9</t>
  </si>
  <si>
    <t>Dans chaque page web, l’information ne doit pas être donnée uniquement par la forme, taille ou position. Cette règle est-elle respectée ?</t>
  </si>
  <si>
    <t>10.10</t>
  </si>
  <si>
    <t>Dans chaque page web, l’information ne doit pas être donnée par la forme, taille ou position uniquement. Cette règle est-elle implémentée de façon pertinente ?</t>
  </si>
  <si>
    <t>10.11</t>
  </si>
  <si>
    <t>Pour chaque page web, les contenus peuvent-ils être présentés sans avoir recours à la fois à un défilement vertical pour une fenêtre ayant une hauteur de 256px ou à un défilement horizontal pour une fenêtre ayant une largeur de 320px (hors cas particuliers) ?</t>
  </si>
  <si>
    <t>10.12</t>
  </si>
  <si>
    <t>Dans chaque page web, les propriétés d’espacement du texte peuvent-elles être redéfinies par l’utilisateur sans perte de contenu ou de fonctionnalité (hors cas particuliers) ?</t>
  </si>
  <si>
    <t>10.13</t>
  </si>
  <si>
    <t>Dans chaque page web, les contenus additionnels apparaissant à la prise de focus ou au survol d’un composant d’interface sont-ils contrôlables par l’utilisateur (hors cas particuliers) ?</t>
  </si>
  <si>
    <t>10.14</t>
  </si>
  <si>
    <t>Dans chaque page web, les contenus additionnels apparaissant via les styles CSS uniquement peuvent-ils être rendus visibles au clavier et par tout dispositif de pointage ?</t>
  </si>
  <si>
    <t>FORMULAIRES</t>
  </si>
  <si>
    <t>11.1</t>
  </si>
  <si>
    <t>Chaque champ de formulaire a-t-il une étiquette ?</t>
  </si>
  <si>
    <t>11.2</t>
  </si>
  <si>
    <t>Chaque étiquette associée à un champ de formulaire est-elle pertinente (hors cas particuliers) ?</t>
  </si>
  <si>
    <t>11.3</t>
  </si>
  <si>
    <t>Dans chaque formulaire, chaque étiquette associée à un champ de formulaire ayant la même fonction et répété plusieurs fois dans une même page ou dans un ensemble de pages est-elle cohérente ?</t>
  </si>
  <si>
    <t>11.4</t>
  </si>
  <si>
    <t>Dans chaque formulaire, chaque étiquette de champ et son champ associé sont-ils accolés (hors cas particuliers) ?</t>
  </si>
  <si>
    <t>11.5</t>
  </si>
  <si>
    <t>Dans chaque formulaire, les champs de même nature sont-ils regroupés, si nécessaire ?</t>
  </si>
  <si>
    <t>11.6</t>
  </si>
  <si>
    <t>Dans chaque formulaire, chaque regroupement de champs de même nature a-t-il une légende ?</t>
  </si>
  <si>
    <t>11.7</t>
  </si>
  <si>
    <t>Dans chaque formulaire, chaque légende associée à un regroupement de champs de même nature est-elle pertinente ?</t>
  </si>
  <si>
    <t>11.8</t>
  </si>
  <si>
    <t>Dans chaque formulaire, les items de même nature d’une liste de choix sont-ils regroupées de manière pertinente ?</t>
  </si>
  <si>
    <t>11.9</t>
  </si>
  <si>
    <t>Dans chaque formulaire, l’intitulé de chaque bouton est-il pertinent (hors cas particuliers) ?</t>
  </si>
  <si>
    <t>11.10</t>
  </si>
  <si>
    <t>Dans chaque formulaire, le contrôle de saisie est-il utilisé de manière pertinente (hors cas particuliers) ?</t>
  </si>
  <si>
    <t>11.11</t>
  </si>
  <si>
    <t>Dans chaque formulaire, le contrôle de saisie est-il accompagné, si nécessaire, de suggestions facilitant la correction des erreurs de saisie ?</t>
  </si>
  <si>
    <t>11.12</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</si>
  <si>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</si>
  <si>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11.13</t>
  </si>
  <si>
    <t>La finalité d’un champ de saisie peut-elle être déduite pour faciliter le remplissage automatique des champs avec les données de l’utilisateur ?</t>
  </si>
  <si>
    <t>NAVIGATION</t>
  </si>
  <si>
    <t>12.1</t>
  </si>
  <si>
    <t>Chaque ensemble de pages dispose-t-il de deux systèmes de navigation différents, au moins (hors cas particuliers) ?</t>
  </si>
  <si>
    <t>12.2</t>
  </si>
  <si>
    <t>Dans chaque ensemble de pages, le menu et les barres de navigation sont-ils toujours à la même place (hors cas particuliers) ?</t>
  </si>
  <si>
    <t>12.3</t>
  </si>
  <si>
    <t>La page « plan du site » est-elle pertinente ?</t>
  </si>
  <si>
    <t>12.4</t>
  </si>
  <si>
    <t>Dans chaque ensemble de pages, la page « plan du site » est-elle atteignable de manière identique ?</t>
  </si>
  <si>
    <t>12.5</t>
  </si>
  <si>
    <t>Dans chaque ensemble de pages, le moteur de recherche est-il atteignable de manière identique ?</t>
  </si>
  <si>
    <t>12.6</t>
  </si>
  <si>
    <t>Les zones de regroupement de contenus présentes dans plusieurs pages web (zones d’en-tête, de navigation principale, de contenu principal, de pied de page et de moteur de recherche) peuvent-elles être atteintes ou évitées ?</t>
  </si>
  <si>
    <t>12.7</t>
  </si>
  <si>
    <t>Dans chaque page web, un lien d’évitement ou d’accès rapide à la zone de contenu principal est-il présent (hors cas particuliers) ?</t>
  </si>
  <si>
    <t>12.8</t>
  </si>
  <si>
    <t>Dans chaque page web, l’ordre de tabulation est-il cohérent ?</t>
  </si>
  <si>
    <t>12.9</t>
  </si>
  <si>
    <t>Dans chaque page web, la navigation ne doit pas contenir de piège au clavier. Cette règle est-elle respectée ?</t>
  </si>
  <si>
    <t>12.10</t>
  </si>
  <si>
    <t>Dans chaque page web, les raccourcis clavier n’utilisant qu’une seule touche (lettre minuscule ou majuscule, ponctuation, chiffre ou symbole) sont-ils contrôlables par l’utilisateur ?</t>
  </si>
  <si>
    <t>12.11</t>
  </si>
  <si>
    <t>Dans chaque page web, les contenus additionnels apparaissant au survol, à la prise de focus ou à l’activation d’un composant d’interface sont-ils si nécessaire atteignables au clavier ?</t>
  </si>
  <si>
    <t>CONSULTATION</t>
  </si>
  <si>
    <t>13.1</t>
  </si>
  <si>
    <t>Pour chaque page web, l’utilisateur a-t-il le contrôle de chaque limite de temps modifiant le contenu (hors cas particuliers) ?</t>
  </si>
  <si>
    <t>13.2</t>
  </si>
  <si>
    <t>Dans chaque page web, l’ouverture d’une nouvelle fenêtre ne doit pas être déclenchée sans action de l’utilisateur. Cette règle est-elle respectée ?</t>
  </si>
  <si>
    <t>13.3</t>
  </si>
  <si>
    <t>Dans chaque page web, chaque document bureautique en téléchargement possède-t-il, si nécessaire, une version accessible (hors cas particuliers) ?</t>
  </si>
  <si>
    <t>13.4</t>
  </si>
  <si>
    <t>Pour chaque document bureautique ayant une version accessible, cette version offre-t-elle la même information ?</t>
  </si>
  <si>
    <t>13.5</t>
  </si>
  <si>
    <t>Dans chaque page web, chaque contenu cryptique (art ASCII, émoticon, syntaxe cryptique) a-t-il une alternative ?</t>
  </si>
  <si>
    <t>13.6</t>
  </si>
  <si>
    <t>Dans chaque page web, pour chaque contenu cryptique (art ASCII, émoticon, syntaxe cryptique) ayant une alternative, cette alternative est-elle pertinente ?</t>
  </si>
  <si>
    <t>13.7</t>
  </si>
  <si>
    <t>Dans chaque page web, les changements brusques de luminosité ou les effets de flash sont-ils correctement utilisés ?</t>
  </si>
  <si>
    <t>13.8</t>
  </si>
  <si>
    <t>Dans chaque page web, chaque contenu en mouvement ou clignotant est-il contrôlable par l’utilisateur ?</t>
  </si>
  <si>
    <t>13.9</t>
  </si>
  <si>
    <t>Dans chaque page web, le contenu proposé est-il consultable quelle que soit l’orientation de l’écran (portait ou paysage) (hors cas particuliers) ?</t>
  </si>
  <si>
    <t>13.10</t>
  </si>
  <si>
    <t>Dans chaque page web, les fonctionnalités utilisables ou disponibles au moyen d’un geste complexe peuvent-elles être également disponibles au moyen d’un geste simple (hors cas particuliers) ?</t>
  </si>
  <si>
    <t>13.11</t>
  </si>
  <si>
    <t>Dans chaque page web, les actions déclenchées au moyen d’un dispositif de pointage sur un point unique de l’écran peuvent-elles faire l’objet d’une annulation (hors cas particuliers) ?</t>
  </si>
  <si>
    <t>13.12</t>
  </si>
  <si>
    <t>Dans chaque page web, les fonctionnalités qui impliquent un mouvement de l’appareil ou vers l’appareil peuvent-elles être satisfaites de manière alternative (hors cas particuliers) ?</t>
  </si>
  <si>
    <t>Synthèse par thématiques et par statuts</t>
  </si>
  <si>
    <t>Statut</t>
  </si>
  <si>
    <t>C</t>
  </si>
  <si>
    <t>NC</t>
  </si>
  <si>
    <t>NA</t>
  </si>
  <si>
    <t>D</t>
  </si>
  <si>
    <t>NT</t>
  </si>
  <si>
    <t>Pourcentage de critères respectés (somme des critères conformes divisée par le nombre de critères applicables) :</t>
  </si>
  <si>
    <t>Taux moyen de conformité du service en ligne (moyenne des taux de conformité de chaque page) :</t>
  </si>
  <si>
    <t>TOTAL D</t>
  </si>
  <si>
    <t>N</t>
  </si>
  <si>
    <t>TOTAL C</t>
  </si>
  <si>
    <t>TOTAL NC</t>
  </si>
  <si>
    <t>TOTAL NA</t>
  </si>
  <si>
    <t>TAUX MOYEN</t>
  </si>
  <si>
    <t>Dérogation</t>
  </si>
  <si>
    <t>Modifications à apporter</t>
  </si>
  <si>
    <t>Commentaires en cas de dérogations</t>
  </si>
  <si>
    <t>Détails Avocat</t>
  </si>
  <si>
    <t>http://www.a11y-mcbeal.fr</t>
  </si>
  <si>
    <t>http://www.a11y-mcbeal.fr/devon</t>
  </si>
  <si>
    <t>Date : 04/04/2022</t>
  </si>
  <si>
    <t>Auditeur : Jules Grand</t>
  </si>
  <si>
    <t>Contexte : Développement</t>
  </si>
  <si>
    <t>A11y McBeal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</si>
</sst>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 &quot;[$€-40C];[Red]&quot;-&quot;#,##0.00&quot; &quot;[$€-40C]"/>
  </numFmts>
  <fonts count="37">
    <font>
      <sz val="12"/>
      <color rgb="FF000000"/>
      <name val="Liberation Sans1"/>
    </font>
    <font>
      <sz val="12"/>
      <color rgb="FF000000"/>
      <name val="Liberation Sans1"/>
    </font>
    <font>
      <b/>
      <sz val="10"/>
      <color rgb="FF000000"/>
      <name val="Liberation Sans1"/>
    </font>
    <font>
      <sz val="10"/>
      <color rgb="FFFFFFFF"/>
      <name val="Liberation Sans1"/>
    </font>
    <font>
      <sz val="10"/>
      <color rgb="FFCC0000"/>
      <name val="Liberation Sans1"/>
    </font>
    <font>
      <b/>
      <sz val="12"/>
      <color rgb="FFFFFFFF"/>
      <name val="Liberation Sans1"/>
    </font>
    <font>
      <b/>
      <sz val="12"/>
      <color rgb="FF000000"/>
      <name val="Liberation Sans1"/>
    </font>
    <font>
      <b/>
      <sz val="12"/>
      <color rgb="FF808080"/>
      <name val="Liberation Sans1"/>
    </font>
    <font>
      <b/>
      <sz val="8"/>
      <color rgb="FFFFFFFF"/>
      <name val="Liberation Sans1"/>
    </font>
    <font>
      <sz val="8"/>
      <color rgb="FF000000"/>
      <name val="Liberation Sans1"/>
    </font>
    <font>
      <b/>
      <sz val="8"/>
      <color rgb="FF000000"/>
      <name val="Liberation Sans1"/>
    </font>
    <font>
      <b/>
      <sz val="10"/>
      <color rgb="FFFFFFFF"/>
      <name val="Liberation Sans1"/>
    </font>
    <font>
      <u/>
      <sz val="10"/>
      <color rgb="FF0000D4"/>
      <name val="Arial"/>
      <family val="2"/>
    </font>
    <font>
      <i/>
      <sz val="10"/>
      <color rgb="FF808080"/>
      <name val="Liberation Sans1"/>
    </font>
    <font>
      <sz val="10"/>
      <color rgb="FF006600"/>
      <name val="Liberation Sans1"/>
    </font>
    <font>
      <b/>
      <i/>
      <sz val="16"/>
      <color rgb="FF000000"/>
      <name val="Liberation Sans1"/>
    </font>
    <font>
      <b/>
      <sz val="24"/>
      <color rgb="FF000000"/>
      <name val="Liberation Sans1"/>
    </font>
    <font>
      <sz val="18"/>
      <color rgb="FF000000"/>
      <name val="Liberation Sans1"/>
    </font>
    <font>
      <u/>
      <sz val="10"/>
      <color rgb="FF0000EE"/>
      <name val="Liberation Sans1"/>
    </font>
    <font>
      <sz val="10"/>
      <color rgb="FF996600"/>
      <name val="Liberation Sans1"/>
    </font>
    <font>
      <b/>
      <sz val="8"/>
      <color rgb="FF808080"/>
      <name val="Liberation Sans1"/>
    </font>
    <font>
      <sz val="10"/>
      <color rgb="FF333333"/>
      <name val="Liberation Sans1"/>
    </font>
    <font>
      <b/>
      <i/>
      <u/>
      <sz val="12"/>
      <color rgb="FF000000"/>
      <name val="Liberation Sans1"/>
    </font>
    <font>
      <b/>
      <sz val="11"/>
      <color rgb="FFFFFFFF"/>
      <name val="Liberation Sans1"/>
    </font>
    <font>
      <b/>
      <sz val="15"/>
      <color rgb="FFFFFFFF"/>
      <name val="Liberation Sans1"/>
    </font>
    <font>
      <b/>
      <sz val="12"/>
      <color rgb="FF000000"/>
      <name val="Liberation Sans"/>
    </font>
    <font>
      <i/>
      <sz val="10"/>
      <color rgb="FF000000"/>
      <name val="Liberation Sans"/>
    </font>
    <font>
      <b/>
      <u/>
      <sz val="12"/>
      <color rgb="FFC81A71"/>
      <name val="Liberation Sans"/>
    </font>
    <font>
      <b/>
      <u/>
      <sz val="8"/>
      <color rgb="FFC81A71"/>
      <name val="Liberation Sans"/>
    </font>
    <font>
      <b/>
      <sz val="8"/>
      <color rgb="FF000000"/>
      <name val="Liberation Sans"/>
    </font>
    <font>
      <i/>
      <sz val="8"/>
      <color rgb="FF000000"/>
      <name val="Liberation Sans"/>
    </font>
    <font>
      <sz val="10"/>
      <color rgb="FF000000"/>
      <name val="Arial1"/>
    </font>
    <font>
      <b/>
      <sz val="8"/>
      <color rgb="FFFFFFFF"/>
      <name val="Arial"/>
      <family val="2"/>
    </font>
    <font>
      <b/>
      <sz val="9"/>
      <color rgb="FFFFFFFF"/>
      <name val="Arial"/>
      <family val="2"/>
    </font>
    <font>
      <sz val="10"/>
      <color rgb="FF000000"/>
      <name val="Liberation Sans1"/>
    </font>
    <font>
      <sz val="8"/>
      <color rgb="FF800000"/>
      <name val="Liberation Sans1"/>
    </font>
    <font>
      <u/>
      <sz val="12"/>
      <color theme="10"/>
      <name val="Liberation Sans1"/>
    </font>
  </fonts>
  <fills count="1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07838B"/>
        <bgColor rgb="FF07838B"/>
      </patternFill>
    </fill>
    <fill>
      <patternFill patternType="solid">
        <fgColor rgb="FFFFFFCC"/>
        <bgColor rgb="FFFFFFCC"/>
      </patternFill>
    </fill>
    <fill>
      <patternFill patternType="solid">
        <fgColor rgb="FFFFFFFF"/>
        <bgColor rgb="FFFFFFFF"/>
      </patternFill>
    </fill>
    <fill>
      <patternFill patternType="solid">
        <fgColor rgb="FFDE1B3E"/>
        <bgColor rgb="FFDE1B3E"/>
      </patternFill>
    </fill>
    <fill>
      <patternFill patternType="solid">
        <fgColor rgb="FFEEEEEE"/>
        <bgColor rgb="FFEEEEEE"/>
      </patternFill>
    </fill>
    <fill>
      <patternFill patternType="solid">
        <fgColor rgb="FF2D77D0"/>
        <bgColor rgb="FF2D77D0"/>
      </patternFill>
    </fill>
    <fill>
      <patternFill patternType="solid">
        <fgColor rgb="FFCC0000"/>
        <bgColor rgb="FFCC0000"/>
      </patternFill>
    </fill>
    <fill>
      <patternFill patternType="solid">
        <fgColor rgb="FFCCFFCC"/>
        <bgColor rgb="FFCCFFCC"/>
      </patternFill>
    </fill>
    <fill>
      <patternFill patternType="solid">
        <fgColor rgb="FFC81A71"/>
        <bgColor rgb="FFC81A71"/>
      </patternFill>
    </fill>
    <fill>
      <patternFill patternType="solid">
        <fgColor rgb="FF933C53"/>
        <bgColor rgb="FF933C53"/>
      </patternFill>
    </fill>
  </fills>
  <borders count="9">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40">
    <xf numFmtId="0" fontId="0" fillId="0" borderId="0"/>
    <xf numFmtId="0" fontId="21" fillId="7" borderId="1"/>
    <xf numFmtId="0" fontId="2" fillId="0" borderId="0"/>
    <xf numFmtId="0" fontId="3" fillId="2" borderId="0"/>
    <xf numFmtId="0" fontId="3" fillId="3" borderId="0"/>
    <xf numFmtId="0" fontId="2" fillId="4" borderId="0"/>
    <xf numFmtId="0" fontId="4" fillId="5" borderId="0"/>
    <xf numFmtId="49" fontId="5" fillId="6" borderId="0"/>
    <xf numFmtId="0" fontId="6" fillId="7" borderId="0"/>
    <xf numFmtId="0" fontId="6" fillId="0" borderId="0"/>
    <xf numFmtId="49" fontId="7" fillId="8" borderId="0"/>
    <xf numFmtId="49" fontId="5" fillId="9" borderId="0"/>
    <xf numFmtId="49" fontId="5" fillId="2" borderId="0"/>
    <xf numFmtId="49" fontId="8" fillId="6" borderId="0">
      <alignment horizontal="center" vertical="center"/>
    </xf>
    <xf numFmtId="0" fontId="9" fillId="10" borderId="0"/>
    <xf numFmtId="0" fontId="10" fillId="7" borderId="0">
      <alignment horizontal="center" vertical="center"/>
    </xf>
    <xf numFmtId="0" fontId="10" fillId="0" borderId="0">
      <alignment horizontal="center" vertical="center"/>
    </xf>
    <xf numFmtId="0" fontId="8" fillId="11" borderId="0"/>
    <xf numFmtId="0" fontId="11" fillId="12" borderId="0"/>
    <xf numFmtId="0" fontId="12" fillId="0" borderId="0"/>
    <xf numFmtId="0" fontId="13" fillId="0" borderId="0"/>
    <xf numFmtId="0" fontId="14" fillId="13" borderId="0"/>
    <xf numFmtId="0" fontId="15" fillId="0" borderId="0">
      <alignment horizontal="center"/>
    </xf>
    <xf numFmtId="0" fontId="16" fillId="0" borderId="0"/>
    <xf numFmtId="0" fontId="17" fillId="0" borderId="0"/>
    <xf numFmtId="0" fontId="1" fillId="0" borderId="0"/>
    <xf numFmtId="0" fontId="15" fillId="0" borderId="0">
      <alignment horizontal="center" textRotation="90"/>
    </xf>
    <xf numFmtId="0" fontId="18" fillId="0" borderId="0"/>
    <xf numFmtId="0" fontId="19" fillId="7" borderId="0"/>
    <xf numFmtId="49" fontId="20" fillId="8" borderId="0">
      <alignment horizontal="center" vertical="center"/>
    </xf>
    <xf numFmtId="49" fontId="8" fillId="9" borderId="0">
      <alignment horizontal="center" vertical="center"/>
    </xf>
    <xf numFmtId="49" fontId="8" fillId="2" borderId="0">
      <alignment horizontal="center" vertical="center"/>
    </xf>
    <xf numFmtId="0" fontId="22" fillId="0" borderId="0"/>
    <xf numFmtId="164" fontId="22" fillId="0" borderId="0"/>
    <xf numFmtId="0" fontId="1" fillId="0" borderId="0"/>
    <xf numFmtId="0" fontId="1" fillId="0" borderId="0"/>
    <xf numFmtId="0" fontId="23" fillId="14" borderId="0">
      <alignment horizontal="center" vertical="center"/>
    </xf>
    <xf numFmtId="0" fontId="6" fillId="15" borderId="0"/>
    <xf numFmtId="0" fontId="4" fillId="0" borderId="0"/>
    <xf numFmtId="0" fontId="36" fillId="0" borderId="0" applyNumberFormat="0" applyFill="0" applyBorder="0" applyAlignment="0" applyProtection="0"/>
  </cellStyleXfs>
  <cellXfs count="69">
    <xf numFmtId="0" fontId="0" fillId="0" borderId="0" xfId="0"/>
    <xf numFmtId="0" fontId="0" fillId="0" borderId="0" xfId="0" applyFill="1" applyAlignment="1">
      <alignment horizontal="left" vertical="center" wrapText="1"/>
    </xf>
    <xf numFmtId="0" fontId="0" fillId="0" borderId="0" xfId="0" applyFill="1"/>
    <xf numFmtId="0" fontId="8" fillId="11" borderId="2" xfId="0" applyFont="1" applyFill="1" applyBorder="1" applyAlignment="1">
      <alignment horizontal="right" vertical="center"/>
    </xf>
    <xf numFmtId="0" fontId="8" fillId="11" borderId="2" xfId="0" applyFont="1" applyFill="1" applyBorder="1" applyAlignment="1">
      <alignment horizontal="left" vertical="center"/>
    </xf>
    <xf numFmtId="0" fontId="9" fillId="0" borderId="0" xfId="0" applyFont="1" applyAlignment="1">
      <alignment horizontal="left" vertical="center" wrapText="1"/>
    </xf>
    <xf numFmtId="0" fontId="2" fillId="0" borderId="0" xfId="0" applyFont="1" applyFill="1" applyAlignment="1">
      <alignment horizontal="left" vertical="center" wrapText="1"/>
    </xf>
    <xf numFmtId="0" fontId="8" fillId="11" borderId="0" xfId="17" applyFont="1" applyFill="1" applyAlignment="1" applyProtection="1"/>
    <xf numFmtId="0" fontId="31" fillId="0" borderId="2" xfId="0" applyFont="1" applyFill="1" applyBorder="1" applyAlignment="1">
      <alignment horizontal="center" vertical="center" wrapText="1"/>
    </xf>
    <xf numFmtId="0" fontId="0"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8" fillId="11" borderId="2" xfId="17" applyFont="1" applyFill="1" applyBorder="1" applyAlignment="1" applyProtection="1">
      <alignment horizontal="center" vertical="center" textRotation="90" wrapText="1"/>
    </xf>
    <xf numFmtId="0" fontId="8" fillId="11" borderId="2" xfId="17" applyFont="1" applyFill="1" applyBorder="1" applyAlignment="1" applyProtection="1">
      <alignment horizontal="center" vertical="center" wrapText="1"/>
    </xf>
    <xf numFmtId="0" fontId="10" fillId="0" borderId="2" xfId="0" applyFont="1" applyBorder="1" applyAlignment="1">
      <alignment horizontal="center" vertical="center" wrapText="1"/>
    </xf>
    <xf numFmtId="0" fontId="9" fillId="0" borderId="2" xfId="0" applyFont="1" applyBorder="1" applyAlignment="1">
      <alignment horizontal="left" vertical="center" wrapText="1"/>
    </xf>
    <xf numFmtId="0" fontId="0" fillId="0" borderId="0" xfId="0" applyAlignment="1">
      <alignment vertical="center"/>
    </xf>
    <xf numFmtId="0" fontId="10" fillId="0" borderId="2"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6" fillId="0" borderId="0" xfId="0" applyFont="1" applyAlignment="1">
      <alignment horizontal="center" vertical="center" wrapText="1"/>
    </xf>
    <xf numFmtId="0" fontId="8" fillId="0" borderId="0" xfId="17" applyFont="1" applyFill="1" applyAlignment="1" applyProtection="1">
      <alignment horizontal="center" vertical="center" wrapText="1"/>
    </xf>
    <xf numFmtId="0" fontId="9" fillId="10" borderId="5" xfId="0" applyFont="1" applyFill="1" applyBorder="1" applyAlignment="1">
      <alignment horizontal="center"/>
    </xf>
    <xf numFmtId="0" fontId="9" fillId="10" borderId="6" xfId="0" applyFont="1" applyFill="1" applyBorder="1" applyAlignment="1">
      <alignment horizontal="center"/>
    </xf>
    <xf numFmtId="49" fontId="8" fillId="6" borderId="2" xfId="13" applyFont="1" applyFill="1" applyBorder="1" applyAlignment="1" applyProtection="1">
      <alignment horizontal="center" vertical="center"/>
    </xf>
    <xf numFmtId="0" fontId="6" fillId="0" borderId="0" xfId="0" applyFont="1"/>
    <xf numFmtId="0" fontId="9" fillId="0" borderId="2" xfId="0" applyFont="1" applyBorder="1" applyAlignment="1">
      <alignment horizontal="center"/>
    </xf>
    <xf numFmtId="0" fontId="9" fillId="0" borderId="7" xfId="0" applyFont="1" applyBorder="1" applyAlignment="1">
      <alignment horizontal="center"/>
    </xf>
    <xf numFmtId="49" fontId="8" fillId="9" borderId="2" xfId="30" applyFont="1" applyFill="1" applyBorder="1" applyAlignment="1" applyProtection="1">
      <alignment horizontal="center" vertical="center"/>
    </xf>
    <xf numFmtId="0" fontId="9" fillId="10" borderId="2" xfId="0" applyFont="1" applyFill="1" applyBorder="1" applyAlignment="1">
      <alignment horizontal="center"/>
    </xf>
    <xf numFmtId="0" fontId="9" fillId="10" borderId="7" xfId="0" applyFont="1" applyFill="1" applyBorder="1" applyAlignment="1">
      <alignment horizontal="center"/>
    </xf>
    <xf numFmtId="49" fontId="20" fillId="8" borderId="2" xfId="29" applyFont="1" applyFill="1" applyBorder="1" applyAlignment="1" applyProtection="1">
      <alignment horizontal="center" vertical="center"/>
    </xf>
    <xf numFmtId="0" fontId="6" fillId="0" borderId="0" xfId="0" applyFont="1" applyFill="1"/>
    <xf numFmtId="0" fontId="9" fillId="0" borderId="4" xfId="0" applyFont="1" applyBorder="1" applyAlignment="1">
      <alignment horizontal="center"/>
    </xf>
    <xf numFmtId="0" fontId="9" fillId="0" borderId="8" xfId="0" applyFont="1" applyBorder="1" applyAlignment="1">
      <alignment horizontal="center"/>
    </xf>
    <xf numFmtId="0" fontId="10" fillId="7" borderId="2" xfId="15" applyFont="1" applyFill="1" applyBorder="1" applyAlignment="1" applyProtection="1">
      <alignment horizontal="center" vertical="center"/>
    </xf>
    <xf numFmtId="0" fontId="34" fillId="0" borderId="0" xfId="0" applyFont="1" applyFill="1" applyAlignment="1">
      <alignment horizontal="center"/>
    </xf>
    <xf numFmtId="0" fontId="0" fillId="0" borderId="0" xfId="0" applyAlignment="1">
      <alignment horizontal="center"/>
    </xf>
    <xf numFmtId="0" fontId="0" fillId="0" borderId="0" xfId="0" applyAlignment="1">
      <alignment horizontal="left"/>
    </xf>
    <xf numFmtId="0" fontId="5" fillId="2" borderId="0" xfId="0" applyFont="1" applyFill="1" applyAlignment="1">
      <alignment horizontal="center"/>
    </xf>
    <xf numFmtId="0" fontId="6" fillId="10" borderId="2" xfId="0" applyFont="1" applyFill="1" applyBorder="1" applyAlignment="1">
      <alignment horizontal="center"/>
    </xf>
    <xf numFmtId="0" fontId="5" fillId="0" borderId="0" xfId="0" applyFont="1" applyFill="1" applyAlignment="1">
      <alignment horizontal="center"/>
    </xf>
    <xf numFmtId="0" fontId="6" fillId="0" borderId="2" xfId="0" applyFont="1" applyFill="1" applyBorder="1" applyAlignment="1">
      <alignment horizontal="center"/>
    </xf>
    <xf numFmtId="0" fontId="0" fillId="14" borderId="0" xfId="0" applyFill="1"/>
    <xf numFmtId="0" fontId="0" fillId="14" borderId="0" xfId="0" applyFill="1" applyAlignment="1">
      <alignment horizontal="center"/>
    </xf>
    <xf numFmtId="0" fontId="5" fillId="14" borderId="2" xfId="0" applyFont="1" applyFill="1" applyBorder="1" applyAlignment="1">
      <alignment horizontal="center"/>
    </xf>
    <xf numFmtId="0" fontId="5" fillId="14" borderId="0" xfId="0" applyFont="1" applyFill="1" applyAlignment="1">
      <alignment horizontal="center"/>
    </xf>
    <xf numFmtId="0" fontId="0" fillId="0" borderId="0" xfId="0" applyFill="1" applyAlignment="1">
      <alignment horizontal="center"/>
    </xf>
    <xf numFmtId="0" fontId="5" fillId="0" borderId="2" xfId="0" applyFont="1" applyFill="1" applyBorder="1" applyAlignment="1">
      <alignment horizontal="center"/>
    </xf>
    <xf numFmtId="0" fontId="6" fillId="0" borderId="0" xfId="0" applyFont="1" applyAlignment="1">
      <alignment horizontal="center"/>
    </xf>
    <xf numFmtId="0" fontId="9" fillId="0" borderId="2" xfId="0" applyFont="1" applyBorder="1" applyAlignment="1">
      <alignment horizontal="center" vertical="center" wrapText="1"/>
    </xf>
    <xf numFmtId="0" fontId="0" fillId="0" borderId="0" xfId="0" applyAlignment="1"/>
    <xf numFmtId="0" fontId="0" fillId="0" borderId="0" xfId="0" applyAlignment="1">
      <alignment vertical="center" wrapText="1"/>
    </xf>
    <xf numFmtId="0" fontId="9" fillId="0" borderId="2" xfId="0" applyFont="1" applyFill="1" applyBorder="1" applyAlignment="1">
      <alignment horizontal="center" vertical="center" wrapText="1"/>
    </xf>
    <xf numFmtId="0" fontId="35" fillId="0" borderId="2" xfId="0" applyFont="1" applyFill="1" applyBorder="1" applyAlignment="1">
      <alignment horizontal="left" vertical="center" wrapText="1"/>
    </xf>
    <xf numFmtId="0" fontId="0" fillId="0" borderId="0" xfId="0" applyAlignment="1">
      <alignment horizontal="center" vertical="center" wrapText="1"/>
    </xf>
    <xf numFmtId="0" fontId="36" fillId="0" borderId="2" xfId="39" applyFill="1" applyBorder="1" applyAlignment="1" applyProtection="1">
      <alignment vertical="center" wrapText="1"/>
    </xf>
    <xf numFmtId="0" fontId="5" fillId="14" borderId="0" xfId="36" applyFont="1" applyFill="1" applyBorder="1" applyAlignment="1" applyProtection="1">
      <alignment horizontal="center" vertical="center" wrapText="1"/>
    </xf>
    <xf numFmtId="0" fontId="24" fillId="14" borderId="0" xfId="36" applyFont="1" applyFill="1" applyBorder="1" applyAlignment="1" applyProtection="1">
      <alignment horizontal="center" vertical="center"/>
    </xf>
    <xf numFmtId="0" fontId="0" fillId="10" borderId="0" xfId="0" applyFill="1" applyAlignment="1">
      <alignment horizontal="left" vertical="center" wrapText="1"/>
    </xf>
    <xf numFmtId="0" fontId="9" fillId="0" borderId="0" xfId="0" applyFont="1" applyFill="1" applyAlignment="1">
      <alignment horizontal="left" vertical="center" wrapText="1"/>
    </xf>
    <xf numFmtId="0" fontId="9" fillId="0" borderId="0" xfId="0" applyFont="1" applyAlignment="1">
      <alignment horizontal="left" vertical="center" wrapText="1"/>
    </xf>
    <xf numFmtId="0" fontId="2" fillId="0" borderId="0" xfId="0" applyFont="1" applyFill="1" applyAlignment="1">
      <alignment horizontal="left" vertical="center" wrapText="1"/>
    </xf>
    <xf numFmtId="0" fontId="2" fillId="0" borderId="0" xfId="0" applyFont="1" applyFill="1" applyAlignment="1">
      <alignment horizontal="left" vertical="center"/>
    </xf>
    <xf numFmtId="0" fontId="32" fillId="11" borderId="2" xfId="17" applyFont="1" applyFill="1" applyBorder="1" applyAlignment="1" applyProtection="1">
      <alignment horizontal="center" vertical="center" textRotation="90" wrapText="1"/>
    </xf>
    <xf numFmtId="0" fontId="5" fillId="14" borderId="3" xfId="36" applyFont="1" applyFill="1" applyBorder="1" applyAlignment="1" applyProtection="1">
      <alignment horizontal="center" vertical="center" wrapText="1"/>
    </xf>
    <xf numFmtId="0" fontId="8" fillId="11" borderId="4" xfId="17" applyFont="1" applyFill="1" applyBorder="1" applyAlignment="1" applyProtection="1">
      <alignment horizontal="center" vertical="center" textRotation="90" wrapText="1"/>
    </xf>
    <xf numFmtId="0" fontId="8" fillId="11" borderId="4" xfId="17" applyFont="1" applyFill="1" applyBorder="1" applyAlignment="1" applyProtection="1">
      <alignment horizontal="center" vertical="center" wrapText="1"/>
    </xf>
    <xf numFmtId="0" fontId="33" fillId="11" borderId="4" xfId="17" applyFont="1" applyFill="1" applyBorder="1" applyAlignment="1" applyProtection="1">
      <alignment horizontal="center" vertical="center" textRotation="90" wrapText="1"/>
    </xf>
    <xf numFmtId="0" fontId="23" fillId="14" borderId="3" xfId="36" applyFont="1" applyFill="1" applyBorder="1" applyAlignment="1" applyProtection="1">
      <alignment horizontal="center" vertical="center"/>
    </xf>
  </cellXfs>
  <cellStyles count="40">
    <cellStyle name="Accent" xfId="2" xr:uid="{00000000-0005-0000-0000-000000000000}"/>
    <cellStyle name="Accent 1" xfId="3" xr:uid="{00000000-0005-0000-0000-000001000000}"/>
    <cellStyle name="Accent 2" xfId="4" xr:uid="{00000000-0005-0000-0000-000002000000}"/>
    <cellStyle name="Accent 3" xfId="5" xr:uid="{00000000-0005-0000-0000-000003000000}"/>
    <cellStyle name="Bad" xfId="6" xr:uid="{00000000-0005-0000-0000-000004000000}"/>
    <cellStyle name="cf1" xfId="7" xr:uid="{00000000-0005-0000-0000-000005000000}"/>
    <cellStyle name="cf2" xfId="8" xr:uid="{00000000-0005-0000-0000-000006000000}"/>
    <cellStyle name="cf3" xfId="9" xr:uid="{00000000-0005-0000-0000-000007000000}"/>
    <cellStyle name="cf4" xfId="10" xr:uid="{00000000-0005-0000-0000-000008000000}"/>
    <cellStyle name="cf5" xfId="11" xr:uid="{00000000-0005-0000-0000-000009000000}"/>
    <cellStyle name="cf6" xfId="12" xr:uid="{00000000-0005-0000-0000-00000A000000}"/>
    <cellStyle name="Conforme" xfId="13" xr:uid="{00000000-0005-0000-0000-00000B000000}"/>
    <cellStyle name="Critère NA" xfId="14" xr:uid="{00000000-0005-0000-0000-00000C000000}"/>
    <cellStyle name="Dérogation" xfId="15" xr:uid="{00000000-0005-0000-0000-00000D000000}"/>
    <cellStyle name="Dérogation-N" xfId="16" xr:uid="{00000000-0005-0000-0000-00000E000000}"/>
    <cellStyle name="Entête tableau" xfId="17" xr:uid="{00000000-0005-0000-0000-00000F000000}"/>
    <cellStyle name="Error" xfId="18" xr:uid="{00000000-0005-0000-0000-000010000000}"/>
    <cellStyle name="Excel Built-in Hyperlink" xfId="19" xr:uid="{00000000-0005-0000-0000-000011000000}"/>
    <cellStyle name="Footnote" xfId="20" xr:uid="{00000000-0005-0000-0000-000012000000}"/>
    <cellStyle name="Good" xfId="21" xr:uid="{00000000-0005-0000-0000-000013000000}"/>
    <cellStyle name="Heading" xfId="22" xr:uid="{00000000-0005-0000-0000-000014000000}"/>
    <cellStyle name="Heading (user)" xfId="23" xr:uid="{00000000-0005-0000-0000-000015000000}"/>
    <cellStyle name="Heading 1" xfId="24" xr:uid="{00000000-0005-0000-0000-000016000000}"/>
    <cellStyle name="Heading 2" xfId="25" xr:uid="{00000000-0005-0000-0000-000017000000}"/>
    <cellStyle name="Heading1" xfId="26" xr:uid="{00000000-0005-0000-0000-000018000000}"/>
    <cellStyle name="Hyperlink" xfId="27" xr:uid="{00000000-0005-0000-0000-000019000000}"/>
    <cellStyle name="Lien hypertexte" xfId="39" builtinId="8"/>
    <cellStyle name="Neutral" xfId="28" xr:uid="{00000000-0005-0000-0000-00001B000000}"/>
    <cellStyle name="Non applicable" xfId="29" xr:uid="{00000000-0005-0000-0000-00001C000000}"/>
    <cellStyle name="Non conforme" xfId="30" xr:uid="{00000000-0005-0000-0000-00001D000000}"/>
    <cellStyle name="Non testé" xfId="31" xr:uid="{00000000-0005-0000-0000-00001E000000}"/>
    <cellStyle name="Normal" xfId="0" builtinId="0" customBuiltin="1"/>
    <cellStyle name="Note" xfId="1" builtinId="10" customBuiltin="1"/>
    <cellStyle name="Result" xfId="32" xr:uid="{00000000-0005-0000-0000-000021000000}"/>
    <cellStyle name="Result2" xfId="33" xr:uid="{00000000-0005-0000-0000-000022000000}"/>
    <cellStyle name="Status" xfId="34" xr:uid="{00000000-0005-0000-0000-000023000000}"/>
    <cellStyle name="Text" xfId="35" xr:uid="{00000000-0005-0000-0000-000024000000}"/>
    <cellStyle name="Titre tableau" xfId="36" xr:uid="{00000000-0005-0000-0000-000025000000}"/>
    <cellStyle name="TitreViolet" xfId="37" xr:uid="{00000000-0005-0000-0000-000026000000}"/>
    <cellStyle name="Warning" xfId="38" xr:uid="{00000000-0005-0000-0000-000027000000}"/>
  </cellStyles>
  <dxfs count="12">
    <dxf>
      <font>
        <b/>
        <color rgb="FFFFFFFF"/>
      </font>
      <numFmt numFmtId="30" formatCode="@"/>
      <fill>
        <patternFill patternType="solid">
          <fgColor rgb="FF000000"/>
          <bgColor rgb="FF000000"/>
        </patternFill>
      </fill>
    </dxf>
    <dxf>
      <font>
        <b/>
        <color rgb="FFFFFFFF"/>
      </font>
      <numFmt numFmtId="30" formatCode="@"/>
      <fill>
        <patternFill patternType="solid">
          <fgColor rgb="FFDE1B3E"/>
          <bgColor rgb="FFDE1B3E"/>
        </patternFill>
      </fill>
    </dxf>
    <dxf>
      <font>
        <b/>
        <color rgb="FF808080"/>
      </font>
      <numFmt numFmtId="30" formatCode="@"/>
      <fill>
        <patternFill patternType="solid">
          <fgColor rgb="FFFFFFFF"/>
          <bgColor rgb="FFFFFFFF"/>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7838B"/>
          <bgColor rgb="FF07838B"/>
        </patternFill>
      </fill>
    </dxf>
    <dxf>
      <font>
        <b/>
        <color rgb="FFFFFFFF"/>
      </font>
      <numFmt numFmtId="30" formatCode="@"/>
      <fill>
        <patternFill patternType="solid">
          <fgColor rgb="FF000000"/>
          <bgColor rgb="FF000000"/>
        </patternFill>
      </fill>
    </dxf>
    <dxf>
      <font>
        <b/>
        <color rgb="FFFFFFFF"/>
      </font>
      <numFmt numFmtId="30" formatCode="@"/>
      <fill>
        <patternFill patternType="solid">
          <fgColor rgb="FFDE1B3E"/>
          <bgColor rgb="FFDE1B3E"/>
        </patternFill>
      </fill>
    </dxf>
    <dxf>
      <font>
        <b/>
        <color rgb="FF808080"/>
      </font>
      <numFmt numFmtId="30" formatCode="@"/>
      <fill>
        <patternFill patternType="solid">
          <fgColor rgb="FFFFFFFF"/>
          <bgColor rgb="FFFFFFFF"/>
        </patternFill>
      </fill>
    </dxf>
    <dxf>
      <font>
        <b/>
        <color rgb="FF000000"/>
      </font>
      <fill>
        <patternFill patternType="none"/>
      </fill>
    </dxf>
    <dxf>
      <font>
        <b/>
        <color rgb="FF000000"/>
      </font>
      <fill>
        <patternFill patternType="solid">
          <fgColor rgb="FFFFFFCC"/>
          <bgColor rgb="FFFFFFCC"/>
        </patternFill>
      </fill>
    </dxf>
    <dxf>
      <font>
        <b/>
        <color rgb="FFFFFFFF"/>
      </font>
      <numFmt numFmtId="30" formatCode="@"/>
      <fill>
        <patternFill patternType="solid">
          <fgColor rgb="FF07838B"/>
          <bgColor rgb="FF07838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6390000" y="1333080"/>
    <xdr:ext cx="681120" cy="888480"/>
    <xdr:pic>
      <xdr:nvPicPr>
        <xdr:cNvPr id="2" name="Image 1">
          <a:extLst>
            <a:ext uri="{FF2B5EF4-FFF2-40B4-BE49-F238E27FC236}">
              <a16:creationId xmlns:a16="http://schemas.microsoft.com/office/drawing/2014/main" id="{A6132954-DDFD-4AB1-BE02-84ED317DE3E7}"/>
            </a:ext>
          </a:extLst>
        </xdr:cNvPr>
        <xdr:cNvPicPr>
          <a:picLocks noChangeAspect="1"/>
        </xdr:cNvPicPr>
      </xdr:nvPicPr>
      <xdr:blipFill>
        <a:blip xmlns:r="http://schemas.openxmlformats.org/officeDocument/2006/relationships" r:embed="rId1">
          <a:lum/>
          <a:alphaModFix/>
        </a:blip>
        <a:srcRect/>
        <a:stretch>
          <a:fillRect/>
        </a:stretch>
      </xdr:blipFill>
      <xdr:spPr>
        <a:xfrm>
          <a:off x="6390000" y="1333080"/>
          <a:ext cx="681120" cy="888480"/>
        </a:xfrm>
        <a:prstGeom prst="rect">
          <a:avLst/>
        </a:prstGeom>
        <a:noFill/>
        <a:ln cap="flat">
          <a:noFill/>
        </a:ln>
      </xdr:spPr>
    </xdr:pic>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4" displayName="__Anonymous_Sheet_DB__4" ref="K3:P120" headerRowCount="0" totalsRowShown="0">
  <sortState xmlns:xlrd2="http://schemas.microsoft.com/office/spreadsheetml/2017/richdata2" ref="K3:P120">
    <sortCondition ref="K3:K120"/>
    <sortCondition ref="N3:N120"/>
    <sortCondition ref="L3:L120"/>
  </sortState>
  <tableColumns count="6">
    <tableColumn id="1" xr3:uid="{00000000-0010-0000-0000-000001000000}" name="Colonne1"/>
    <tableColumn id="2" xr3:uid="{00000000-0010-0000-0000-000002000000}" name="Colonne2"/>
    <tableColumn id="3" xr3:uid="{00000000-0010-0000-0000-000003000000}" name="Colonne3"/>
    <tableColumn id="4" xr3:uid="{00000000-0010-0000-0000-000004000000}" name="Colonne4"/>
    <tableColumn id="5" xr3:uid="{00000000-0010-0000-0000-000005000000}" name="Colonne5"/>
    <tableColumn id="24" xr3:uid="{00000000-0010-0000-0000-000018000000}" name="Colonne24"/>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11y-mcbeal.fr/devon" TargetMode="External"/><Relationship Id="rId1" Type="http://schemas.openxmlformats.org/officeDocument/2006/relationships/hyperlink" Target="http://www.a11y-mcbeal.fr/"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election activeCell="A7" sqref="A7:D7"/>
    </sheetView>
  </sheetViews>
  <sheetFormatPr baseColWidth="10" defaultRowHeight="15"/>
  <cols>
    <col min="1" max="1" width="18.5546875" customWidth="1"/>
    <col min="2" max="3" width="22.44140625" customWidth="1"/>
    <col min="4" max="4" width="27.21875" customWidth="1"/>
    <col min="5" max="1023" width="9.44140625" customWidth="1"/>
    <col min="1024" max="1024" width="7.21875" customWidth="1"/>
  </cols>
  <sheetData>
    <row r="1" spans="1:4" ht="37.700000000000003" customHeight="1">
      <c r="A1" s="56" t="s">
        <v>0</v>
      </c>
      <c r="B1" s="56"/>
      <c r="C1" s="56"/>
      <c r="D1" s="56"/>
    </row>
    <row r="2" spans="1:4" ht="37.700000000000003" customHeight="1">
      <c r="A2" s="57" t="s">
        <v>1</v>
      </c>
      <c r="B2" s="57"/>
      <c r="C2" s="57"/>
      <c r="D2" s="57"/>
    </row>
    <row r="3" spans="1:4" ht="254.45" customHeight="1">
      <c r="A3" s="58" t="s">
        <v>2</v>
      </c>
      <c r="B3" s="58"/>
      <c r="C3" s="58"/>
      <c r="D3" s="58"/>
    </row>
    <row r="4" spans="1:4" s="2" customFormat="1" ht="9.9499999999999993" customHeight="1">
      <c r="A4" s="1"/>
    </row>
    <row r="5" spans="1:4" ht="409.6" customHeight="1">
      <c r="A5" s="59" t="s">
        <v>3</v>
      </c>
      <c r="B5" s="59"/>
      <c r="C5" s="59"/>
      <c r="D5" s="59"/>
    </row>
    <row r="6" spans="1:4" ht="23.85" customHeight="1">
      <c r="B6" s="3" t="s">
        <v>4</v>
      </c>
      <c r="C6" s="4">
        <f>COUNTA(Échantillon!A9:A31)</f>
        <v>2</v>
      </c>
    </row>
    <row r="7" spans="1:4" ht="218.1" customHeight="1">
      <c r="A7" s="60" t="s">
        <v>5</v>
      </c>
      <c r="B7" s="60"/>
      <c r="C7" s="60"/>
      <c r="D7" s="60"/>
    </row>
    <row r="9" spans="1:4" ht="283.5" customHeight="1"/>
  </sheetData>
  <mergeCells count="5">
    <mergeCell ref="A1:D1"/>
    <mergeCell ref="A2:D2"/>
    <mergeCell ref="A3:D3"/>
    <mergeCell ref="A5:D5"/>
    <mergeCell ref="A7:D7"/>
  </mergeCell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B14" sqref="B14"/>
    </sheetView>
  </sheetViews>
  <sheetFormatPr baseColWidth="10" defaultRowHeight="15"/>
  <cols>
    <col min="1" max="1" width="5.44140625" customWidth="1"/>
    <col min="2" max="2" width="38.77734375" customWidth="1"/>
    <col min="3" max="3" width="44.77734375" customWidth="1"/>
    <col min="4" max="64" width="7.21875" customWidth="1"/>
  </cols>
  <sheetData>
    <row r="1" spans="1:3" ht="15.75">
      <c r="A1" s="56" t="s">
        <v>0</v>
      </c>
      <c r="B1" s="56"/>
      <c r="C1" s="56"/>
    </row>
    <row r="2" spans="1:3" ht="15.75">
      <c r="A2" s="56" t="s">
        <v>6</v>
      </c>
      <c r="B2" s="56"/>
      <c r="C2" s="56"/>
    </row>
    <row r="3" spans="1:3">
      <c r="A3" s="61" t="s">
        <v>263</v>
      </c>
      <c r="B3" s="61"/>
      <c r="C3" s="61"/>
    </row>
    <row r="4" spans="1:3">
      <c r="A4" s="61" t="s">
        <v>264</v>
      </c>
      <c r="B4" s="61"/>
      <c r="C4" s="61"/>
    </row>
    <row r="5" spans="1:3">
      <c r="A5" s="61" t="s">
        <v>265</v>
      </c>
      <c r="B5" s="61"/>
      <c r="C5" s="61"/>
    </row>
    <row r="6" spans="1:3">
      <c r="A6" s="6" t="s">
        <v>7</v>
      </c>
      <c r="B6" s="62" t="s">
        <v>266</v>
      </c>
      <c r="C6" s="62"/>
    </row>
    <row r="8" spans="1:3">
      <c r="A8" s="7" t="s">
        <v>8</v>
      </c>
      <c r="B8" s="7" t="s">
        <v>9</v>
      </c>
      <c r="C8" s="7" t="s">
        <v>10</v>
      </c>
    </row>
    <row r="9" spans="1:3" ht="27.75" customHeight="1">
      <c r="A9" s="8" t="s">
        <v>11</v>
      </c>
      <c r="B9" s="9" t="s">
        <v>12</v>
      </c>
      <c r="C9" s="55" t="s">
        <v>261</v>
      </c>
    </row>
    <row r="10" spans="1:3" ht="27.75" customHeight="1">
      <c r="A10" s="8" t="s">
        <v>13</v>
      </c>
      <c r="B10" s="9" t="s">
        <v>260</v>
      </c>
      <c r="C10" s="55" t="s">
        <v>262</v>
      </c>
    </row>
  </sheetData>
  <mergeCells count="6">
    <mergeCell ref="B6:C6"/>
    <mergeCell ref="A1:C1"/>
    <mergeCell ref="A2:C2"/>
    <mergeCell ref="A3:C3"/>
    <mergeCell ref="A4:C4"/>
    <mergeCell ref="A5:C5"/>
  </mergeCells>
  <hyperlinks>
    <hyperlink ref="C9" r:id="rId1" xr:uid="{00000000-0004-0000-0100-000000000000}"/>
    <hyperlink ref="C10" r:id="rId2" xr:uid="{00000000-0004-0000-0100-000001000000}"/>
  </hyperlinks>
  <pageMargins left="0.39370078740157477" right="0.39370078740157477" top="0.78740157480314954" bottom="0.59015748031496063" header="0.39370078740157477" footer="0.39370078740157477"/>
  <pageSetup paperSize="9" scale="74" fitToWidth="0" fitToHeight="0" pageOrder="overThenDown" orientation="portrait" useFirstPageNumber="1" horizontalDpi="0" verticalDpi="0" r:id="rId3"/>
  <headerFooter alignWithMargins="0">
    <oddHeader>&amp;LRGAA 3.0 - Relevé pour le site : wwww.site.fr&amp;R&amp;P/&amp;N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108"/>
  <sheetViews>
    <sheetView workbookViewId="0">
      <selection sqref="A1:C1"/>
    </sheetView>
  </sheetViews>
  <sheetFormatPr baseColWidth="10" defaultRowHeight="15.75"/>
  <cols>
    <col min="1" max="1" width="4.33203125" customWidth="1"/>
    <col min="2" max="2" width="4.33203125" style="19" customWidth="1"/>
    <col min="3" max="3" width="75.77734375" style="11" customWidth="1"/>
    <col min="4" max="5" width="9.44140625" style="11" customWidth="1"/>
    <col min="6" max="6" width="9.44140625" customWidth="1"/>
    <col min="7" max="64" width="9.44140625" style="11" customWidth="1"/>
  </cols>
  <sheetData>
    <row r="1" spans="1:6">
      <c r="A1" s="64" t="str">
        <f>Échantillon!A1</f>
        <v>RGAA 4.1 – GRILLE D'ÉVALUATION</v>
      </c>
      <c r="B1" s="64"/>
      <c r="C1" s="64"/>
    </row>
    <row r="2" spans="1:6" ht="55.7" customHeight="1">
      <c r="A2" s="12" t="s">
        <v>14</v>
      </c>
      <c r="B2" s="12" t="s">
        <v>15</v>
      </c>
      <c r="C2" s="13" t="s">
        <v>16</v>
      </c>
    </row>
    <row r="3" spans="1:6" ht="15">
      <c r="A3" s="63" t="s">
        <v>17</v>
      </c>
      <c r="B3" s="14" t="s">
        <v>18</v>
      </c>
      <c r="C3" s="15" t="s">
        <v>19</v>
      </c>
      <c r="D3" s="5"/>
    </row>
    <row r="4" spans="1:6" ht="15">
      <c r="A4" s="63"/>
      <c r="B4" s="14" t="s">
        <v>20</v>
      </c>
      <c r="C4" s="15" t="s">
        <v>21</v>
      </c>
      <c r="D4" s="5"/>
    </row>
    <row r="5" spans="1:6" ht="15">
      <c r="A5" s="63"/>
      <c r="B5" s="14" t="s">
        <v>22</v>
      </c>
      <c r="C5" s="15" t="s">
        <v>23</v>
      </c>
      <c r="D5" s="5"/>
    </row>
    <row r="6" spans="1:6" ht="22.5">
      <c r="A6" s="63"/>
      <c r="B6" s="14" t="s">
        <v>24</v>
      </c>
      <c r="C6" s="15" t="s">
        <v>25</v>
      </c>
      <c r="D6" s="5"/>
    </row>
    <row r="7" spans="1:6" ht="15">
      <c r="A7" s="63"/>
      <c r="B7" s="14" t="s">
        <v>26</v>
      </c>
      <c r="C7" s="15" t="s">
        <v>27</v>
      </c>
      <c r="D7" s="5"/>
    </row>
    <row r="8" spans="1:6" ht="15">
      <c r="A8" s="63"/>
      <c r="B8" s="14" t="s">
        <v>28</v>
      </c>
      <c r="C8" s="15" t="s">
        <v>29</v>
      </c>
      <c r="D8" s="5"/>
    </row>
    <row r="9" spans="1:6" ht="15">
      <c r="A9" s="63"/>
      <c r="B9" s="14" t="s">
        <v>30</v>
      </c>
      <c r="C9" s="15" t="s">
        <v>31</v>
      </c>
      <c r="D9" s="5"/>
    </row>
    <row r="10" spans="1:6" ht="22.5">
      <c r="A10" s="63"/>
      <c r="B10" s="14" t="s">
        <v>32</v>
      </c>
      <c r="C10" s="15" t="s">
        <v>33</v>
      </c>
      <c r="D10" s="5"/>
      <c r="F10" s="16"/>
    </row>
    <row r="11" spans="1:6" ht="15">
      <c r="A11" s="63"/>
      <c r="B11" s="14" t="s">
        <v>34</v>
      </c>
      <c r="C11" s="15" t="s">
        <v>35</v>
      </c>
      <c r="D11" s="5"/>
    </row>
    <row r="12" spans="1:6" ht="24.75" customHeight="1">
      <c r="A12" s="63" t="s">
        <v>36</v>
      </c>
      <c r="B12" s="17" t="s">
        <v>37</v>
      </c>
      <c r="C12" s="18" t="s">
        <v>38</v>
      </c>
      <c r="D12" s="5"/>
    </row>
    <row r="13" spans="1:6" ht="24.75" customHeight="1">
      <c r="A13" s="63"/>
      <c r="B13" s="17" t="s">
        <v>39</v>
      </c>
      <c r="C13" s="18" t="s">
        <v>40</v>
      </c>
      <c r="D13" s="5"/>
    </row>
    <row r="14" spans="1:6" ht="15">
      <c r="A14" s="63" t="s">
        <v>41</v>
      </c>
      <c r="B14" s="14" t="s">
        <v>42</v>
      </c>
      <c r="C14" s="15" t="s">
        <v>43</v>
      </c>
      <c r="D14" s="5"/>
    </row>
    <row r="15" spans="1:6" ht="22.5">
      <c r="A15" s="63"/>
      <c r="B15" s="14" t="s">
        <v>44</v>
      </c>
      <c r="C15" s="15" t="s">
        <v>45</v>
      </c>
      <c r="D15" s="5"/>
    </row>
    <row r="16" spans="1:6" ht="22.5">
      <c r="A16" s="63"/>
      <c r="B16" s="14" t="s">
        <v>46</v>
      </c>
      <c r="C16" s="15" t="s">
        <v>47</v>
      </c>
      <c r="D16" s="5"/>
    </row>
    <row r="17" spans="1:4" ht="15">
      <c r="A17" s="63" t="s">
        <v>48</v>
      </c>
      <c r="B17" s="17" t="s">
        <v>49</v>
      </c>
      <c r="C17" s="18" t="s">
        <v>50</v>
      </c>
      <c r="D17" s="5"/>
    </row>
    <row r="18" spans="1:4" ht="22.5">
      <c r="A18" s="63"/>
      <c r="B18" s="17" t="s">
        <v>51</v>
      </c>
      <c r="C18" s="18" t="s">
        <v>52</v>
      </c>
      <c r="D18" s="5"/>
    </row>
    <row r="19" spans="1:4" ht="15">
      <c r="A19" s="63"/>
      <c r="B19" s="17" t="s">
        <v>53</v>
      </c>
      <c r="C19" s="18" t="s">
        <v>54</v>
      </c>
      <c r="D19" s="5"/>
    </row>
    <row r="20" spans="1:4" ht="15">
      <c r="A20" s="63"/>
      <c r="B20" s="17" t="s">
        <v>55</v>
      </c>
      <c r="C20" s="18" t="s">
        <v>56</v>
      </c>
      <c r="D20" s="5"/>
    </row>
    <row r="21" spans="1:4" ht="15">
      <c r="A21" s="63"/>
      <c r="B21" s="17" t="s">
        <v>57</v>
      </c>
      <c r="C21" s="18" t="s">
        <v>58</v>
      </c>
      <c r="D21" s="5"/>
    </row>
    <row r="22" spans="1:4" ht="15">
      <c r="A22" s="63"/>
      <c r="B22" s="17" t="s">
        <v>59</v>
      </c>
      <c r="C22" s="18" t="s">
        <v>60</v>
      </c>
      <c r="D22" s="5"/>
    </row>
    <row r="23" spans="1:4" ht="15">
      <c r="A23" s="63"/>
      <c r="B23" s="17" t="s">
        <v>61</v>
      </c>
      <c r="C23" s="18" t="s">
        <v>62</v>
      </c>
      <c r="D23" s="5"/>
    </row>
    <row r="24" spans="1:4" ht="15">
      <c r="A24" s="63"/>
      <c r="B24" s="17" t="s">
        <v>63</v>
      </c>
      <c r="C24" s="18" t="s">
        <v>64</v>
      </c>
      <c r="D24" s="5"/>
    </row>
    <row r="25" spans="1:4" ht="15">
      <c r="A25" s="63"/>
      <c r="B25" s="17" t="s">
        <v>65</v>
      </c>
      <c r="C25" s="18" t="s">
        <v>66</v>
      </c>
      <c r="D25" s="5"/>
    </row>
    <row r="26" spans="1:4" ht="15">
      <c r="A26" s="63"/>
      <c r="B26" s="17" t="s">
        <v>67</v>
      </c>
      <c r="C26" s="18" t="s">
        <v>68</v>
      </c>
      <c r="D26" s="5"/>
    </row>
    <row r="27" spans="1:4" ht="15">
      <c r="A27" s="63"/>
      <c r="B27" s="17" t="s">
        <v>69</v>
      </c>
      <c r="C27" s="18" t="s">
        <v>70</v>
      </c>
      <c r="D27" s="5"/>
    </row>
    <row r="28" spans="1:4" ht="15">
      <c r="A28" s="63"/>
      <c r="B28" s="17" t="s">
        <v>71</v>
      </c>
      <c r="C28" s="18" t="s">
        <v>72</v>
      </c>
      <c r="D28" s="5"/>
    </row>
    <row r="29" spans="1:4" ht="15">
      <c r="A29" s="63"/>
      <c r="B29" s="17" t="s">
        <v>73</v>
      </c>
      <c r="C29" s="18" t="s">
        <v>74</v>
      </c>
      <c r="D29" s="5"/>
    </row>
    <row r="30" spans="1:4" ht="15">
      <c r="A30" s="63" t="s">
        <v>75</v>
      </c>
      <c r="B30" s="14" t="s">
        <v>76</v>
      </c>
      <c r="C30" s="15" t="s">
        <v>77</v>
      </c>
      <c r="D30" s="5"/>
    </row>
    <row r="31" spans="1:4" ht="15">
      <c r="A31" s="63"/>
      <c r="B31" s="14" t="s">
        <v>78</v>
      </c>
      <c r="C31" s="15" t="s">
        <v>79</v>
      </c>
      <c r="D31" s="5"/>
    </row>
    <row r="32" spans="1:4" ht="15">
      <c r="A32" s="63"/>
      <c r="B32" s="14" t="s">
        <v>80</v>
      </c>
      <c r="C32" s="15" t="s">
        <v>81</v>
      </c>
      <c r="D32" s="5"/>
    </row>
    <row r="33" spans="1:4" ht="15">
      <c r="A33" s="63"/>
      <c r="B33" s="14" t="s">
        <v>82</v>
      </c>
      <c r="C33" s="15" t="s">
        <v>83</v>
      </c>
      <c r="D33" s="5"/>
    </row>
    <row r="34" spans="1:4" ht="15">
      <c r="A34" s="63"/>
      <c r="B34" s="14" t="s">
        <v>84</v>
      </c>
      <c r="C34" s="15" t="s">
        <v>85</v>
      </c>
      <c r="D34" s="5"/>
    </row>
    <row r="35" spans="1:4" ht="15">
      <c r="A35" s="63"/>
      <c r="B35" s="14" t="s">
        <v>86</v>
      </c>
      <c r="C35" s="15" t="s">
        <v>87</v>
      </c>
      <c r="D35" s="5"/>
    </row>
    <row r="36" spans="1:4" ht="22.5">
      <c r="A36" s="63"/>
      <c r="B36" s="14" t="s">
        <v>88</v>
      </c>
      <c r="C36" s="15" t="s">
        <v>89</v>
      </c>
      <c r="D36" s="5"/>
    </row>
    <row r="37" spans="1:4" ht="15">
      <c r="A37" s="63"/>
      <c r="B37" s="14" t="s">
        <v>90</v>
      </c>
      <c r="C37" s="15" t="s">
        <v>91</v>
      </c>
      <c r="D37" s="5"/>
    </row>
    <row r="38" spans="1:4" ht="15">
      <c r="A38" s="63" t="s">
        <v>92</v>
      </c>
      <c r="B38" s="17" t="s">
        <v>93</v>
      </c>
      <c r="C38" s="18" t="s">
        <v>94</v>
      </c>
      <c r="D38" s="5"/>
    </row>
    <row r="39" spans="1:4" ht="15">
      <c r="A39" s="63"/>
      <c r="B39" s="17" t="s">
        <v>95</v>
      </c>
      <c r="C39" s="18" t="s">
        <v>96</v>
      </c>
      <c r="D39" s="5"/>
    </row>
    <row r="40" spans="1:4" ht="15">
      <c r="A40" s="63" t="s">
        <v>97</v>
      </c>
      <c r="B40" s="14" t="s">
        <v>98</v>
      </c>
      <c r="C40" s="15" t="s">
        <v>99</v>
      </c>
      <c r="D40" s="5"/>
    </row>
    <row r="41" spans="1:4" ht="15">
      <c r="A41" s="63"/>
      <c r="B41" s="14" t="s">
        <v>100</v>
      </c>
      <c r="C41" s="15" t="s">
        <v>101</v>
      </c>
      <c r="D41" s="5"/>
    </row>
    <row r="42" spans="1:4" ht="15">
      <c r="A42" s="63"/>
      <c r="B42" s="14" t="s">
        <v>102</v>
      </c>
      <c r="C42" s="15" t="s">
        <v>103</v>
      </c>
      <c r="D42" s="5"/>
    </row>
    <row r="43" spans="1:4" ht="15">
      <c r="A43" s="63"/>
      <c r="B43" s="14" t="s">
        <v>104</v>
      </c>
      <c r="C43" s="15" t="s">
        <v>105</v>
      </c>
      <c r="D43" s="5"/>
    </row>
    <row r="44" spans="1:4" ht="15">
      <c r="A44" s="63"/>
      <c r="B44" s="14" t="s">
        <v>106</v>
      </c>
      <c r="C44" s="15" t="s">
        <v>107</v>
      </c>
      <c r="D44" s="5"/>
    </row>
    <row r="45" spans="1:4" ht="15">
      <c r="A45" s="63" t="s">
        <v>108</v>
      </c>
      <c r="B45" s="17" t="s">
        <v>109</v>
      </c>
      <c r="C45" s="18" t="s">
        <v>110</v>
      </c>
      <c r="D45" s="5"/>
    </row>
    <row r="46" spans="1:4" ht="15">
      <c r="A46" s="63"/>
      <c r="B46" s="17" t="s">
        <v>111</v>
      </c>
      <c r="C46" s="18" t="s">
        <v>112</v>
      </c>
      <c r="D46" s="5"/>
    </row>
    <row r="47" spans="1:4" ht="15">
      <c r="A47" s="63"/>
      <c r="B47" s="17" t="s">
        <v>113</v>
      </c>
      <c r="C47" s="18" t="s">
        <v>114</v>
      </c>
      <c r="D47" s="5"/>
    </row>
    <row r="48" spans="1:4" ht="15">
      <c r="A48" s="63"/>
      <c r="B48" s="17" t="s">
        <v>115</v>
      </c>
      <c r="C48" s="18" t="s">
        <v>116</v>
      </c>
      <c r="D48" s="5"/>
    </row>
    <row r="49" spans="1:4" ht="15">
      <c r="A49" s="63"/>
      <c r="B49" s="17" t="s">
        <v>117</v>
      </c>
      <c r="C49" s="18" t="s">
        <v>118</v>
      </c>
      <c r="D49" s="5"/>
    </row>
    <row r="50" spans="1:4" ht="15">
      <c r="A50" s="63"/>
      <c r="B50" s="17" t="s">
        <v>119</v>
      </c>
      <c r="C50" s="18" t="s">
        <v>120</v>
      </c>
      <c r="D50" s="5"/>
    </row>
    <row r="51" spans="1:4" ht="15">
      <c r="A51" s="63"/>
      <c r="B51" s="17" t="s">
        <v>121</v>
      </c>
      <c r="C51" s="18" t="s">
        <v>122</v>
      </c>
      <c r="D51" s="5"/>
    </row>
    <row r="52" spans="1:4" ht="15">
      <c r="A52" s="63"/>
      <c r="B52" s="17" t="s">
        <v>123</v>
      </c>
      <c r="C52" s="18" t="s">
        <v>124</v>
      </c>
      <c r="D52" s="5"/>
    </row>
    <row r="53" spans="1:4" ht="15">
      <c r="A53" s="63"/>
      <c r="B53" s="17" t="s">
        <v>125</v>
      </c>
      <c r="C53" s="18" t="s">
        <v>126</v>
      </c>
      <c r="D53" s="5"/>
    </row>
    <row r="54" spans="1:4" ht="15">
      <c r="A54" s="63"/>
      <c r="B54" s="17" t="s">
        <v>127</v>
      </c>
      <c r="C54" s="18" t="s">
        <v>128</v>
      </c>
      <c r="D54" s="5"/>
    </row>
    <row r="55" spans="1:4" ht="15">
      <c r="A55" s="63" t="s">
        <v>129</v>
      </c>
      <c r="B55" s="14" t="s">
        <v>130</v>
      </c>
      <c r="C55" s="15" t="s">
        <v>131</v>
      </c>
      <c r="D55" s="5"/>
    </row>
    <row r="56" spans="1:4" ht="15">
      <c r="A56" s="63"/>
      <c r="B56" s="14" t="s">
        <v>132</v>
      </c>
      <c r="C56" s="15" t="s">
        <v>133</v>
      </c>
      <c r="D56" s="5"/>
    </row>
    <row r="57" spans="1:4" ht="15">
      <c r="A57" s="63"/>
      <c r="B57" s="14" t="s">
        <v>134</v>
      </c>
      <c r="C57" s="15" t="s">
        <v>135</v>
      </c>
      <c r="D57" s="5"/>
    </row>
    <row r="58" spans="1:4" ht="15">
      <c r="A58" s="63"/>
      <c r="B58" s="14" t="s">
        <v>136</v>
      </c>
      <c r="C58" s="15" t="s">
        <v>137</v>
      </c>
      <c r="D58" s="5"/>
    </row>
    <row r="59" spans="1:4" ht="15">
      <c r="A59" s="63" t="s">
        <v>138</v>
      </c>
      <c r="B59" s="17" t="s">
        <v>139</v>
      </c>
      <c r="C59" s="18" t="s">
        <v>140</v>
      </c>
      <c r="D59" s="5"/>
    </row>
    <row r="60" spans="1:4" ht="15">
      <c r="A60" s="63"/>
      <c r="B60" s="17" t="s">
        <v>141</v>
      </c>
      <c r="C60" s="18" t="s">
        <v>142</v>
      </c>
      <c r="D60" s="5"/>
    </row>
    <row r="61" spans="1:4" ht="15">
      <c r="A61" s="63"/>
      <c r="B61" s="17" t="s">
        <v>143</v>
      </c>
      <c r="C61" s="18" t="s">
        <v>144</v>
      </c>
      <c r="D61" s="5"/>
    </row>
    <row r="62" spans="1:4" ht="22.5">
      <c r="A62" s="63"/>
      <c r="B62" s="17" t="s">
        <v>145</v>
      </c>
      <c r="C62" s="18" t="s">
        <v>146</v>
      </c>
      <c r="D62" s="5"/>
    </row>
    <row r="63" spans="1:4" ht="15">
      <c r="A63" s="63"/>
      <c r="B63" s="17" t="s">
        <v>147</v>
      </c>
      <c r="C63" s="18" t="s">
        <v>148</v>
      </c>
      <c r="D63" s="5"/>
    </row>
    <row r="64" spans="1:4" ht="15">
      <c r="A64" s="63"/>
      <c r="B64" s="17" t="s">
        <v>149</v>
      </c>
      <c r="C64" s="18" t="s">
        <v>150</v>
      </c>
      <c r="D64" s="5"/>
    </row>
    <row r="65" spans="1:4" ht="15">
      <c r="A65" s="63"/>
      <c r="B65" s="17" t="s">
        <v>151</v>
      </c>
      <c r="C65" s="18" t="s">
        <v>152</v>
      </c>
      <c r="D65" s="5"/>
    </row>
    <row r="66" spans="1:4" ht="15">
      <c r="A66" s="63"/>
      <c r="B66" s="17" t="s">
        <v>153</v>
      </c>
      <c r="C66" s="18" t="s">
        <v>154</v>
      </c>
      <c r="D66" s="5"/>
    </row>
    <row r="67" spans="1:4" ht="15">
      <c r="A67" s="63"/>
      <c r="B67" s="17" t="s">
        <v>155</v>
      </c>
      <c r="C67" s="18" t="s">
        <v>156</v>
      </c>
      <c r="D67" s="5"/>
    </row>
    <row r="68" spans="1:4" ht="22.5">
      <c r="A68" s="63"/>
      <c r="B68" s="17" t="s">
        <v>157</v>
      </c>
      <c r="C68" s="18" t="s">
        <v>158</v>
      </c>
      <c r="D68" s="5"/>
    </row>
    <row r="69" spans="1:4" ht="22.5">
      <c r="A69" s="63"/>
      <c r="B69" s="17" t="s">
        <v>159</v>
      </c>
      <c r="C69" s="18" t="s">
        <v>160</v>
      </c>
      <c r="D69" s="5"/>
    </row>
    <row r="70" spans="1:4" ht="22.5">
      <c r="A70" s="63"/>
      <c r="B70" s="17" t="s">
        <v>161</v>
      </c>
      <c r="C70" s="18" t="s">
        <v>162</v>
      </c>
      <c r="D70" s="5"/>
    </row>
    <row r="71" spans="1:4" ht="22.5">
      <c r="A71" s="63"/>
      <c r="B71" s="17" t="s">
        <v>163</v>
      </c>
      <c r="C71" s="18" t="s">
        <v>164</v>
      </c>
      <c r="D71" s="5"/>
    </row>
    <row r="72" spans="1:4" ht="22.5">
      <c r="A72" s="63"/>
      <c r="B72" s="17" t="s">
        <v>165</v>
      </c>
      <c r="C72" s="18" t="s">
        <v>166</v>
      </c>
      <c r="D72" s="5"/>
    </row>
    <row r="73" spans="1:4" ht="15">
      <c r="A73" s="63" t="s">
        <v>167</v>
      </c>
      <c r="B73" s="14" t="s">
        <v>168</v>
      </c>
      <c r="C73" s="15" t="s">
        <v>169</v>
      </c>
      <c r="D73" s="5"/>
    </row>
    <row r="74" spans="1:4" ht="15">
      <c r="A74" s="63"/>
      <c r="B74" s="14" t="s">
        <v>170</v>
      </c>
      <c r="C74" s="15" t="s">
        <v>171</v>
      </c>
      <c r="D74" s="5"/>
    </row>
    <row r="75" spans="1:4" ht="22.5">
      <c r="A75" s="63"/>
      <c r="B75" s="14" t="s">
        <v>172</v>
      </c>
      <c r="C75" s="15" t="s">
        <v>173</v>
      </c>
      <c r="D75" s="5"/>
    </row>
    <row r="76" spans="1:4" ht="15">
      <c r="A76" s="63"/>
      <c r="B76" s="14" t="s">
        <v>174</v>
      </c>
      <c r="C76" s="15" t="s">
        <v>175</v>
      </c>
      <c r="D76" s="5"/>
    </row>
    <row r="77" spans="1:4" ht="15">
      <c r="A77" s="63"/>
      <c r="B77" s="14" t="s">
        <v>176</v>
      </c>
      <c r="C77" s="15" t="s">
        <v>177</v>
      </c>
      <c r="D77" s="5"/>
    </row>
    <row r="78" spans="1:4" ht="15">
      <c r="A78" s="63"/>
      <c r="B78" s="14" t="s">
        <v>178</v>
      </c>
      <c r="C78" s="15" t="s">
        <v>179</v>
      </c>
      <c r="D78" s="5"/>
    </row>
    <row r="79" spans="1:4" ht="15">
      <c r="A79" s="63"/>
      <c r="B79" s="14" t="s">
        <v>180</v>
      </c>
      <c r="C79" s="15" t="s">
        <v>181</v>
      </c>
      <c r="D79" s="5"/>
    </row>
    <row r="80" spans="1:4" ht="15">
      <c r="A80" s="63"/>
      <c r="B80" s="14" t="s">
        <v>182</v>
      </c>
      <c r="C80" s="15" t="s">
        <v>183</v>
      </c>
      <c r="D80" s="5"/>
    </row>
    <row r="81" spans="1:4" ht="15">
      <c r="A81" s="63"/>
      <c r="B81" s="14" t="s">
        <v>184</v>
      </c>
      <c r="C81" s="15" t="s">
        <v>185</v>
      </c>
      <c r="D81" s="5"/>
    </row>
    <row r="82" spans="1:4" ht="15">
      <c r="A82" s="63"/>
      <c r="B82" s="14" t="s">
        <v>186</v>
      </c>
      <c r="C82" s="15" t="s">
        <v>187</v>
      </c>
      <c r="D82" s="5"/>
    </row>
    <row r="83" spans="1:4" ht="22.5">
      <c r="A83" s="63"/>
      <c r="B83" s="14" t="s">
        <v>188</v>
      </c>
      <c r="C83" s="15" t="s">
        <v>189</v>
      </c>
      <c r="D83" s="5"/>
    </row>
    <row r="84" spans="1:4" ht="33.75">
      <c r="A84" s="63"/>
      <c r="B84" s="14" t="s">
        <v>190</v>
      </c>
      <c r="C84" s="15" t="s">
        <v>191</v>
      </c>
      <c r="D84" s="5"/>
    </row>
    <row r="85" spans="1:4" ht="22.5">
      <c r="A85" s="63"/>
      <c r="B85" s="14" t="s">
        <v>192</v>
      </c>
      <c r="C85" s="15" t="s">
        <v>193</v>
      </c>
      <c r="D85" s="5"/>
    </row>
    <row r="86" spans="1:4" ht="15">
      <c r="A86" s="63" t="s">
        <v>194</v>
      </c>
      <c r="B86" s="17" t="s">
        <v>195</v>
      </c>
      <c r="C86" s="18" t="s">
        <v>196</v>
      </c>
      <c r="D86" s="5"/>
    </row>
    <row r="87" spans="1:4" ht="15">
      <c r="A87" s="63"/>
      <c r="B87" s="17" t="s">
        <v>197</v>
      </c>
      <c r="C87" s="18" t="s">
        <v>198</v>
      </c>
      <c r="D87" s="5"/>
    </row>
    <row r="88" spans="1:4" ht="15">
      <c r="A88" s="63"/>
      <c r="B88" s="17" t="s">
        <v>199</v>
      </c>
      <c r="C88" s="18" t="s">
        <v>200</v>
      </c>
      <c r="D88" s="5"/>
    </row>
    <row r="89" spans="1:4" ht="15">
      <c r="A89" s="63"/>
      <c r="B89" s="17" t="s">
        <v>201</v>
      </c>
      <c r="C89" s="18" t="s">
        <v>202</v>
      </c>
      <c r="D89" s="5"/>
    </row>
    <row r="90" spans="1:4" ht="15">
      <c r="A90" s="63"/>
      <c r="B90" s="17" t="s">
        <v>203</v>
      </c>
      <c r="C90" s="18" t="s">
        <v>204</v>
      </c>
      <c r="D90" s="5"/>
    </row>
    <row r="91" spans="1:4" ht="22.5">
      <c r="A91" s="63"/>
      <c r="B91" s="17" t="s">
        <v>205</v>
      </c>
      <c r="C91" s="18" t="s">
        <v>206</v>
      </c>
      <c r="D91" s="5"/>
    </row>
    <row r="92" spans="1:4" ht="15">
      <c r="A92" s="63"/>
      <c r="B92" s="17" t="s">
        <v>207</v>
      </c>
      <c r="C92" s="18" t="s">
        <v>208</v>
      </c>
      <c r="D92" s="5"/>
    </row>
    <row r="93" spans="1:4" ht="15">
      <c r="A93" s="63"/>
      <c r="B93" s="17" t="s">
        <v>209</v>
      </c>
      <c r="C93" s="18" t="s">
        <v>210</v>
      </c>
      <c r="D93" s="5"/>
    </row>
    <row r="94" spans="1:4" ht="15">
      <c r="A94" s="63"/>
      <c r="B94" s="17" t="s">
        <v>211</v>
      </c>
      <c r="C94" s="18" t="s">
        <v>212</v>
      </c>
      <c r="D94" s="5"/>
    </row>
    <row r="95" spans="1:4" ht="22.5">
      <c r="A95" s="63"/>
      <c r="B95" s="17" t="s">
        <v>213</v>
      </c>
      <c r="C95" s="18" t="s">
        <v>214</v>
      </c>
      <c r="D95" s="5"/>
    </row>
    <row r="96" spans="1:4" ht="22.5">
      <c r="A96" s="63"/>
      <c r="B96" s="17" t="s">
        <v>215</v>
      </c>
      <c r="C96" s="18" t="s">
        <v>216</v>
      </c>
      <c r="D96" s="5"/>
    </row>
    <row r="97" spans="1:4" ht="15">
      <c r="A97" s="63" t="s">
        <v>217</v>
      </c>
      <c r="B97" s="14" t="s">
        <v>218</v>
      </c>
      <c r="C97" s="15" t="s">
        <v>219</v>
      </c>
      <c r="D97" s="5"/>
    </row>
    <row r="98" spans="1:4" ht="22.5">
      <c r="A98" s="63"/>
      <c r="B98" s="14" t="s">
        <v>220</v>
      </c>
      <c r="C98" s="15" t="s">
        <v>221</v>
      </c>
      <c r="D98" s="5"/>
    </row>
    <row r="99" spans="1:4" ht="22.5">
      <c r="A99" s="63"/>
      <c r="B99" s="14" t="s">
        <v>222</v>
      </c>
      <c r="C99" s="15" t="s">
        <v>223</v>
      </c>
      <c r="D99" s="5"/>
    </row>
    <row r="100" spans="1:4" ht="15">
      <c r="A100" s="63"/>
      <c r="B100" s="14" t="s">
        <v>224</v>
      </c>
      <c r="C100" s="15" t="s">
        <v>225</v>
      </c>
      <c r="D100" s="5"/>
    </row>
    <row r="101" spans="1:4" ht="15">
      <c r="A101" s="63"/>
      <c r="B101" s="14" t="s">
        <v>226</v>
      </c>
      <c r="C101" s="15" t="s">
        <v>227</v>
      </c>
      <c r="D101" s="5"/>
    </row>
    <row r="102" spans="1:4" ht="22.5">
      <c r="A102" s="63"/>
      <c r="B102" s="14" t="s">
        <v>228</v>
      </c>
      <c r="C102" s="15" t="s">
        <v>229</v>
      </c>
      <c r="D102" s="5"/>
    </row>
    <row r="103" spans="1:4" ht="15">
      <c r="A103" s="63"/>
      <c r="B103" s="14" t="s">
        <v>230</v>
      </c>
      <c r="C103" s="15" t="s">
        <v>231</v>
      </c>
      <c r="D103" s="5"/>
    </row>
    <row r="104" spans="1:4" ht="15">
      <c r="A104" s="63"/>
      <c r="B104" s="14" t="s">
        <v>232</v>
      </c>
      <c r="C104" s="15" t="s">
        <v>233</v>
      </c>
      <c r="D104" s="5"/>
    </row>
    <row r="105" spans="1:4" ht="22.5">
      <c r="A105" s="63"/>
      <c r="B105" s="14" t="s">
        <v>234</v>
      </c>
      <c r="C105" s="15" t="s">
        <v>235</v>
      </c>
      <c r="D105" s="5"/>
    </row>
    <row r="106" spans="1:4" ht="22.5">
      <c r="A106" s="63"/>
      <c r="B106" s="14" t="s">
        <v>236</v>
      </c>
      <c r="C106" s="15" t="s">
        <v>237</v>
      </c>
      <c r="D106" s="5"/>
    </row>
    <row r="107" spans="1:4" ht="22.5">
      <c r="A107" s="63"/>
      <c r="B107" s="14" t="s">
        <v>238</v>
      </c>
      <c r="C107" s="15" t="s">
        <v>239</v>
      </c>
      <c r="D107" s="5"/>
    </row>
    <row r="108" spans="1:4" ht="22.5">
      <c r="A108" s="63"/>
      <c r="B108" s="14" t="s">
        <v>240</v>
      </c>
      <c r="C108" s="15" t="s">
        <v>241</v>
      </c>
      <c r="D108" s="5"/>
    </row>
  </sheetData>
  <mergeCells count="14">
    <mergeCell ref="A30:A37"/>
    <mergeCell ref="A1:C1"/>
    <mergeCell ref="A3:A11"/>
    <mergeCell ref="A12:A13"/>
    <mergeCell ref="A14:A16"/>
    <mergeCell ref="A17:A29"/>
    <mergeCell ref="A86:A96"/>
    <mergeCell ref="A97:A108"/>
    <mergeCell ref="A38:A39"/>
    <mergeCell ref="A40:A44"/>
    <mergeCell ref="A45:A54"/>
    <mergeCell ref="A55:A58"/>
    <mergeCell ref="A59:A72"/>
    <mergeCell ref="A73:A85"/>
  </mergeCell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19"/>
  <sheetViews>
    <sheetView workbookViewId="0">
      <selection activeCell="S6" sqref="S6"/>
    </sheetView>
  </sheetViews>
  <sheetFormatPr baseColWidth="10" defaultRowHeight="15"/>
  <cols>
    <col min="1" max="1" width="10.44140625" customWidth="1"/>
    <col min="2" max="2" width="5.5546875" customWidth="1"/>
    <col min="3" max="12" width="4.88671875" style="36" customWidth="1"/>
    <col min="13" max="13" width="4.88671875" style="2" customWidth="1"/>
    <col min="14" max="14" width="4.21875" customWidth="1"/>
    <col min="15" max="15" width="4.6640625" customWidth="1"/>
    <col min="16" max="16" width="1.77734375" customWidth="1"/>
    <col min="17" max="17" width="4.77734375" customWidth="1"/>
    <col min="18" max="18" width="5.6640625" customWidth="1"/>
    <col min="19" max="64" width="7.21875" customWidth="1"/>
  </cols>
  <sheetData>
    <row r="1" spans="1:18" ht="15.75">
      <c r="A1" s="56" t="str">
        <f>Échantillon!A1</f>
        <v>RGAA 4.1 – GRILLE D'ÉVALUATION</v>
      </c>
      <c r="B1" s="56"/>
      <c r="C1" s="56"/>
      <c r="D1" s="56"/>
      <c r="E1" s="56"/>
      <c r="F1" s="56"/>
      <c r="G1" s="56"/>
      <c r="H1" s="56"/>
      <c r="I1" s="56"/>
      <c r="J1" s="56"/>
      <c r="K1" s="56"/>
      <c r="L1" s="56"/>
      <c r="M1" s="56"/>
      <c r="N1" s="56"/>
      <c r="O1" s="56"/>
    </row>
    <row r="2" spans="1:18" ht="15.75">
      <c r="A2" s="56" t="s">
        <v>242</v>
      </c>
      <c r="B2" s="56"/>
      <c r="C2" s="56"/>
      <c r="D2" s="56"/>
      <c r="E2" s="56"/>
      <c r="F2" s="56"/>
      <c r="G2" s="56"/>
      <c r="H2" s="56"/>
      <c r="I2" s="56"/>
      <c r="J2" s="56"/>
      <c r="K2" s="56"/>
      <c r="L2" s="56"/>
      <c r="M2" s="56"/>
      <c r="N2" s="56"/>
      <c r="O2" s="56"/>
    </row>
    <row r="3" spans="1:18" ht="15.75" thickBot="1">
      <c r="B3" s="66" t="s">
        <v>243</v>
      </c>
      <c r="C3" s="65" t="s">
        <v>17</v>
      </c>
      <c r="D3" s="67" t="s">
        <v>36</v>
      </c>
      <c r="E3" s="67" t="s">
        <v>41</v>
      </c>
      <c r="F3" s="65" t="s">
        <v>48</v>
      </c>
      <c r="G3" s="65" t="s">
        <v>75</v>
      </c>
      <c r="H3" s="65" t="s">
        <v>92</v>
      </c>
      <c r="I3" s="65" t="s">
        <v>97</v>
      </c>
      <c r="J3" s="65" t="s">
        <v>108</v>
      </c>
      <c r="K3" s="65" t="s">
        <v>129</v>
      </c>
      <c r="L3" s="65" t="s">
        <v>138</v>
      </c>
      <c r="M3" s="65" t="s">
        <v>167</v>
      </c>
      <c r="N3" s="65" t="s">
        <v>194</v>
      </c>
      <c r="O3" s="65" t="s">
        <v>217</v>
      </c>
    </row>
    <row r="4" spans="1:18" ht="15.75" thickBot="1">
      <c r="A4" s="20"/>
      <c r="B4" s="66"/>
      <c r="C4" s="65"/>
      <c r="D4" s="67"/>
      <c r="E4" s="67"/>
      <c r="F4" s="65"/>
      <c r="G4" s="65"/>
      <c r="H4" s="65"/>
      <c r="I4" s="65"/>
      <c r="J4" s="65"/>
      <c r="K4" s="65"/>
      <c r="L4" s="65"/>
      <c r="M4" s="65"/>
      <c r="N4" s="65"/>
      <c r="O4" s="65"/>
    </row>
    <row r="5" spans="1:18" ht="59.85" customHeight="1" thickBot="1">
      <c r="A5" s="20"/>
      <c r="B5" s="66"/>
      <c r="C5" s="65"/>
      <c r="D5" s="67"/>
      <c r="E5" s="67"/>
      <c r="F5" s="65"/>
      <c r="G5" s="65"/>
      <c r="H5" s="65"/>
      <c r="I5" s="65"/>
      <c r="J5" s="65"/>
      <c r="K5" s="65"/>
      <c r="L5" s="65"/>
      <c r="M5" s="65"/>
      <c r="N5" s="65"/>
      <c r="O5" s="65"/>
    </row>
    <row r="6" spans="1:18" ht="18" customHeight="1">
      <c r="B6" s="21" t="s">
        <v>244</v>
      </c>
      <c r="C6" s="21">
        <f>BaseDeCalcul!$F12</f>
        <v>5</v>
      </c>
      <c r="D6" s="21">
        <f>BaseDeCalcul!F15</f>
        <v>0</v>
      </c>
      <c r="E6" s="21">
        <f>BaseDeCalcul!F19</f>
        <v>3</v>
      </c>
      <c r="F6" s="21">
        <f>BaseDeCalcul!F33</f>
        <v>0</v>
      </c>
      <c r="G6" s="21">
        <f>BaseDeCalcul!F42</f>
        <v>4</v>
      </c>
      <c r="H6" s="21">
        <f>BaseDeCalcul!F45</f>
        <v>2</v>
      </c>
      <c r="I6" s="21">
        <f>BaseDeCalcul!F51</f>
        <v>0</v>
      </c>
      <c r="J6" s="21">
        <f>BaseDeCalcul!F62</f>
        <v>7</v>
      </c>
      <c r="K6" s="21">
        <f>BaseDeCalcul!F67</f>
        <v>4</v>
      </c>
      <c r="L6" s="21">
        <f>BaseDeCalcul!F82</f>
        <v>10</v>
      </c>
      <c r="M6" s="21">
        <f>BaseDeCalcul!F96</f>
        <v>9</v>
      </c>
      <c r="N6" s="21">
        <f>BaseDeCalcul!F108</f>
        <v>5</v>
      </c>
      <c r="O6" s="22">
        <f>BaseDeCalcul!F121</f>
        <v>0</v>
      </c>
      <c r="Q6" s="23">
        <f>SUM(C6:O6)</f>
        <v>49</v>
      </c>
      <c r="R6" s="23" t="s">
        <v>244</v>
      </c>
    </row>
    <row r="7" spans="1:18" ht="18" customHeight="1">
      <c r="A7" s="24"/>
      <c r="B7" s="25" t="s">
        <v>245</v>
      </c>
      <c r="C7" s="25">
        <f>BaseDeCalcul!G12</f>
        <v>0</v>
      </c>
      <c r="D7" s="25">
        <f>BaseDeCalcul!G15</f>
        <v>0</v>
      </c>
      <c r="E7" s="25">
        <f>BaseDeCalcul!G19</f>
        <v>0</v>
      </c>
      <c r="F7" s="25">
        <f>BaseDeCalcul!G33</f>
        <v>0</v>
      </c>
      <c r="G7" s="25">
        <f>BaseDeCalcul!G42</f>
        <v>0</v>
      </c>
      <c r="H7" s="25">
        <f>BaseDeCalcul!G45</f>
        <v>0</v>
      </c>
      <c r="I7" s="25">
        <f>BaseDeCalcul!G51</f>
        <v>0</v>
      </c>
      <c r="J7" s="25">
        <f>BaseDeCalcul!G62</f>
        <v>0</v>
      </c>
      <c r="K7" s="25">
        <f>BaseDeCalcul!G67</f>
        <v>0</v>
      </c>
      <c r="L7" s="25">
        <f>BaseDeCalcul!G82</f>
        <v>0</v>
      </c>
      <c r="M7" s="25">
        <f>BaseDeCalcul!G96</f>
        <v>0</v>
      </c>
      <c r="N7" s="25">
        <f>BaseDeCalcul!G108</f>
        <v>0</v>
      </c>
      <c r="O7" s="26">
        <f>BaseDeCalcul!G121</f>
        <v>0</v>
      </c>
      <c r="Q7" s="27">
        <f>SUM(C7:O7)</f>
        <v>0</v>
      </c>
      <c r="R7" s="27" t="s">
        <v>245</v>
      </c>
    </row>
    <row r="8" spans="1:18" ht="18" customHeight="1">
      <c r="A8" s="24"/>
      <c r="B8" s="28" t="s">
        <v>246</v>
      </c>
      <c r="C8" s="28">
        <f>BaseDeCalcul!H12</f>
        <v>4</v>
      </c>
      <c r="D8" s="28">
        <f>BaseDeCalcul!H15</f>
        <v>0</v>
      </c>
      <c r="E8" s="28">
        <f>BaseDeCalcul!H19</f>
        <v>0</v>
      </c>
      <c r="F8" s="28">
        <f>BaseDeCalcul!H33</f>
        <v>0</v>
      </c>
      <c r="G8" s="28">
        <f>BaseDeCalcul!H42</f>
        <v>4</v>
      </c>
      <c r="H8" s="28">
        <f>BaseDeCalcul!H45</f>
        <v>0</v>
      </c>
      <c r="I8" s="28">
        <f>BaseDeCalcul!H51</f>
        <v>0</v>
      </c>
      <c r="J8" s="28">
        <f>BaseDeCalcul!H62</f>
        <v>3</v>
      </c>
      <c r="K8" s="28">
        <f>BaseDeCalcul!H67</f>
        <v>0</v>
      </c>
      <c r="L8" s="28">
        <f>BaseDeCalcul!H82</f>
        <v>4</v>
      </c>
      <c r="M8" s="28">
        <f>BaseDeCalcul!H96</f>
        <v>2</v>
      </c>
      <c r="N8" s="28">
        <f>BaseDeCalcul!H108</f>
        <v>6</v>
      </c>
      <c r="O8" s="29">
        <f>BaseDeCalcul!H121</f>
        <v>0</v>
      </c>
      <c r="Q8" s="30">
        <f>SUM(C8:O8)</f>
        <v>23</v>
      </c>
      <c r="R8" s="30" t="s">
        <v>246</v>
      </c>
    </row>
    <row r="9" spans="1:18" ht="18" customHeight="1" thickBot="1">
      <c r="A9" s="31"/>
      <c r="B9" s="32" t="s">
        <v>247</v>
      </c>
      <c r="C9" s="32">
        <f>BaseDeCalcul!P12</f>
        <v>0</v>
      </c>
      <c r="D9" s="32">
        <f>BaseDeCalcul!P15</f>
        <v>0</v>
      </c>
      <c r="E9" s="32">
        <f>BaseDeCalcul!P19</f>
        <v>0</v>
      </c>
      <c r="F9" s="32">
        <f>BaseDeCalcul!P33</f>
        <v>0</v>
      </c>
      <c r="G9" s="32">
        <f>BaseDeCalcul!P42</f>
        <v>0</v>
      </c>
      <c r="H9" s="32">
        <f>BaseDeCalcul!P45</f>
        <v>0</v>
      </c>
      <c r="I9" s="32">
        <f>BaseDeCalcul!P51</f>
        <v>0</v>
      </c>
      <c r="J9" s="32">
        <f>BaseDeCalcul!P62</f>
        <v>0</v>
      </c>
      <c r="K9" s="32">
        <f>BaseDeCalcul!P67</f>
        <v>0</v>
      </c>
      <c r="L9" s="32">
        <f>BaseDeCalcul!P82</f>
        <v>0</v>
      </c>
      <c r="M9" s="32">
        <f>BaseDeCalcul!P96</f>
        <v>0</v>
      </c>
      <c r="N9" s="32">
        <f>BaseDeCalcul!P108</f>
        <v>0</v>
      </c>
      <c r="O9" s="33">
        <f>BaseDeCalcul!P121</f>
        <v>0</v>
      </c>
      <c r="Q9" s="34">
        <f>SUM(C9:O9)</f>
        <v>0</v>
      </c>
      <c r="R9" s="34" t="s">
        <v>247</v>
      </c>
    </row>
    <row r="10" spans="1:18" ht="18" customHeight="1" thickBot="1">
      <c r="A10" s="31"/>
      <c r="B10" s="32" t="s">
        <v>248</v>
      </c>
      <c r="C10" s="32">
        <f>BaseDeCalcul!I12</f>
        <v>9</v>
      </c>
      <c r="D10" s="32">
        <f>BaseDeCalcul!I15</f>
        <v>4</v>
      </c>
      <c r="E10" s="32">
        <f>BaseDeCalcul!I19</f>
        <v>3</v>
      </c>
      <c r="F10" s="32">
        <f>BaseDeCalcul!I33</f>
        <v>26</v>
      </c>
      <c r="G10" s="32">
        <f>BaseDeCalcul!I42</f>
        <v>8</v>
      </c>
      <c r="H10" s="32">
        <f>BaseDeCalcul!I45</f>
        <v>2</v>
      </c>
      <c r="I10" s="32">
        <f>BaseDeCalcul!I51</f>
        <v>10</v>
      </c>
      <c r="J10" s="32">
        <f>BaseDeCalcul!I62</f>
        <v>10</v>
      </c>
      <c r="K10" s="32">
        <f>BaseDeCalcul!I67</f>
        <v>4</v>
      </c>
      <c r="L10" s="32">
        <f>BaseDeCalcul!I82</f>
        <v>14</v>
      </c>
      <c r="M10" s="32">
        <f>BaseDeCalcul!I96</f>
        <v>15</v>
      </c>
      <c r="N10" s="32">
        <f>BaseDeCalcul!I108</f>
        <v>11</v>
      </c>
      <c r="O10" s="33">
        <f>BaseDeCalcul!I121</f>
        <v>24</v>
      </c>
      <c r="Q10" s="34">
        <f>SUM(C10:O10)</f>
        <v>140</v>
      </c>
      <c r="R10" s="34" t="s">
        <v>248</v>
      </c>
    </row>
    <row r="11" spans="1:18">
      <c r="A11" s="2"/>
      <c r="B11" s="35"/>
      <c r="C11" s="35"/>
      <c r="D11" s="35"/>
      <c r="E11" s="35"/>
      <c r="F11" s="35"/>
      <c r="G11" s="35"/>
      <c r="H11" s="35"/>
      <c r="I11" s="35"/>
      <c r="J11" s="35"/>
      <c r="K11" s="35"/>
      <c r="L11" s="35"/>
      <c r="M11" s="35"/>
      <c r="N11" s="35"/>
      <c r="O11" s="35"/>
    </row>
    <row r="12" spans="1:18">
      <c r="C12"/>
      <c r="D12"/>
      <c r="E12"/>
      <c r="F12"/>
    </row>
    <row r="13" spans="1:18">
      <c r="C13"/>
      <c r="D13"/>
      <c r="E13"/>
      <c r="F13"/>
    </row>
    <row r="14" spans="1:18">
      <c r="B14" t="s">
        <v>249</v>
      </c>
    </row>
    <row r="15" spans="1:18">
      <c r="B15" t="str">
        <f>IF(Q10=0,COUNTIF(BaseDeCalcul!J3:J120,"C")/(COUNTIF(BaseDeCalcul!J3:J120,"C")+COUNTIF(BaseDeCalcul!J3:J120,"NC"))*100&amp;"%","Pourcentage indisponible : il reste "&amp;Q10&amp;" critère(s) NT.")</f>
        <v>Pourcentage indisponible : il reste 140 critère(s) NT.</v>
      </c>
      <c r="C15" s="37"/>
    </row>
    <row r="16" spans="1:18">
      <c r="C16" s="37"/>
    </row>
    <row r="17" spans="2:2">
      <c r="B17" t="s">
        <v>250</v>
      </c>
    </row>
    <row r="18" spans="2:2">
      <c r="B18" t="str">
        <f>IF(Q10=0,ROUND(AVERAGEIF(BaseDeCalcul!D125:E125,"&lt;&gt;NA")*100,1)&amp;"%","Pourcentage indisponible : il reste "&amp;Q10&amp;" critère(s) NT.")</f>
        <v>Pourcentage indisponible : il reste 140 critère(s) NT.</v>
      </c>
    </row>
    <row r="36" spans="3:3">
      <c r="C36" s="36">
        <v>1</v>
      </c>
    </row>
    <row r="43" spans="3:3">
      <c r="C43" s="36">
        <v>1</v>
      </c>
    </row>
    <row r="57" spans="3:3">
      <c r="C57" s="36">
        <v>1</v>
      </c>
    </row>
    <row r="58" spans="3:3">
      <c r="C58" s="36">
        <v>1</v>
      </c>
    </row>
    <row r="67" spans="3:3">
      <c r="C67" s="36">
        <v>1</v>
      </c>
    </row>
    <row r="68" spans="3:3">
      <c r="C68" s="36">
        <v>1</v>
      </c>
    </row>
    <row r="69" spans="3:3">
      <c r="C69" s="36">
        <v>1</v>
      </c>
    </row>
    <row r="70" spans="3:3">
      <c r="C70" s="36">
        <v>1</v>
      </c>
    </row>
    <row r="71" spans="3:3">
      <c r="C71" s="36">
        <v>1</v>
      </c>
    </row>
    <row r="87" spans="3:3">
      <c r="C87" s="36">
        <v>1</v>
      </c>
    </row>
    <row r="88" spans="3:3">
      <c r="C88" s="36">
        <v>1</v>
      </c>
    </row>
    <row r="89" spans="3:3">
      <c r="C89" s="36">
        <v>1</v>
      </c>
    </row>
    <row r="97" spans="3:3">
      <c r="C97" s="36">
        <v>1</v>
      </c>
    </row>
    <row r="98" spans="3:3">
      <c r="C98" s="36">
        <v>1</v>
      </c>
    </row>
    <row r="101" spans="3:3">
      <c r="C101" s="36">
        <v>1</v>
      </c>
    </row>
    <row r="107" spans="3:3">
      <c r="C107" s="36">
        <v>1</v>
      </c>
    </row>
    <row r="108" spans="3:3">
      <c r="C108" s="36">
        <v>1</v>
      </c>
    </row>
    <row r="112" spans="3:3">
      <c r="C112" s="36">
        <v>1</v>
      </c>
    </row>
    <row r="113" spans="3:3">
      <c r="C113" s="36">
        <v>1</v>
      </c>
    </row>
    <row r="116" spans="3:3">
      <c r="C116" s="36">
        <v>1</v>
      </c>
    </row>
    <row r="117" spans="3:3">
      <c r="C117" s="36">
        <v>1</v>
      </c>
    </row>
    <row r="119" spans="3:3">
      <c r="C119" s="36">
        <v>1</v>
      </c>
    </row>
  </sheetData>
  <mergeCells count="16">
    <mergeCell ref="O3:O5"/>
    <mergeCell ref="A1:O1"/>
    <mergeCell ref="A2:O2"/>
    <mergeCell ref="B3:B5"/>
    <mergeCell ref="C3:C5"/>
    <mergeCell ref="D3:D5"/>
    <mergeCell ref="E3:E5"/>
    <mergeCell ref="F3:F5"/>
    <mergeCell ref="G3:G5"/>
    <mergeCell ref="H3:H5"/>
    <mergeCell ref="I3:I5"/>
    <mergeCell ref="J3:J5"/>
    <mergeCell ref="K3:K5"/>
    <mergeCell ref="L3:L5"/>
    <mergeCell ref="M3:M5"/>
    <mergeCell ref="N3:N5"/>
  </mergeCell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25"/>
  <sheetViews>
    <sheetView workbookViewId="0">
      <selection activeCell="E1" sqref="E1"/>
    </sheetView>
  </sheetViews>
  <sheetFormatPr baseColWidth="10" defaultRowHeight="15.75"/>
  <cols>
    <col min="1" max="1" width="3.33203125" customWidth="1"/>
    <col min="2" max="2" width="5.21875" customWidth="1"/>
    <col min="3" max="3" width="14" customWidth="1"/>
    <col min="4" max="5" width="5.44140625" style="36" customWidth="1"/>
    <col min="6" max="9" width="5" style="48" customWidth="1"/>
    <col min="10" max="10" width="9.44140625" customWidth="1"/>
    <col min="11" max="12" width="5.21875" customWidth="1"/>
    <col min="13" max="13" width="14" customWidth="1"/>
    <col min="14" max="15" width="5.44140625" style="36" customWidth="1"/>
    <col min="16" max="16" width="7.21875" style="48" customWidth="1"/>
    <col min="17" max="28" width="9.44140625" customWidth="1"/>
  </cols>
  <sheetData>
    <row r="1" spans="1:28">
      <c r="D1" s="38" t="s">
        <v>11</v>
      </c>
      <c r="E1" s="38" t="s">
        <v>13</v>
      </c>
      <c r="F1" s="39" t="s">
        <v>244</v>
      </c>
      <c r="G1" s="39" t="s">
        <v>245</v>
      </c>
      <c r="H1" s="39" t="s">
        <v>246</v>
      </c>
      <c r="I1" s="39" t="s">
        <v>248</v>
      </c>
      <c r="N1" s="38" t="s">
        <v>11</v>
      </c>
      <c r="O1" s="38" t="s">
        <v>13</v>
      </c>
      <c r="P1" s="39" t="s">
        <v>251</v>
      </c>
    </row>
    <row r="2" spans="1:28">
      <c r="A2" s="2"/>
      <c r="B2" s="2"/>
      <c r="C2" s="2"/>
      <c r="D2"/>
      <c r="E2" s="40"/>
      <c r="F2" s="41"/>
      <c r="G2" s="41"/>
      <c r="H2" s="41"/>
      <c r="I2" s="41"/>
      <c r="K2" s="2"/>
      <c r="L2" s="2"/>
      <c r="M2" s="2"/>
      <c r="N2" s="40"/>
      <c r="O2" s="40"/>
      <c r="P2" s="41"/>
      <c r="Q2" s="2"/>
      <c r="R2" s="2"/>
      <c r="S2" s="2"/>
      <c r="T2" s="2"/>
      <c r="U2" s="2"/>
      <c r="V2" s="2"/>
      <c r="W2" s="2"/>
      <c r="X2" s="2"/>
      <c r="Y2" s="2"/>
      <c r="Z2" s="2"/>
      <c r="AA2" s="2"/>
      <c r="AB2" s="2"/>
    </row>
    <row r="3" spans="1:28">
      <c r="A3">
        <v>1</v>
      </c>
      <c r="B3" s="36" t="str">
        <f>Critères!$B3</f>
        <v>1.1</v>
      </c>
      <c r="C3" s="36" t="str">
        <f>Critères!$A3</f>
        <v>IMAGES</v>
      </c>
      <c r="D3" s="36" t="str">
        <f>'P01'!$D4</f>
        <v>C</v>
      </c>
      <c r="E3" s="36" t="str">
        <f>'P02'!$D4</f>
        <v>NT</v>
      </c>
      <c r="F3" s="39">
        <f t="shared" ref="F3:F11" si="0">COUNTIF(D3:E3,"C")</f>
        <v>1</v>
      </c>
      <c r="G3" s="39">
        <f t="shared" ref="G3:G11" si="1">COUNTIF(D3:E3,"NC")</f>
        <v>0</v>
      </c>
      <c r="H3" s="39">
        <f t="shared" ref="H3:H11" si="2">COUNTIF(D3:E3,"NA")</f>
        <v>0</v>
      </c>
      <c r="I3" s="39">
        <f t="shared" ref="I3:I11" si="3">COUNTIF(D3:E3,"NT")</f>
        <v>1</v>
      </c>
      <c r="J3" t="str">
        <f t="shared" ref="J3:J11" si="4">IF(G3&gt;0,"NC",IF(F3&gt;0,"C",IF(I3&gt;0,"NT","NA")))</f>
        <v>C</v>
      </c>
      <c r="K3">
        <v>1</v>
      </c>
      <c r="L3" s="36" t="str">
        <f>Critères!$B3</f>
        <v>1.1</v>
      </c>
      <c r="M3" s="36" t="str">
        <f>Critères!$A3</f>
        <v>IMAGES</v>
      </c>
      <c r="N3" s="36" t="str">
        <f>'P01'!$E4</f>
        <v>N</v>
      </c>
      <c r="O3" s="36" t="str">
        <f>'P02'!$E4</f>
        <v>N</v>
      </c>
      <c r="P3" s="39">
        <f t="shared" ref="P3:P11" si="5">COUNTIF(N3:O3,"D")</f>
        <v>0</v>
      </c>
    </row>
    <row r="4" spans="1:28">
      <c r="A4">
        <v>1</v>
      </c>
      <c r="B4" s="36" t="str">
        <f>Critères!$B4</f>
        <v>1.2</v>
      </c>
      <c r="C4" s="36" t="str">
        <f>Critères!$A3</f>
        <v>IMAGES</v>
      </c>
      <c r="D4" s="36" t="str">
        <f>'P01'!$D5</f>
        <v>C</v>
      </c>
      <c r="E4" s="36" t="str">
        <f>'P02'!$D5</f>
        <v>NT</v>
      </c>
      <c r="F4" s="39">
        <f t="shared" si="0"/>
        <v>1</v>
      </c>
      <c r="G4" s="39">
        <f t="shared" si="1"/>
        <v>0</v>
      </c>
      <c r="H4" s="39">
        <f t="shared" si="2"/>
        <v>0</v>
      </c>
      <c r="I4" s="39">
        <f t="shared" si="3"/>
        <v>1</v>
      </c>
      <c r="J4" t="str">
        <f t="shared" si="4"/>
        <v>C</v>
      </c>
      <c r="K4">
        <v>1</v>
      </c>
      <c r="L4" s="36" t="str">
        <f>Critères!$B4</f>
        <v>1.2</v>
      </c>
      <c r="M4" s="36" t="str">
        <f>Critères!$A3</f>
        <v>IMAGES</v>
      </c>
      <c r="N4" s="36" t="str">
        <f>'P01'!$E5</f>
        <v>N</v>
      </c>
      <c r="O4" s="36" t="str">
        <f>'P02'!$E5</f>
        <v>N</v>
      </c>
      <c r="P4" s="39">
        <f t="shared" si="5"/>
        <v>0</v>
      </c>
    </row>
    <row r="5" spans="1:28">
      <c r="A5">
        <v>1</v>
      </c>
      <c r="B5" s="36" t="str">
        <f>Critères!$B5</f>
        <v>1.3</v>
      </c>
      <c r="C5" s="36" t="str">
        <f>Critères!$A3</f>
        <v>IMAGES</v>
      </c>
      <c r="D5" s="36" t="str">
        <f>'P01'!$D6</f>
        <v>C</v>
      </c>
      <c r="E5" s="36" t="str">
        <f>'P02'!$D6</f>
        <v>NT</v>
      </c>
      <c r="F5" s="39">
        <f t="shared" si="0"/>
        <v>1</v>
      </c>
      <c r="G5" s="39">
        <f t="shared" si="1"/>
        <v>0</v>
      </c>
      <c r="H5" s="39">
        <f t="shared" si="2"/>
        <v>0</v>
      </c>
      <c r="I5" s="39">
        <f t="shared" si="3"/>
        <v>1</v>
      </c>
      <c r="J5" t="str">
        <f t="shared" si="4"/>
        <v>C</v>
      </c>
      <c r="K5">
        <v>1</v>
      </c>
      <c r="L5" s="36" t="str">
        <f>Critères!$B5</f>
        <v>1.3</v>
      </c>
      <c r="M5" s="36" t="str">
        <f>Critères!$A3</f>
        <v>IMAGES</v>
      </c>
      <c r="N5" s="36" t="str">
        <f>'P01'!$E6</f>
        <v>N</v>
      </c>
      <c r="O5" s="36" t="str">
        <f>'P02'!$E6</f>
        <v>N</v>
      </c>
      <c r="P5" s="39">
        <f t="shared" si="5"/>
        <v>0</v>
      </c>
    </row>
    <row r="6" spans="1:28">
      <c r="A6">
        <v>1</v>
      </c>
      <c r="B6" s="36" t="str">
        <f>Critères!$B6</f>
        <v>1.4</v>
      </c>
      <c r="C6" s="36" t="str">
        <f>Critères!$A3</f>
        <v>IMAGES</v>
      </c>
      <c r="D6" s="36" t="str">
        <f>'P01'!$D7</f>
        <v>NA</v>
      </c>
      <c r="E6" s="36" t="str">
        <f>'P02'!$D7</f>
        <v>NT</v>
      </c>
      <c r="F6" s="39">
        <f t="shared" si="0"/>
        <v>0</v>
      </c>
      <c r="G6" s="39">
        <f t="shared" si="1"/>
        <v>0</v>
      </c>
      <c r="H6" s="39">
        <f t="shared" si="2"/>
        <v>1</v>
      </c>
      <c r="I6" s="39">
        <f t="shared" si="3"/>
        <v>1</v>
      </c>
      <c r="J6" t="str">
        <f t="shared" si="4"/>
        <v>NT</v>
      </c>
      <c r="K6">
        <v>1</v>
      </c>
      <c r="L6" s="36" t="str">
        <f>Critères!$B6</f>
        <v>1.4</v>
      </c>
      <c r="M6" s="36" t="str">
        <f>Critères!$A3</f>
        <v>IMAGES</v>
      </c>
      <c r="N6" s="36" t="str">
        <f>'P01'!$E7</f>
        <v>N</v>
      </c>
      <c r="O6" s="36" t="str">
        <f>'P02'!$E7</f>
        <v>N</v>
      </c>
      <c r="P6" s="39">
        <f t="shared" si="5"/>
        <v>0</v>
      </c>
    </row>
    <row r="7" spans="1:28">
      <c r="A7">
        <v>1</v>
      </c>
      <c r="B7" s="36" t="str">
        <f>Critères!$B7</f>
        <v>1.5</v>
      </c>
      <c r="C7" s="36" t="str">
        <f>Critères!$A3</f>
        <v>IMAGES</v>
      </c>
      <c r="D7" s="36" t="str">
        <f>'P01'!$D8</f>
        <v>NA</v>
      </c>
      <c r="E7" s="36" t="str">
        <f>'P02'!$D8</f>
        <v>NT</v>
      </c>
      <c r="F7" s="39">
        <f t="shared" si="0"/>
        <v>0</v>
      </c>
      <c r="G7" s="39">
        <f t="shared" si="1"/>
        <v>0</v>
      </c>
      <c r="H7" s="39">
        <f t="shared" si="2"/>
        <v>1</v>
      </c>
      <c r="I7" s="39">
        <f t="shared" si="3"/>
        <v>1</v>
      </c>
      <c r="J7" t="str">
        <f t="shared" si="4"/>
        <v>NT</v>
      </c>
      <c r="K7">
        <v>1</v>
      </c>
      <c r="L7" s="36" t="str">
        <f>Critères!$B7</f>
        <v>1.5</v>
      </c>
      <c r="M7" s="36" t="str">
        <f>Critères!$A3</f>
        <v>IMAGES</v>
      </c>
      <c r="N7" s="36" t="str">
        <f>'P01'!$E8</f>
        <v>N</v>
      </c>
      <c r="O7" s="36" t="str">
        <f>'P02'!$E8</f>
        <v>N</v>
      </c>
      <c r="P7" s="39">
        <f t="shared" si="5"/>
        <v>0</v>
      </c>
    </row>
    <row r="8" spans="1:28">
      <c r="A8">
        <v>1</v>
      </c>
      <c r="B8" s="36" t="str">
        <f>Critères!$B8</f>
        <v>1.6</v>
      </c>
      <c r="C8" s="36" t="str">
        <f>Critères!$A3</f>
        <v>IMAGES</v>
      </c>
      <c r="D8" s="36" t="str">
        <f>'P01'!$D9</f>
        <v>C</v>
      </c>
      <c r="E8" s="36" t="str">
        <f>'P02'!$D9</f>
        <v>NT</v>
      </c>
      <c r="F8" s="39">
        <f t="shared" si="0"/>
        <v>1</v>
      </c>
      <c r="G8" s="39">
        <f t="shared" si="1"/>
        <v>0</v>
      </c>
      <c r="H8" s="39">
        <f t="shared" si="2"/>
        <v>0</v>
      </c>
      <c r="I8" s="39">
        <f t="shared" si="3"/>
        <v>1</v>
      </c>
      <c r="J8" t="str">
        <f t="shared" si="4"/>
        <v>C</v>
      </c>
      <c r="K8">
        <v>1</v>
      </c>
      <c r="L8" s="36" t="str">
        <f>Critères!$B8</f>
        <v>1.6</v>
      </c>
      <c r="M8" s="36" t="str">
        <f>Critères!$A3</f>
        <v>IMAGES</v>
      </c>
      <c r="N8" s="36" t="str">
        <f>'P01'!$E9</f>
        <v>N</v>
      </c>
      <c r="O8" s="36" t="str">
        <f>'P02'!$E9</f>
        <v>N</v>
      </c>
      <c r="P8" s="39">
        <f t="shared" si="5"/>
        <v>0</v>
      </c>
    </row>
    <row r="9" spans="1:28">
      <c r="A9">
        <v>1</v>
      </c>
      <c r="B9" s="36" t="str">
        <f>Critères!$B9</f>
        <v>1.7</v>
      </c>
      <c r="C9" s="36" t="str">
        <f>Critères!$A3</f>
        <v>IMAGES</v>
      </c>
      <c r="D9" s="36" t="str">
        <f>'P01'!$D10</f>
        <v>C</v>
      </c>
      <c r="E9" s="36" t="str">
        <f>'P02'!$D10</f>
        <v>NT</v>
      </c>
      <c r="F9" s="39">
        <f t="shared" si="0"/>
        <v>1</v>
      </c>
      <c r="G9" s="39">
        <f t="shared" si="1"/>
        <v>0</v>
      </c>
      <c r="H9" s="39">
        <f t="shared" si="2"/>
        <v>0</v>
      </c>
      <c r="I9" s="39">
        <f t="shared" si="3"/>
        <v>1</v>
      </c>
      <c r="J9" t="str">
        <f t="shared" si="4"/>
        <v>C</v>
      </c>
      <c r="K9">
        <v>1</v>
      </c>
      <c r="L9" s="36" t="str">
        <f>Critères!$B9</f>
        <v>1.7</v>
      </c>
      <c r="M9" s="36" t="str">
        <f>Critères!$A3</f>
        <v>IMAGES</v>
      </c>
      <c r="N9" s="36" t="str">
        <f>'P01'!$E10</f>
        <v>N</v>
      </c>
      <c r="O9" s="36" t="str">
        <f>'P02'!$E10</f>
        <v>N</v>
      </c>
      <c r="P9" s="39">
        <f t="shared" si="5"/>
        <v>0</v>
      </c>
    </row>
    <row r="10" spans="1:28">
      <c r="A10">
        <v>1</v>
      </c>
      <c r="B10" s="36" t="str">
        <f>Critères!$B10</f>
        <v>1.8</v>
      </c>
      <c r="C10" s="36" t="str">
        <f>Critères!$A3</f>
        <v>IMAGES</v>
      </c>
      <c r="D10" s="36" t="str">
        <f>'P01'!$D11</f>
        <v>NA</v>
      </c>
      <c r="E10" s="36" t="str">
        <f>'P02'!$D11</f>
        <v>NT</v>
      </c>
      <c r="F10" s="39">
        <f t="shared" si="0"/>
        <v>0</v>
      </c>
      <c r="G10" s="39">
        <f t="shared" si="1"/>
        <v>0</v>
      </c>
      <c r="H10" s="39">
        <f t="shared" si="2"/>
        <v>1</v>
      </c>
      <c r="I10" s="39">
        <f t="shared" si="3"/>
        <v>1</v>
      </c>
      <c r="J10" t="str">
        <f t="shared" si="4"/>
        <v>NT</v>
      </c>
      <c r="K10">
        <v>1</v>
      </c>
      <c r="L10" s="36" t="str">
        <f>Critères!$B10</f>
        <v>1.8</v>
      </c>
      <c r="M10" s="36" t="str">
        <f>Critères!$A3</f>
        <v>IMAGES</v>
      </c>
      <c r="N10" s="36" t="str">
        <f>'P01'!$E11</f>
        <v>N</v>
      </c>
      <c r="O10" s="36" t="str">
        <f>'P02'!$E11</f>
        <v>N</v>
      </c>
      <c r="P10" s="39">
        <f t="shared" si="5"/>
        <v>0</v>
      </c>
    </row>
    <row r="11" spans="1:28">
      <c r="A11">
        <v>1</v>
      </c>
      <c r="B11" s="36" t="str">
        <f>Critères!$B11</f>
        <v>1.9</v>
      </c>
      <c r="C11" s="36" t="str">
        <f>Critères!$A3</f>
        <v>IMAGES</v>
      </c>
      <c r="D11" s="36" t="str">
        <f>'P01'!$D12</f>
        <v>NA</v>
      </c>
      <c r="E11" s="36" t="str">
        <f>'P02'!$D12</f>
        <v>NT</v>
      </c>
      <c r="F11" s="39">
        <f t="shared" si="0"/>
        <v>0</v>
      </c>
      <c r="G11" s="39">
        <f t="shared" si="1"/>
        <v>0</v>
      </c>
      <c r="H11" s="39">
        <f t="shared" si="2"/>
        <v>1</v>
      </c>
      <c r="I11" s="39">
        <f t="shared" si="3"/>
        <v>1</v>
      </c>
      <c r="J11" t="str">
        <f t="shared" si="4"/>
        <v>NT</v>
      </c>
      <c r="K11">
        <v>1</v>
      </c>
      <c r="L11" s="36" t="str">
        <f>Critères!$B11</f>
        <v>1.9</v>
      </c>
      <c r="M11" s="36" t="str">
        <f>Critères!$A3</f>
        <v>IMAGES</v>
      </c>
      <c r="N11" s="36" t="str">
        <f>'P01'!$E12</f>
        <v>N</v>
      </c>
      <c r="O11" s="36" t="str">
        <f>'P02'!$E12</f>
        <v>N</v>
      </c>
      <c r="P11" s="39">
        <f t="shared" si="5"/>
        <v>0</v>
      </c>
    </row>
    <row r="12" spans="1:28">
      <c r="A12" s="42"/>
      <c r="B12" s="43"/>
      <c r="C12" s="43"/>
      <c r="D12" s="43"/>
      <c r="E12" s="43"/>
      <c r="F12" s="44">
        <f>SUM(F3:F11)</f>
        <v>5</v>
      </c>
      <c r="G12" s="44">
        <f>SUM(G3:G11)</f>
        <v>0</v>
      </c>
      <c r="H12" s="44">
        <f>SUM(H3:H11)</f>
        <v>4</v>
      </c>
      <c r="I12" s="44">
        <f>SUM(I3:I11)</f>
        <v>9</v>
      </c>
      <c r="K12" s="42"/>
      <c r="L12" s="43"/>
      <c r="M12" s="43"/>
      <c r="N12" s="43"/>
      <c r="O12" s="43"/>
      <c r="P12" s="44">
        <f>SUM(P1:P11)</f>
        <v>0</v>
      </c>
    </row>
    <row r="13" spans="1:28">
      <c r="A13">
        <v>2</v>
      </c>
      <c r="B13" s="36" t="str">
        <f>Critères!$B12</f>
        <v>2.1</v>
      </c>
      <c r="C13" s="36" t="str">
        <f>Critères!$A12</f>
        <v>CADRES</v>
      </c>
      <c r="D13" s="36" t="str">
        <f>'P01'!$D13</f>
        <v>NT</v>
      </c>
      <c r="E13" s="36" t="str">
        <f>'P02'!$D13</f>
        <v>NT</v>
      </c>
      <c r="F13" s="39">
        <f>COUNTIF(D13:E13,"C")</f>
        <v>0</v>
      </c>
      <c r="G13" s="39">
        <f>COUNTIF(D13:E13,"NC")</f>
        <v>0</v>
      </c>
      <c r="H13" s="39">
        <f>COUNTIF(D13:E13,"NA")</f>
        <v>0</v>
      </c>
      <c r="I13" s="39">
        <f>COUNTIF(D13:E13,"NT")</f>
        <v>2</v>
      </c>
      <c r="J13" t="str">
        <f>IF(G13&gt;0,"NC",IF(F13&gt;0,"C",IF(I13&gt;0,"NT","NA")))</f>
        <v>NT</v>
      </c>
      <c r="K13">
        <v>2</v>
      </c>
      <c r="L13" s="36" t="str">
        <f>Critères!$B12</f>
        <v>2.1</v>
      </c>
      <c r="M13" s="36" t="str">
        <f>Critères!$A12</f>
        <v>CADRES</v>
      </c>
      <c r="N13" s="36" t="str">
        <f>'P01'!$E13</f>
        <v>N</v>
      </c>
      <c r="O13" s="36" t="str">
        <f>'P02'!$E13</f>
        <v>N</v>
      </c>
      <c r="P13" s="39">
        <f>COUNTIF(N13:O13,"D")</f>
        <v>0</v>
      </c>
    </row>
    <row r="14" spans="1:28">
      <c r="A14">
        <v>2</v>
      </c>
      <c r="B14" s="36" t="str">
        <f>Critères!$B13</f>
        <v>2.2</v>
      </c>
      <c r="C14" s="36" t="str">
        <f>Critères!$A12</f>
        <v>CADRES</v>
      </c>
      <c r="D14" s="36" t="str">
        <f>'P01'!$D14</f>
        <v>NT</v>
      </c>
      <c r="E14" s="36" t="str">
        <f>'P02'!$D14</f>
        <v>NT</v>
      </c>
      <c r="F14" s="39">
        <f>COUNTIF(D14:E14,"C")</f>
        <v>0</v>
      </c>
      <c r="G14" s="39">
        <f>COUNTIF(D14:E14,"NC")</f>
        <v>0</v>
      </c>
      <c r="H14" s="39">
        <f>COUNTIF(D14:E14,"NA")</f>
        <v>0</v>
      </c>
      <c r="I14" s="39">
        <f>COUNTIF(D14:E14,"NT")</f>
        <v>2</v>
      </c>
      <c r="J14" t="str">
        <f>IF(G14&gt;0,"NC",IF(F14&gt;0,"C",IF(I14&gt;0,"NT","NA")))</f>
        <v>NT</v>
      </c>
      <c r="K14">
        <v>2</v>
      </c>
      <c r="L14" s="36" t="str">
        <f>Critères!$B13</f>
        <v>2.2</v>
      </c>
      <c r="M14" s="36" t="str">
        <f>Critères!$A12</f>
        <v>CADRES</v>
      </c>
      <c r="N14" s="36" t="str">
        <f>'P01'!$E14</f>
        <v>N</v>
      </c>
      <c r="O14" s="36" t="str">
        <f>'P02'!$E14</f>
        <v>N</v>
      </c>
      <c r="P14" s="39">
        <f>COUNTIF(N14:O14,"D")</f>
        <v>0</v>
      </c>
    </row>
    <row r="15" spans="1:28">
      <c r="A15" s="42"/>
      <c r="B15" s="43"/>
      <c r="C15" s="43"/>
      <c r="D15" s="43"/>
      <c r="E15" s="43"/>
      <c r="F15" s="44">
        <f>SUM(F13:F14)</f>
        <v>0</v>
      </c>
      <c r="G15" s="44">
        <f>SUM(G13:G14)</f>
        <v>0</v>
      </c>
      <c r="H15" s="44">
        <f>SUM(H13:H14)</f>
        <v>0</v>
      </c>
      <c r="I15" s="44">
        <f>SUM(I13:I14)</f>
        <v>4</v>
      </c>
      <c r="K15" s="42"/>
      <c r="L15" s="43"/>
      <c r="M15" s="43"/>
      <c r="N15" s="43"/>
      <c r="O15" s="43"/>
      <c r="P15" s="44">
        <f>SUM(P13:P14)</f>
        <v>0</v>
      </c>
    </row>
    <row r="16" spans="1:28">
      <c r="A16">
        <v>3</v>
      </c>
      <c r="B16" s="36" t="str">
        <f>Critères!$B14</f>
        <v>3.1</v>
      </c>
      <c r="C16" s="36" t="str">
        <f>Critères!$A14</f>
        <v>COULEURS</v>
      </c>
      <c r="D16" s="36" t="str">
        <f>'P01'!$D15</f>
        <v>C</v>
      </c>
      <c r="E16" s="36" t="str">
        <f>'P02'!$D15</f>
        <v>NT</v>
      </c>
      <c r="F16" s="39">
        <f>COUNTIF(D16:E16,"C")</f>
        <v>1</v>
      </c>
      <c r="G16" s="39">
        <f>COUNTIF(D16:E16,"NC")</f>
        <v>0</v>
      </c>
      <c r="H16" s="39">
        <f>COUNTIF(D16:E16,"NA")</f>
        <v>0</v>
      </c>
      <c r="I16" s="39">
        <f>COUNTIF(D16:E16,"NT")</f>
        <v>1</v>
      </c>
      <c r="J16" t="str">
        <f>IF(G16&gt;0,"NC",IF(F16&gt;0,"C",IF(I16&gt;0,"NT","NA")))</f>
        <v>C</v>
      </c>
      <c r="K16">
        <v>3</v>
      </c>
      <c r="L16" s="36" t="str">
        <f>Critères!$B14</f>
        <v>3.1</v>
      </c>
      <c r="M16" s="36" t="str">
        <f>Critères!$A14</f>
        <v>COULEURS</v>
      </c>
      <c r="N16" s="36" t="str">
        <f>'P01'!$E15</f>
        <v>N</v>
      </c>
      <c r="O16" s="36" t="str">
        <f>'P02'!$E15</f>
        <v>N</v>
      </c>
      <c r="P16" s="39">
        <f>COUNTIF(N16:O16,"D")</f>
        <v>0</v>
      </c>
    </row>
    <row r="17" spans="1:16">
      <c r="A17">
        <v>3</v>
      </c>
      <c r="B17" s="36" t="str">
        <f>Critères!$B15</f>
        <v>3.2</v>
      </c>
      <c r="C17" s="36" t="str">
        <f>Critères!$A14</f>
        <v>COULEURS</v>
      </c>
      <c r="D17" s="36" t="str">
        <f>'P01'!$D16</f>
        <v>C</v>
      </c>
      <c r="E17" s="36" t="str">
        <f>'P02'!$D16</f>
        <v>NT</v>
      </c>
      <c r="F17" s="39">
        <f>COUNTIF(D17:E17,"C")</f>
        <v>1</v>
      </c>
      <c r="G17" s="39">
        <f>COUNTIF(D17:E17,"NC")</f>
        <v>0</v>
      </c>
      <c r="H17" s="39">
        <f>COUNTIF(D17:E17,"NA")</f>
        <v>0</v>
      </c>
      <c r="I17" s="39">
        <f>COUNTIF(D17:E17,"NT")</f>
        <v>1</v>
      </c>
      <c r="J17" t="str">
        <f>IF(G17&gt;0,"NC",IF(F17&gt;0,"C",IF(I17&gt;0,"NT","NA")))</f>
        <v>C</v>
      </c>
      <c r="K17" s="2">
        <v>3</v>
      </c>
      <c r="L17" s="36" t="str">
        <f>Critères!$B15</f>
        <v>3.2</v>
      </c>
      <c r="M17" s="36" t="str">
        <f>Critères!$A14</f>
        <v>COULEURS</v>
      </c>
      <c r="N17" s="36" t="str">
        <f>'P01'!$E16</f>
        <v>N</v>
      </c>
      <c r="O17" s="36" t="str">
        <f>'P02'!$E16</f>
        <v>N</v>
      </c>
      <c r="P17" s="39">
        <f>COUNTIF(N17:O17,"D")</f>
        <v>0</v>
      </c>
    </row>
    <row r="18" spans="1:16">
      <c r="A18">
        <v>3</v>
      </c>
      <c r="B18" s="36" t="str">
        <f>Critères!$B16</f>
        <v>3.3</v>
      </c>
      <c r="C18" s="36" t="str">
        <f>Critères!$A14</f>
        <v>COULEURS</v>
      </c>
      <c r="D18" s="36" t="str">
        <f>'P01'!$D17</f>
        <v>C</v>
      </c>
      <c r="E18" s="36" t="str">
        <f>'P02'!$D17</f>
        <v>NT</v>
      </c>
      <c r="F18" s="39">
        <f>COUNTIF(D18:E18,"C")</f>
        <v>1</v>
      </c>
      <c r="G18" s="39">
        <f>COUNTIF(D18:E18,"NC")</f>
        <v>0</v>
      </c>
      <c r="H18" s="39">
        <f>COUNTIF(D18:E18,"NA")</f>
        <v>0</v>
      </c>
      <c r="I18" s="39">
        <f>COUNTIF(D18:E18,"NT")</f>
        <v>1</v>
      </c>
      <c r="J18" t="str">
        <f>IF(G18&gt;0,"NC",IF(F18&gt;0,"C",IF(I18&gt;0,"NT","NA")))</f>
        <v>C</v>
      </c>
      <c r="K18" s="2">
        <v>3</v>
      </c>
      <c r="L18" s="36" t="str">
        <f>Critères!$B16</f>
        <v>3.3</v>
      </c>
      <c r="M18" s="36" t="str">
        <f>Critères!$A14</f>
        <v>COULEURS</v>
      </c>
      <c r="N18" s="36" t="str">
        <f>'P01'!$E17</f>
        <v>N</v>
      </c>
      <c r="O18" s="36" t="str">
        <f>'P02'!$E17</f>
        <v>N</v>
      </c>
      <c r="P18" s="39">
        <f>COUNTIF(N18:O18,"D")</f>
        <v>0</v>
      </c>
    </row>
    <row r="19" spans="1:16">
      <c r="A19" s="42"/>
      <c r="B19" s="43"/>
      <c r="C19" s="43"/>
      <c r="D19" s="43"/>
      <c r="E19" s="43"/>
      <c r="F19" s="44">
        <f>SUM(F16:F18)</f>
        <v>3</v>
      </c>
      <c r="G19" s="44">
        <f>SUM(G16:G18)</f>
        <v>0</v>
      </c>
      <c r="H19" s="44">
        <f>SUM(H16:H18)</f>
        <v>0</v>
      </c>
      <c r="I19" s="44">
        <f>SUM(I16:I18)</f>
        <v>3</v>
      </c>
      <c r="K19" s="42"/>
      <c r="L19" s="43"/>
      <c r="M19" s="43"/>
      <c r="N19" s="43"/>
      <c r="O19" s="43"/>
      <c r="P19" s="44">
        <f>SUM(P16:P18)</f>
        <v>0</v>
      </c>
    </row>
    <row r="20" spans="1:16">
      <c r="A20">
        <v>4</v>
      </c>
      <c r="B20" s="36" t="str">
        <f>Critères!$B17</f>
        <v>4.1</v>
      </c>
      <c r="C20" s="36" t="str">
        <f>Critères!$A17</f>
        <v>MULTIMÉDIA</v>
      </c>
      <c r="D20" s="36" t="str">
        <f>'P01'!$D18</f>
        <v>NT</v>
      </c>
      <c r="E20" s="36" t="str">
        <f>'P02'!$D18</f>
        <v>NT</v>
      </c>
      <c r="F20" s="39">
        <f t="shared" ref="F20:F32" si="6">COUNTIF(D20:E20,"C")</f>
        <v>0</v>
      </c>
      <c r="G20" s="39">
        <f t="shared" ref="G20:G32" si="7">COUNTIF(D20:E20,"NC")</f>
        <v>0</v>
      </c>
      <c r="H20" s="39">
        <f t="shared" ref="H20:H32" si="8">COUNTIF(D20:E20,"NA")</f>
        <v>0</v>
      </c>
      <c r="I20" s="39">
        <f t="shared" ref="I20:I32" si="9">COUNTIF(D20:E20,"NT")</f>
        <v>2</v>
      </c>
      <c r="J20" t="str">
        <f t="shared" ref="J20:J32" si="10">IF(G20&gt;0,"NC",IF(F20&gt;0,"C",IF(I20&gt;0,"NT","NA")))</f>
        <v>NT</v>
      </c>
      <c r="K20">
        <v>4</v>
      </c>
      <c r="L20" s="36" t="str">
        <f>Critères!$B17</f>
        <v>4.1</v>
      </c>
      <c r="M20" s="36" t="str">
        <f>Critères!$A17</f>
        <v>MULTIMÉDIA</v>
      </c>
      <c r="N20" s="36" t="str">
        <f>'P01'!$E18</f>
        <v>N</v>
      </c>
      <c r="O20" s="36" t="str">
        <f>'P02'!$E18</f>
        <v>N</v>
      </c>
      <c r="P20" s="39">
        <f t="shared" ref="P20:P32" si="11">COUNTIF(N20:O20,"D")</f>
        <v>0</v>
      </c>
    </row>
    <row r="21" spans="1:16">
      <c r="A21">
        <v>4</v>
      </c>
      <c r="B21" s="36" t="str">
        <f>Critères!$B18</f>
        <v>4.2</v>
      </c>
      <c r="C21" s="36" t="str">
        <f>Critères!$A17</f>
        <v>MULTIMÉDIA</v>
      </c>
      <c r="D21" s="36" t="str">
        <f>'P01'!$D19</f>
        <v>NT</v>
      </c>
      <c r="E21" s="36" t="str">
        <f>'P02'!$D19</f>
        <v>NT</v>
      </c>
      <c r="F21" s="39">
        <f t="shared" si="6"/>
        <v>0</v>
      </c>
      <c r="G21" s="39">
        <f t="shared" si="7"/>
        <v>0</v>
      </c>
      <c r="H21" s="39">
        <f t="shared" si="8"/>
        <v>0</v>
      </c>
      <c r="I21" s="39">
        <f t="shared" si="9"/>
        <v>2</v>
      </c>
      <c r="J21" t="str">
        <f t="shared" si="10"/>
        <v>NT</v>
      </c>
      <c r="K21">
        <v>4</v>
      </c>
      <c r="L21" s="36" t="str">
        <f>Critères!$B18</f>
        <v>4.2</v>
      </c>
      <c r="M21" s="36" t="str">
        <f>Critères!$A17</f>
        <v>MULTIMÉDIA</v>
      </c>
      <c r="N21" s="36" t="str">
        <f>'P01'!$E19</f>
        <v>N</v>
      </c>
      <c r="O21" s="36" t="str">
        <f>'P02'!$E19</f>
        <v>N</v>
      </c>
      <c r="P21" s="39">
        <f t="shared" si="11"/>
        <v>0</v>
      </c>
    </row>
    <row r="22" spans="1:16">
      <c r="A22">
        <v>4</v>
      </c>
      <c r="B22" s="36" t="str">
        <f>Critères!$B19</f>
        <v>4.3</v>
      </c>
      <c r="C22" s="36" t="str">
        <f>Critères!$A17</f>
        <v>MULTIMÉDIA</v>
      </c>
      <c r="D22" s="36" t="str">
        <f>'P01'!$D20</f>
        <v>NT</v>
      </c>
      <c r="E22" s="36" t="str">
        <f>'P02'!$D20</f>
        <v>NT</v>
      </c>
      <c r="F22" s="39">
        <f t="shared" si="6"/>
        <v>0</v>
      </c>
      <c r="G22" s="39">
        <f t="shared" si="7"/>
        <v>0</v>
      </c>
      <c r="H22" s="39">
        <f t="shared" si="8"/>
        <v>0</v>
      </c>
      <c r="I22" s="39">
        <f t="shared" si="9"/>
        <v>2</v>
      </c>
      <c r="J22" t="str">
        <f t="shared" si="10"/>
        <v>NT</v>
      </c>
      <c r="K22">
        <v>4</v>
      </c>
      <c r="L22" s="36" t="str">
        <f>Critères!$B19</f>
        <v>4.3</v>
      </c>
      <c r="M22" s="36" t="str">
        <f>Critères!$A17</f>
        <v>MULTIMÉDIA</v>
      </c>
      <c r="N22" s="36" t="str">
        <f>'P01'!$E20</f>
        <v>N</v>
      </c>
      <c r="O22" s="36" t="str">
        <f>'P02'!$E20</f>
        <v>N</v>
      </c>
      <c r="P22" s="39">
        <f t="shared" si="11"/>
        <v>0</v>
      </c>
    </row>
    <row r="23" spans="1:16">
      <c r="A23">
        <v>4</v>
      </c>
      <c r="B23" s="36" t="str">
        <f>Critères!$B20</f>
        <v>4.4</v>
      </c>
      <c r="C23" s="36" t="str">
        <f>Critères!$A17</f>
        <v>MULTIMÉDIA</v>
      </c>
      <c r="D23" s="36" t="str">
        <f>'P01'!$D21</f>
        <v>NT</v>
      </c>
      <c r="E23" s="36" t="str">
        <f>'P02'!$D21</f>
        <v>NT</v>
      </c>
      <c r="F23" s="39">
        <f t="shared" si="6"/>
        <v>0</v>
      </c>
      <c r="G23" s="39">
        <f t="shared" si="7"/>
        <v>0</v>
      </c>
      <c r="H23" s="39">
        <f t="shared" si="8"/>
        <v>0</v>
      </c>
      <c r="I23" s="39">
        <f t="shared" si="9"/>
        <v>2</v>
      </c>
      <c r="J23" t="str">
        <f t="shared" si="10"/>
        <v>NT</v>
      </c>
      <c r="K23">
        <v>4</v>
      </c>
      <c r="L23" s="36" t="str">
        <f>Critères!$B20</f>
        <v>4.4</v>
      </c>
      <c r="M23" s="36" t="str">
        <f>Critères!$A17</f>
        <v>MULTIMÉDIA</v>
      </c>
      <c r="N23" s="36" t="str">
        <f>'P01'!$E21</f>
        <v>N</v>
      </c>
      <c r="O23" s="36" t="str">
        <f>'P02'!$E21</f>
        <v>N</v>
      </c>
      <c r="P23" s="39">
        <f t="shared" si="11"/>
        <v>0</v>
      </c>
    </row>
    <row r="24" spans="1:16">
      <c r="A24">
        <v>4</v>
      </c>
      <c r="B24" s="36" t="str">
        <f>Critères!$B21</f>
        <v>4.5</v>
      </c>
      <c r="C24" s="36" t="str">
        <f>Critères!$A17</f>
        <v>MULTIMÉDIA</v>
      </c>
      <c r="D24" s="36" t="str">
        <f>'P01'!$D22</f>
        <v>NT</v>
      </c>
      <c r="E24" s="36" t="str">
        <f>'P02'!$D22</f>
        <v>NT</v>
      </c>
      <c r="F24" s="39">
        <f t="shared" si="6"/>
        <v>0</v>
      </c>
      <c r="G24" s="39">
        <f t="shared" si="7"/>
        <v>0</v>
      </c>
      <c r="H24" s="39">
        <f t="shared" si="8"/>
        <v>0</v>
      </c>
      <c r="I24" s="39">
        <f t="shared" si="9"/>
        <v>2</v>
      </c>
      <c r="J24" t="str">
        <f t="shared" si="10"/>
        <v>NT</v>
      </c>
      <c r="K24">
        <v>4</v>
      </c>
      <c r="L24" s="36" t="str">
        <f>Critères!$B21</f>
        <v>4.5</v>
      </c>
      <c r="M24" s="36" t="str">
        <f>Critères!$A17</f>
        <v>MULTIMÉDIA</v>
      </c>
      <c r="N24" s="36" t="str">
        <f>'P01'!$E22</f>
        <v>N</v>
      </c>
      <c r="O24" s="36" t="str">
        <f>'P02'!$E22</f>
        <v>N</v>
      </c>
      <c r="P24" s="39">
        <f t="shared" si="11"/>
        <v>0</v>
      </c>
    </row>
    <row r="25" spans="1:16">
      <c r="A25">
        <v>4</v>
      </c>
      <c r="B25" s="36" t="str">
        <f>Critères!$B22</f>
        <v>4.6</v>
      </c>
      <c r="C25" s="36" t="str">
        <f>Critères!$A17</f>
        <v>MULTIMÉDIA</v>
      </c>
      <c r="D25" s="36" t="str">
        <f>'P01'!$D23</f>
        <v>NT</v>
      </c>
      <c r="E25" s="36" t="str">
        <f>'P02'!$D23</f>
        <v>NT</v>
      </c>
      <c r="F25" s="39">
        <f t="shared" si="6"/>
        <v>0</v>
      </c>
      <c r="G25" s="39">
        <f t="shared" si="7"/>
        <v>0</v>
      </c>
      <c r="H25" s="39">
        <f t="shared" si="8"/>
        <v>0</v>
      </c>
      <c r="I25" s="39">
        <f t="shared" si="9"/>
        <v>2</v>
      </c>
      <c r="J25" t="str">
        <f t="shared" si="10"/>
        <v>NT</v>
      </c>
      <c r="K25">
        <v>4</v>
      </c>
      <c r="L25" s="36" t="str">
        <f>Critères!$B22</f>
        <v>4.6</v>
      </c>
      <c r="M25" s="36" t="str">
        <f>Critères!$A17</f>
        <v>MULTIMÉDIA</v>
      </c>
      <c r="N25" s="36" t="str">
        <f>'P01'!$E23</f>
        <v>N</v>
      </c>
      <c r="O25" s="36" t="str">
        <f>'P02'!$E23</f>
        <v>N</v>
      </c>
      <c r="P25" s="39">
        <f t="shared" si="11"/>
        <v>0</v>
      </c>
    </row>
    <row r="26" spans="1:16">
      <c r="A26">
        <v>4</v>
      </c>
      <c r="B26" s="36" t="str">
        <f>Critères!$B23</f>
        <v>4.7</v>
      </c>
      <c r="C26" s="36" t="str">
        <f>Critères!$A17</f>
        <v>MULTIMÉDIA</v>
      </c>
      <c r="D26" s="36" t="str">
        <f>'P01'!$D24</f>
        <v>NT</v>
      </c>
      <c r="E26" s="36" t="str">
        <f>'P02'!$D24</f>
        <v>NT</v>
      </c>
      <c r="F26" s="39">
        <f t="shared" si="6"/>
        <v>0</v>
      </c>
      <c r="G26" s="39">
        <f t="shared" si="7"/>
        <v>0</v>
      </c>
      <c r="H26" s="39">
        <f t="shared" si="8"/>
        <v>0</v>
      </c>
      <c r="I26" s="39">
        <f t="shared" si="9"/>
        <v>2</v>
      </c>
      <c r="J26" t="str">
        <f t="shared" si="10"/>
        <v>NT</v>
      </c>
      <c r="K26">
        <v>4</v>
      </c>
      <c r="L26" s="36" t="str">
        <f>Critères!$B23</f>
        <v>4.7</v>
      </c>
      <c r="M26" s="36" t="str">
        <f>Critères!$A17</f>
        <v>MULTIMÉDIA</v>
      </c>
      <c r="N26" s="36" t="str">
        <f>'P01'!$E24</f>
        <v>N</v>
      </c>
      <c r="O26" s="36" t="str">
        <f>'P02'!$E24</f>
        <v>N</v>
      </c>
      <c r="P26" s="39">
        <f t="shared" si="11"/>
        <v>0</v>
      </c>
    </row>
    <row r="27" spans="1:16">
      <c r="A27">
        <v>4</v>
      </c>
      <c r="B27" s="36" t="str">
        <f>Critères!$B24</f>
        <v>4.8</v>
      </c>
      <c r="C27" s="36" t="str">
        <f>Critères!$A17</f>
        <v>MULTIMÉDIA</v>
      </c>
      <c r="D27" s="36" t="str">
        <f>'P01'!$D25</f>
        <v>NT</v>
      </c>
      <c r="E27" s="36" t="str">
        <f>'P02'!$D25</f>
        <v>NT</v>
      </c>
      <c r="F27" s="39">
        <f t="shared" si="6"/>
        <v>0</v>
      </c>
      <c r="G27" s="39">
        <f t="shared" si="7"/>
        <v>0</v>
      </c>
      <c r="H27" s="39">
        <f t="shared" si="8"/>
        <v>0</v>
      </c>
      <c r="I27" s="39">
        <f t="shared" si="9"/>
        <v>2</v>
      </c>
      <c r="J27" t="str">
        <f t="shared" si="10"/>
        <v>NT</v>
      </c>
      <c r="K27">
        <v>4</v>
      </c>
      <c r="L27" s="36" t="str">
        <f>Critères!$B24</f>
        <v>4.8</v>
      </c>
      <c r="M27" s="36" t="str">
        <f>Critères!$A17</f>
        <v>MULTIMÉDIA</v>
      </c>
      <c r="N27" s="36" t="str">
        <f>'P01'!$E25</f>
        <v>N</v>
      </c>
      <c r="O27" s="36" t="str">
        <f>'P02'!$E25</f>
        <v>N</v>
      </c>
      <c r="P27" s="39">
        <f t="shared" si="11"/>
        <v>0</v>
      </c>
    </row>
    <row r="28" spans="1:16">
      <c r="A28">
        <v>4</v>
      </c>
      <c r="B28" s="36" t="str">
        <f>Critères!$B25</f>
        <v>4.9</v>
      </c>
      <c r="C28" s="36" t="str">
        <f>Critères!$A17</f>
        <v>MULTIMÉDIA</v>
      </c>
      <c r="D28" s="36" t="str">
        <f>'P01'!$D26</f>
        <v>NT</v>
      </c>
      <c r="E28" s="36" t="str">
        <f>'P02'!$D26</f>
        <v>NT</v>
      </c>
      <c r="F28" s="39">
        <f t="shared" si="6"/>
        <v>0</v>
      </c>
      <c r="G28" s="39">
        <f t="shared" si="7"/>
        <v>0</v>
      </c>
      <c r="H28" s="39">
        <f t="shared" si="8"/>
        <v>0</v>
      </c>
      <c r="I28" s="39">
        <f t="shared" si="9"/>
        <v>2</v>
      </c>
      <c r="J28" t="str">
        <f t="shared" si="10"/>
        <v>NT</v>
      </c>
      <c r="K28">
        <v>4</v>
      </c>
      <c r="L28" s="36" t="str">
        <f>Critères!$B25</f>
        <v>4.9</v>
      </c>
      <c r="M28" s="36" t="str">
        <f>Critères!$A17</f>
        <v>MULTIMÉDIA</v>
      </c>
      <c r="N28" s="36" t="str">
        <f>'P01'!$E26</f>
        <v>N</v>
      </c>
      <c r="O28" s="36" t="str">
        <f>'P02'!$E26</f>
        <v>N</v>
      </c>
      <c r="P28" s="39">
        <f t="shared" si="11"/>
        <v>0</v>
      </c>
    </row>
    <row r="29" spans="1:16">
      <c r="A29">
        <v>4</v>
      </c>
      <c r="B29" s="36" t="str">
        <f>Critères!$B26</f>
        <v>4.10</v>
      </c>
      <c r="C29" s="36" t="str">
        <f>Critères!$A17</f>
        <v>MULTIMÉDIA</v>
      </c>
      <c r="D29" s="36" t="str">
        <f>'P01'!$D27</f>
        <v>NT</v>
      </c>
      <c r="E29" s="36" t="str">
        <f>'P02'!$D27</f>
        <v>NT</v>
      </c>
      <c r="F29" s="39">
        <f t="shared" si="6"/>
        <v>0</v>
      </c>
      <c r="G29" s="39">
        <f t="shared" si="7"/>
        <v>0</v>
      </c>
      <c r="H29" s="39">
        <f t="shared" si="8"/>
        <v>0</v>
      </c>
      <c r="I29" s="39">
        <f t="shared" si="9"/>
        <v>2</v>
      </c>
      <c r="J29" t="str">
        <f t="shared" si="10"/>
        <v>NT</v>
      </c>
      <c r="K29">
        <v>4</v>
      </c>
      <c r="L29" s="36" t="str">
        <f>Critères!$B26</f>
        <v>4.10</v>
      </c>
      <c r="M29" s="36" t="str">
        <f>Critères!$A17</f>
        <v>MULTIMÉDIA</v>
      </c>
      <c r="N29" s="36" t="str">
        <f>'P01'!$E27</f>
        <v>N</v>
      </c>
      <c r="O29" s="36" t="str">
        <f>'P02'!$E27</f>
        <v>N</v>
      </c>
      <c r="P29" s="39">
        <f t="shared" si="11"/>
        <v>0</v>
      </c>
    </row>
    <row r="30" spans="1:16">
      <c r="A30">
        <v>4</v>
      </c>
      <c r="B30" s="36" t="str">
        <f>Critères!$B27</f>
        <v>4.11</v>
      </c>
      <c r="C30" s="36" t="str">
        <f>Critères!$A17</f>
        <v>MULTIMÉDIA</v>
      </c>
      <c r="D30" s="36" t="str">
        <f>'P01'!$D28</f>
        <v>NT</v>
      </c>
      <c r="E30" s="36" t="str">
        <f>'P02'!$D28</f>
        <v>NT</v>
      </c>
      <c r="F30" s="39">
        <f t="shared" si="6"/>
        <v>0</v>
      </c>
      <c r="G30" s="39">
        <f t="shared" si="7"/>
        <v>0</v>
      </c>
      <c r="H30" s="39">
        <f t="shared" si="8"/>
        <v>0</v>
      </c>
      <c r="I30" s="39">
        <f t="shared" si="9"/>
        <v>2</v>
      </c>
      <c r="J30" t="str">
        <f t="shared" si="10"/>
        <v>NT</v>
      </c>
      <c r="K30">
        <v>4</v>
      </c>
      <c r="L30" s="36" t="str">
        <f>Critères!$B27</f>
        <v>4.11</v>
      </c>
      <c r="M30" s="36" t="str">
        <f>Critères!$A17</f>
        <v>MULTIMÉDIA</v>
      </c>
      <c r="N30" s="36" t="str">
        <f>'P01'!$E28</f>
        <v>N</v>
      </c>
      <c r="O30" s="36" t="str">
        <f>'P02'!$E28</f>
        <v>N</v>
      </c>
      <c r="P30" s="39">
        <f t="shared" si="11"/>
        <v>0</v>
      </c>
    </row>
    <row r="31" spans="1:16">
      <c r="A31">
        <v>4</v>
      </c>
      <c r="B31" s="36" t="str">
        <f>Critères!$B28</f>
        <v>4.12</v>
      </c>
      <c r="C31" s="36" t="str">
        <f>Critères!$A17</f>
        <v>MULTIMÉDIA</v>
      </c>
      <c r="D31" s="36" t="str">
        <f>'P01'!$D29</f>
        <v>NT</v>
      </c>
      <c r="E31" s="36" t="str">
        <f>'P02'!$D29</f>
        <v>NT</v>
      </c>
      <c r="F31" s="39">
        <f t="shared" si="6"/>
        <v>0</v>
      </c>
      <c r="G31" s="39">
        <f t="shared" si="7"/>
        <v>0</v>
      </c>
      <c r="H31" s="39">
        <f t="shared" si="8"/>
        <v>0</v>
      </c>
      <c r="I31" s="39">
        <f t="shared" si="9"/>
        <v>2</v>
      </c>
      <c r="J31" t="str">
        <f t="shared" si="10"/>
        <v>NT</v>
      </c>
      <c r="K31">
        <v>4</v>
      </c>
      <c r="L31" s="36" t="str">
        <f>Critères!$B28</f>
        <v>4.12</v>
      </c>
      <c r="M31" s="36" t="str">
        <f>Critères!$A17</f>
        <v>MULTIMÉDIA</v>
      </c>
      <c r="N31" s="36" t="str">
        <f>'P01'!$E29</f>
        <v>N</v>
      </c>
      <c r="O31" s="36" t="str">
        <f>'P02'!$E29</f>
        <v>N</v>
      </c>
      <c r="P31" s="39">
        <f t="shared" si="11"/>
        <v>0</v>
      </c>
    </row>
    <row r="32" spans="1:16">
      <c r="A32">
        <v>4</v>
      </c>
      <c r="B32" s="36" t="str">
        <f>Critères!$B29</f>
        <v>4.13</v>
      </c>
      <c r="C32" s="36" t="str">
        <f>Critères!$A17</f>
        <v>MULTIMÉDIA</v>
      </c>
      <c r="D32" s="36" t="str">
        <f>'P01'!$D30</f>
        <v>NT</v>
      </c>
      <c r="E32" s="36" t="str">
        <f>'P02'!$D30</f>
        <v>NT</v>
      </c>
      <c r="F32" s="39">
        <f t="shared" si="6"/>
        <v>0</v>
      </c>
      <c r="G32" s="39">
        <f t="shared" si="7"/>
        <v>0</v>
      </c>
      <c r="H32" s="39">
        <f t="shared" si="8"/>
        <v>0</v>
      </c>
      <c r="I32" s="39">
        <f t="shared" si="9"/>
        <v>2</v>
      </c>
      <c r="J32" t="str">
        <f t="shared" si="10"/>
        <v>NT</v>
      </c>
      <c r="K32">
        <v>4</v>
      </c>
      <c r="L32" s="36" t="str">
        <f>Critères!$B29</f>
        <v>4.13</v>
      </c>
      <c r="M32" s="36" t="str">
        <f>Critères!$A17</f>
        <v>MULTIMÉDIA</v>
      </c>
      <c r="N32" s="36" t="str">
        <f>'P01'!$E30</f>
        <v>N</v>
      </c>
      <c r="O32" s="36" t="str">
        <f>'P02'!$E30</f>
        <v>N</v>
      </c>
      <c r="P32" s="39">
        <f t="shared" si="11"/>
        <v>0</v>
      </c>
    </row>
    <row r="33" spans="1:16">
      <c r="A33" s="42"/>
      <c r="B33" s="43"/>
      <c r="C33" s="43"/>
      <c r="D33" s="43"/>
      <c r="E33" s="43"/>
      <c r="F33" s="44">
        <f>SUM(F20:F32)</f>
        <v>0</v>
      </c>
      <c r="G33" s="44">
        <f>SUM(G20:G32)</f>
        <v>0</v>
      </c>
      <c r="H33" s="44">
        <f>SUM(H20:H32)</f>
        <v>0</v>
      </c>
      <c r="I33" s="44">
        <f>SUM(I20:I32)</f>
        <v>26</v>
      </c>
      <c r="K33" s="42"/>
      <c r="L33" s="43"/>
      <c r="M33" s="43"/>
      <c r="N33" s="43"/>
      <c r="O33" s="43"/>
      <c r="P33" s="44">
        <f>SUM(P20:P32)</f>
        <v>0</v>
      </c>
    </row>
    <row r="34" spans="1:16">
      <c r="A34">
        <v>5</v>
      </c>
      <c r="B34" s="36" t="str">
        <f>Critères!$B30</f>
        <v>5.1</v>
      </c>
      <c r="C34" s="36" t="str">
        <f>Critères!$A30</f>
        <v>TABLEAUX</v>
      </c>
      <c r="D34" s="36" t="str">
        <f>'P01'!$D31</f>
        <v>NA</v>
      </c>
      <c r="E34" s="36" t="str">
        <f>'P02'!$D31</f>
        <v>NT</v>
      </c>
      <c r="F34" s="39">
        <f t="shared" ref="F34:F41" si="12">COUNTIF(D34:E34,"C")</f>
        <v>0</v>
      </c>
      <c r="G34" s="39">
        <f t="shared" ref="G34:G41" si="13">COUNTIF(D34:E34,"NC")</f>
        <v>0</v>
      </c>
      <c r="H34" s="39">
        <f t="shared" ref="H34:H41" si="14">COUNTIF(D34:E34,"NA")</f>
        <v>1</v>
      </c>
      <c r="I34" s="39">
        <f t="shared" ref="I34:I41" si="15">COUNTIF(D34:E34,"NT")</f>
        <v>1</v>
      </c>
      <c r="J34" t="str">
        <f t="shared" ref="J34:J41" si="16">IF(G34&gt;0,"NC",IF(F34&gt;0,"C",IF(I34&gt;0,"NT","NA")))</f>
        <v>NT</v>
      </c>
      <c r="K34">
        <v>5</v>
      </c>
      <c r="L34" s="36" t="str">
        <f>Critères!$B30</f>
        <v>5.1</v>
      </c>
      <c r="M34" s="36" t="str">
        <f>Critères!$A30</f>
        <v>TABLEAUX</v>
      </c>
      <c r="N34" s="36" t="str">
        <f>'P01'!$E31</f>
        <v>N</v>
      </c>
      <c r="O34" s="36" t="str">
        <f>'P02'!$E31</f>
        <v>N</v>
      </c>
      <c r="P34" s="39">
        <f t="shared" ref="P34:P41" si="17">COUNTIF(N34:O34,"D")</f>
        <v>0</v>
      </c>
    </row>
    <row r="35" spans="1:16">
      <c r="A35">
        <v>5</v>
      </c>
      <c r="B35" s="36" t="str">
        <f>Critères!$B31</f>
        <v>5.2</v>
      </c>
      <c r="C35" s="36" t="str">
        <f>Critères!$A30</f>
        <v>TABLEAUX</v>
      </c>
      <c r="D35" s="36" t="str">
        <f>'P01'!$D32</f>
        <v>NA</v>
      </c>
      <c r="E35" s="36" t="str">
        <f>'P02'!$D32</f>
        <v>NT</v>
      </c>
      <c r="F35" s="39">
        <f t="shared" si="12"/>
        <v>0</v>
      </c>
      <c r="G35" s="39">
        <f t="shared" si="13"/>
        <v>0</v>
      </c>
      <c r="H35" s="39">
        <f t="shared" si="14"/>
        <v>1</v>
      </c>
      <c r="I35" s="39">
        <f t="shared" si="15"/>
        <v>1</v>
      </c>
      <c r="J35" t="str">
        <f t="shared" si="16"/>
        <v>NT</v>
      </c>
      <c r="K35">
        <v>5</v>
      </c>
      <c r="L35" s="36" t="str">
        <f>Critères!$B31</f>
        <v>5.2</v>
      </c>
      <c r="M35" s="36" t="str">
        <f>Critères!$A30</f>
        <v>TABLEAUX</v>
      </c>
      <c r="N35" s="36" t="str">
        <f>'P01'!$E32</f>
        <v>N</v>
      </c>
      <c r="O35" s="36" t="str">
        <f>'P02'!$E32</f>
        <v>N</v>
      </c>
      <c r="P35" s="39">
        <f t="shared" si="17"/>
        <v>0</v>
      </c>
    </row>
    <row r="36" spans="1:16">
      <c r="A36">
        <v>5</v>
      </c>
      <c r="B36" s="36" t="str">
        <f>Critères!$B32</f>
        <v>5.3</v>
      </c>
      <c r="C36" s="36" t="str">
        <f>Critères!$A30</f>
        <v>TABLEAUX</v>
      </c>
      <c r="D36" s="36" t="str">
        <f>'P01'!$D33</f>
        <v>NA</v>
      </c>
      <c r="E36" s="36" t="str">
        <f>'P02'!$D33</f>
        <v>NT</v>
      </c>
      <c r="F36" s="39">
        <f t="shared" si="12"/>
        <v>0</v>
      </c>
      <c r="G36" s="39">
        <f t="shared" si="13"/>
        <v>0</v>
      </c>
      <c r="H36" s="39">
        <f t="shared" si="14"/>
        <v>1</v>
      </c>
      <c r="I36" s="39">
        <f t="shared" si="15"/>
        <v>1</v>
      </c>
      <c r="J36" t="str">
        <f t="shared" si="16"/>
        <v>NT</v>
      </c>
      <c r="K36">
        <v>5</v>
      </c>
      <c r="L36" s="36" t="str">
        <f>Critères!$B32</f>
        <v>5.3</v>
      </c>
      <c r="M36" s="36" t="str">
        <f>Critères!$A30</f>
        <v>TABLEAUX</v>
      </c>
      <c r="N36" s="36" t="str">
        <f>'P01'!$E33</f>
        <v>N</v>
      </c>
      <c r="O36" s="36" t="str">
        <f>'P02'!$E33</f>
        <v>N</v>
      </c>
      <c r="P36" s="39">
        <f t="shared" si="17"/>
        <v>0</v>
      </c>
    </row>
    <row r="37" spans="1:16">
      <c r="A37">
        <v>5</v>
      </c>
      <c r="B37" s="36" t="str">
        <f>Critères!$B33</f>
        <v>5.4</v>
      </c>
      <c r="C37" s="36" t="str">
        <f>Critères!$A30</f>
        <v>TABLEAUX</v>
      </c>
      <c r="D37" s="36" t="str">
        <f>'P01'!$D34</f>
        <v>C</v>
      </c>
      <c r="E37" s="36" t="str">
        <f>'P02'!$D34</f>
        <v>NT</v>
      </c>
      <c r="F37" s="39">
        <f t="shared" si="12"/>
        <v>1</v>
      </c>
      <c r="G37" s="39">
        <f t="shared" si="13"/>
        <v>0</v>
      </c>
      <c r="H37" s="39">
        <f t="shared" si="14"/>
        <v>0</v>
      </c>
      <c r="I37" s="39">
        <f t="shared" si="15"/>
        <v>1</v>
      </c>
      <c r="J37" t="str">
        <f t="shared" si="16"/>
        <v>C</v>
      </c>
      <c r="K37">
        <v>5</v>
      </c>
      <c r="L37" s="36" t="str">
        <f>Critères!$B33</f>
        <v>5.4</v>
      </c>
      <c r="M37" s="36" t="str">
        <f>Critères!$A30</f>
        <v>TABLEAUX</v>
      </c>
      <c r="N37" s="36" t="str">
        <f>'P01'!$E34</f>
        <v>N</v>
      </c>
      <c r="O37" s="36" t="str">
        <f>'P02'!$E34</f>
        <v>N</v>
      </c>
      <c r="P37" s="39">
        <f t="shared" si="17"/>
        <v>0</v>
      </c>
    </row>
    <row r="38" spans="1:16">
      <c r="A38">
        <v>5</v>
      </c>
      <c r="B38" s="36" t="str">
        <f>Critères!$B34</f>
        <v>5.5</v>
      </c>
      <c r="C38" s="36" t="str">
        <f>Critères!$A30</f>
        <v>TABLEAUX</v>
      </c>
      <c r="D38" s="36" t="str">
        <f>'P01'!$D35</f>
        <v>C</v>
      </c>
      <c r="E38" s="36" t="str">
        <f>'P02'!$D35</f>
        <v>NT</v>
      </c>
      <c r="F38" s="39">
        <f t="shared" si="12"/>
        <v>1</v>
      </c>
      <c r="G38" s="39">
        <f t="shared" si="13"/>
        <v>0</v>
      </c>
      <c r="H38" s="39">
        <f t="shared" si="14"/>
        <v>0</v>
      </c>
      <c r="I38" s="39">
        <f t="shared" si="15"/>
        <v>1</v>
      </c>
      <c r="J38" t="str">
        <f t="shared" si="16"/>
        <v>C</v>
      </c>
      <c r="K38">
        <v>5</v>
      </c>
      <c r="L38" s="36" t="str">
        <f>Critères!$B34</f>
        <v>5.5</v>
      </c>
      <c r="M38" s="36" t="str">
        <f>Critères!$A30</f>
        <v>TABLEAUX</v>
      </c>
      <c r="N38" s="36" t="str">
        <f>'P01'!$E35</f>
        <v>N</v>
      </c>
      <c r="O38" s="36" t="str">
        <f>'P02'!$E35</f>
        <v>N</v>
      </c>
      <c r="P38" s="39">
        <f t="shared" si="17"/>
        <v>0</v>
      </c>
    </row>
    <row r="39" spans="1:16">
      <c r="A39">
        <v>5</v>
      </c>
      <c r="B39" s="36" t="str">
        <f>Critères!$B35</f>
        <v>5.6</v>
      </c>
      <c r="C39" s="36" t="str">
        <f>Critères!$A30</f>
        <v>TABLEAUX</v>
      </c>
      <c r="D39" s="36" t="str">
        <f>'P01'!$D36</f>
        <v>C</v>
      </c>
      <c r="E39" s="36" t="str">
        <f>'P02'!$D36</f>
        <v>NT</v>
      </c>
      <c r="F39" s="39">
        <f t="shared" si="12"/>
        <v>1</v>
      </c>
      <c r="G39" s="39">
        <f t="shared" si="13"/>
        <v>0</v>
      </c>
      <c r="H39" s="39">
        <f t="shared" si="14"/>
        <v>0</v>
      </c>
      <c r="I39" s="39">
        <f t="shared" si="15"/>
        <v>1</v>
      </c>
      <c r="J39" t="str">
        <f t="shared" si="16"/>
        <v>C</v>
      </c>
      <c r="K39">
        <v>5</v>
      </c>
      <c r="L39" s="36" t="str">
        <f>Critères!$B35</f>
        <v>5.6</v>
      </c>
      <c r="M39" s="36" t="str">
        <f>Critères!$A30</f>
        <v>TABLEAUX</v>
      </c>
      <c r="N39" s="36" t="str">
        <f>'P01'!$E36</f>
        <v>N</v>
      </c>
      <c r="O39" s="36" t="str">
        <f>'P02'!$E36</f>
        <v>N</v>
      </c>
      <c r="P39" s="39">
        <f t="shared" si="17"/>
        <v>0</v>
      </c>
    </row>
    <row r="40" spans="1:16">
      <c r="A40">
        <v>5</v>
      </c>
      <c r="B40" s="36" t="str">
        <f>Critères!$B36</f>
        <v>5.7</v>
      </c>
      <c r="C40" s="36" t="str">
        <f>Critères!$A30</f>
        <v>TABLEAUX</v>
      </c>
      <c r="D40" s="36" t="str">
        <f>'P01'!$D37</f>
        <v>C</v>
      </c>
      <c r="E40" s="36" t="str">
        <f>'P02'!$D37</f>
        <v>NT</v>
      </c>
      <c r="F40" s="39">
        <f t="shared" si="12"/>
        <v>1</v>
      </c>
      <c r="G40" s="39">
        <f t="shared" si="13"/>
        <v>0</v>
      </c>
      <c r="H40" s="39">
        <f t="shared" si="14"/>
        <v>0</v>
      </c>
      <c r="I40" s="39">
        <f t="shared" si="15"/>
        <v>1</v>
      </c>
      <c r="J40" t="str">
        <f t="shared" si="16"/>
        <v>C</v>
      </c>
      <c r="K40">
        <v>5</v>
      </c>
      <c r="L40" s="36" t="str">
        <f>Critères!$B36</f>
        <v>5.7</v>
      </c>
      <c r="M40" s="36" t="str">
        <f>Critères!$A30</f>
        <v>TABLEAUX</v>
      </c>
      <c r="N40" s="36" t="str">
        <f>'P01'!$E37</f>
        <v>N</v>
      </c>
      <c r="O40" s="36" t="str">
        <f>'P02'!$E37</f>
        <v>N</v>
      </c>
      <c r="P40" s="39">
        <f t="shared" si="17"/>
        <v>0</v>
      </c>
    </row>
    <row r="41" spans="1:16">
      <c r="A41">
        <v>5</v>
      </c>
      <c r="B41" s="36" t="str">
        <f>Critères!$B37</f>
        <v>5.8</v>
      </c>
      <c r="C41" s="36" t="str">
        <f>Critères!$A30</f>
        <v>TABLEAUX</v>
      </c>
      <c r="D41" s="36" t="str">
        <f>'P01'!$D38</f>
        <v>NA</v>
      </c>
      <c r="E41" s="36" t="str">
        <f>'P02'!$D38</f>
        <v>NT</v>
      </c>
      <c r="F41" s="39">
        <f t="shared" si="12"/>
        <v>0</v>
      </c>
      <c r="G41" s="39">
        <f t="shared" si="13"/>
        <v>0</v>
      </c>
      <c r="H41" s="39">
        <f t="shared" si="14"/>
        <v>1</v>
      </c>
      <c r="I41" s="39">
        <f t="shared" si="15"/>
        <v>1</v>
      </c>
      <c r="J41" t="str">
        <f t="shared" si="16"/>
        <v>NT</v>
      </c>
      <c r="K41">
        <v>5</v>
      </c>
      <c r="L41" s="36" t="str">
        <f>Critères!$B37</f>
        <v>5.8</v>
      </c>
      <c r="M41" s="36" t="str">
        <f>Critères!$A30</f>
        <v>TABLEAUX</v>
      </c>
      <c r="N41" s="36" t="str">
        <f>'P01'!$E38</f>
        <v>N</v>
      </c>
      <c r="O41" s="36" t="str">
        <f>'P02'!$E38</f>
        <v>N</v>
      </c>
      <c r="P41" s="39">
        <f t="shared" si="17"/>
        <v>0</v>
      </c>
    </row>
    <row r="42" spans="1:16">
      <c r="A42" s="42"/>
      <c r="B42" s="43"/>
      <c r="C42" s="43"/>
      <c r="D42" s="43"/>
      <c r="E42" s="43"/>
      <c r="F42" s="44">
        <f>SUM(F34:F41)</f>
        <v>4</v>
      </c>
      <c r="G42" s="44">
        <f>SUM(G34:G41)</f>
        <v>0</v>
      </c>
      <c r="H42" s="44">
        <f>SUM(H34:H41)</f>
        <v>4</v>
      </c>
      <c r="I42" s="44">
        <f>SUM(I34:I41)</f>
        <v>8</v>
      </c>
      <c r="K42" s="42"/>
      <c r="L42" s="43"/>
      <c r="M42" s="43"/>
      <c r="N42" s="43"/>
      <c r="O42" s="43"/>
      <c r="P42" s="44">
        <f>SUM(P34:P41)</f>
        <v>0</v>
      </c>
    </row>
    <row r="43" spans="1:16">
      <c r="A43">
        <v>6</v>
      </c>
      <c r="B43" s="36" t="str">
        <f>Critères!$B38</f>
        <v>6.1</v>
      </c>
      <c r="C43" s="36" t="str">
        <f>Critères!$A38</f>
        <v>LIENS</v>
      </c>
      <c r="D43" s="36" t="str">
        <f>'P01'!$D39</f>
        <v>C</v>
      </c>
      <c r="E43" s="36" t="str">
        <f>'P02'!$D39</f>
        <v>NT</v>
      </c>
      <c r="F43" s="39">
        <f>COUNTIF(D43:E43,"C")</f>
        <v>1</v>
      </c>
      <c r="G43" s="39">
        <f>COUNTIF(D43:E43,"NC")</f>
        <v>0</v>
      </c>
      <c r="H43" s="39">
        <f>COUNTIF(D43:E43,"NA")</f>
        <v>0</v>
      </c>
      <c r="I43" s="39">
        <f>COUNTIF(D43:E43,"NT")</f>
        <v>1</v>
      </c>
      <c r="J43" t="str">
        <f>IF(G43&gt;0,"NC",IF(F43&gt;0,"C",IF(I43&gt;0,"NT","NA")))</f>
        <v>C</v>
      </c>
      <c r="K43">
        <v>6</v>
      </c>
      <c r="L43" s="36" t="str">
        <f>Critères!$B38</f>
        <v>6.1</v>
      </c>
      <c r="M43" s="36" t="str">
        <f>Critères!$A38</f>
        <v>LIENS</v>
      </c>
      <c r="N43" s="36" t="str">
        <f>'P01'!$E39</f>
        <v>N</v>
      </c>
      <c r="O43" s="36" t="str">
        <f>'P02'!$E39</f>
        <v>N</v>
      </c>
      <c r="P43" s="39">
        <f>COUNTIF(N43:O43,"D")</f>
        <v>0</v>
      </c>
    </row>
    <row r="44" spans="1:16">
      <c r="A44">
        <v>6</v>
      </c>
      <c r="B44" s="36" t="str">
        <f>Critères!$B39</f>
        <v>6.2</v>
      </c>
      <c r="C44" s="36" t="str">
        <f>Critères!$A38</f>
        <v>LIENS</v>
      </c>
      <c r="D44" s="36" t="str">
        <f>'P01'!$D40</f>
        <v>C</v>
      </c>
      <c r="E44" s="36" t="str">
        <f>'P02'!$D40</f>
        <v>NT</v>
      </c>
      <c r="F44" s="39">
        <f>COUNTIF(D44:E44,"C")</f>
        <v>1</v>
      </c>
      <c r="G44" s="39">
        <f>COUNTIF(D44:E44,"NC")</f>
        <v>0</v>
      </c>
      <c r="H44" s="39">
        <f>COUNTIF(D44:E44,"NA")</f>
        <v>0</v>
      </c>
      <c r="I44" s="39">
        <f>COUNTIF(D44:E44,"NT")</f>
        <v>1</v>
      </c>
      <c r="J44" t="str">
        <f>IF(G44&gt;0,"NC",IF(F44&gt;0,"C",IF(I44&gt;0,"NT","NA")))</f>
        <v>C</v>
      </c>
      <c r="K44">
        <v>6</v>
      </c>
      <c r="L44" s="36" t="str">
        <f>Critères!$B39</f>
        <v>6.2</v>
      </c>
      <c r="M44" s="36" t="str">
        <f>Critères!$A38</f>
        <v>LIENS</v>
      </c>
      <c r="N44" s="36" t="str">
        <f>'P01'!$E40</f>
        <v>N</v>
      </c>
      <c r="O44" s="36" t="str">
        <f>'P02'!$E40</f>
        <v>N</v>
      </c>
      <c r="P44" s="39">
        <f>COUNTIF(N44:O44,"D")</f>
        <v>0</v>
      </c>
    </row>
    <row r="45" spans="1:16">
      <c r="A45" s="42"/>
      <c r="B45" s="43"/>
      <c r="C45" s="43"/>
      <c r="D45" s="43"/>
      <c r="E45" s="43"/>
      <c r="F45" s="44">
        <f>SUM(F43:F44)</f>
        <v>2</v>
      </c>
      <c r="G45" s="44">
        <f>SUM(G43:G44)</f>
        <v>0</v>
      </c>
      <c r="H45" s="44">
        <f>SUM(H43:H44)</f>
        <v>0</v>
      </c>
      <c r="I45" s="44">
        <f>SUM(I43:I44)</f>
        <v>2</v>
      </c>
      <c r="K45" s="42"/>
      <c r="L45" s="43"/>
      <c r="M45" s="43"/>
      <c r="N45" s="43"/>
      <c r="O45" s="43"/>
      <c r="P45" s="44">
        <f>SUM(P43:P44)</f>
        <v>0</v>
      </c>
    </row>
    <row r="46" spans="1:16">
      <c r="A46">
        <v>7</v>
      </c>
      <c r="B46" s="36" t="str">
        <f>Critères!$B40</f>
        <v>7.1</v>
      </c>
      <c r="C46" s="36" t="str">
        <f>Critères!$A40</f>
        <v>SCRIPTS</v>
      </c>
      <c r="D46" s="36" t="str">
        <f>'P01'!$D41</f>
        <v>NT</v>
      </c>
      <c r="E46" s="36" t="str">
        <f>'P02'!$D41</f>
        <v>NT</v>
      </c>
      <c r="F46" s="39">
        <f>COUNTIF(D46:E46,"C")</f>
        <v>0</v>
      </c>
      <c r="G46" s="39">
        <f>COUNTIF(D46:E46,"NC")</f>
        <v>0</v>
      </c>
      <c r="H46" s="39">
        <f>COUNTIF(D46:E46,"NA")</f>
        <v>0</v>
      </c>
      <c r="I46" s="39">
        <f>COUNTIF(D46:E46,"NT")</f>
        <v>2</v>
      </c>
      <c r="J46" t="str">
        <f>IF(G46&gt;0,"NC",IF(F46&gt;0,"C",IF(I46&gt;0,"NT","NA")))</f>
        <v>NT</v>
      </c>
      <c r="K46">
        <v>7</v>
      </c>
      <c r="L46" s="36" t="str">
        <f>Critères!$B40</f>
        <v>7.1</v>
      </c>
      <c r="M46" s="36" t="str">
        <f>Critères!$A40</f>
        <v>SCRIPTS</v>
      </c>
      <c r="N46" s="36" t="str">
        <f>'P01'!$E41</f>
        <v>N</v>
      </c>
      <c r="O46" s="36" t="str">
        <f>'P02'!$E41</f>
        <v>N</v>
      </c>
      <c r="P46" s="39">
        <f>COUNTIF(N46:O46,"D")</f>
        <v>0</v>
      </c>
    </row>
    <row r="47" spans="1:16">
      <c r="A47">
        <v>7</v>
      </c>
      <c r="B47" s="36" t="str">
        <f>Critères!$B41</f>
        <v>7.2</v>
      </c>
      <c r="C47" s="36" t="str">
        <f>Critères!$A40</f>
        <v>SCRIPTS</v>
      </c>
      <c r="D47" s="36" t="str">
        <f>'P01'!$D42</f>
        <v>NT</v>
      </c>
      <c r="E47" s="36" t="str">
        <f>'P02'!$D42</f>
        <v>NT</v>
      </c>
      <c r="F47" s="39">
        <f>COUNTIF(D47:E47,"C")</f>
        <v>0</v>
      </c>
      <c r="G47" s="39">
        <f>COUNTIF(D47:E47,"NC")</f>
        <v>0</v>
      </c>
      <c r="H47" s="39">
        <f>COUNTIF(D47:E47,"NA")</f>
        <v>0</v>
      </c>
      <c r="I47" s="39">
        <f>COUNTIF(D47:E47,"NT")</f>
        <v>2</v>
      </c>
      <c r="J47" t="str">
        <f>IF(G47&gt;0,"NC",IF(F47&gt;0,"C",IF(I47&gt;0,"NT","NA")))</f>
        <v>NT</v>
      </c>
      <c r="K47">
        <v>7</v>
      </c>
      <c r="L47" s="36" t="str">
        <f>Critères!$B41</f>
        <v>7.2</v>
      </c>
      <c r="M47" s="36" t="str">
        <f>Critères!$A40</f>
        <v>SCRIPTS</v>
      </c>
      <c r="N47" s="36" t="str">
        <f>'P01'!$E42</f>
        <v>N</v>
      </c>
      <c r="O47" s="36" t="str">
        <f>'P02'!$E42</f>
        <v>N</v>
      </c>
      <c r="P47" s="39">
        <f>COUNTIF(N47:O47,"D")</f>
        <v>0</v>
      </c>
    </row>
    <row r="48" spans="1:16">
      <c r="A48">
        <v>7</v>
      </c>
      <c r="B48" s="36" t="str">
        <f>Critères!$B42</f>
        <v>7.3</v>
      </c>
      <c r="C48" s="36" t="str">
        <f>Critères!$A40</f>
        <v>SCRIPTS</v>
      </c>
      <c r="D48" s="36" t="str">
        <f>'P01'!$D43</f>
        <v>NT</v>
      </c>
      <c r="E48" s="36" t="str">
        <f>'P02'!$D43</f>
        <v>NT</v>
      </c>
      <c r="F48" s="39">
        <f>COUNTIF(D48:E48,"C")</f>
        <v>0</v>
      </c>
      <c r="G48" s="39">
        <f>COUNTIF(D48:E48,"NC")</f>
        <v>0</v>
      </c>
      <c r="H48" s="39">
        <f>COUNTIF(D48:E48,"NA")</f>
        <v>0</v>
      </c>
      <c r="I48" s="39">
        <f>COUNTIF(D48:E48,"NT")</f>
        <v>2</v>
      </c>
      <c r="J48" t="str">
        <f>IF(G48&gt;0,"NC",IF(F48&gt;0,"C",IF(I48&gt;0,"NT","NA")))</f>
        <v>NT</v>
      </c>
      <c r="K48">
        <v>7</v>
      </c>
      <c r="L48" s="36" t="str">
        <f>Critères!$B42</f>
        <v>7.3</v>
      </c>
      <c r="M48" s="36" t="str">
        <f>Critères!$A40</f>
        <v>SCRIPTS</v>
      </c>
      <c r="N48" s="36" t="str">
        <f>'P01'!$E43</f>
        <v>N</v>
      </c>
      <c r="O48" s="36" t="str">
        <f>'P02'!$E43</f>
        <v>N</v>
      </c>
      <c r="P48" s="39">
        <f>COUNTIF(N48:O48,"D")</f>
        <v>0</v>
      </c>
    </row>
    <row r="49" spans="1:16">
      <c r="A49">
        <v>7</v>
      </c>
      <c r="B49" s="36" t="str">
        <f>Critères!$B43</f>
        <v>7.4</v>
      </c>
      <c r="C49" s="36" t="str">
        <f>Critères!$A40</f>
        <v>SCRIPTS</v>
      </c>
      <c r="D49" s="36" t="str">
        <f>'P01'!$D44</f>
        <v>NT</v>
      </c>
      <c r="E49" s="36" t="str">
        <f>'P02'!$D44</f>
        <v>NT</v>
      </c>
      <c r="F49" s="39">
        <f>COUNTIF(D49:E49,"C")</f>
        <v>0</v>
      </c>
      <c r="G49" s="39">
        <f>COUNTIF(D49:E49,"NC")</f>
        <v>0</v>
      </c>
      <c r="H49" s="39">
        <f>COUNTIF(D49:E49,"NA")</f>
        <v>0</v>
      </c>
      <c r="I49" s="39">
        <f>COUNTIF(D49:E49,"NT")</f>
        <v>2</v>
      </c>
      <c r="J49" t="str">
        <f>IF(G49&gt;0,"NC",IF(F49&gt;0,"C",IF(I49&gt;0,"NT","NA")))</f>
        <v>NT</v>
      </c>
      <c r="K49">
        <v>7</v>
      </c>
      <c r="L49" s="36" t="str">
        <f>Critères!$B43</f>
        <v>7.4</v>
      </c>
      <c r="M49" s="36" t="str">
        <f>Critères!$A40</f>
        <v>SCRIPTS</v>
      </c>
      <c r="N49" s="36" t="str">
        <f>'P01'!$E44</f>
        <v>N</v>
      </c>
      <c r="O49" s="36" t="str">
        <f>'P02'!$E44</f>
        <v>N</v>
      </c>
      <c r="P49" s="39">
        <f>COUNTIF(N49:O49,"D")</f>
        <v>0</v>
      </c>
    </row>
    <row r="50" spans="1:16">
      <c r="A50">
        <v>7</v>
      </c>
      <c r="B50" s="36" t="str">
        <f>Critères!$B44</f>
        <v>7.5</v>
      </c>
      <c r="C50" s="36" t="str">
        <f>Critères!$A40</f>
        <v>SCRIPTS</v>
      </c>
      <c r="D50" s="36" t="str">
        <f>'P01'!$D45</f>
        <v>NT</v>
      </c>
      <c r="E50" s="36" t="str">
        <f>'P02'!$D45</f>
        <v>NT</v>
      </c>
      <c r="F50" s="39">
        <f>COUNTIF(D50:E50,"C")</f>
        <v>0</v>
      </c>
      <c r="G50" s="39">
        <f>COUNTIF(D50:E50,"NC")</f>
        <v>0</v>
      </c>
      <c r="H50" s="39">
        <f>COUNTIF(D50:E50,"NA")</f>
        <v>0</v>
      </c>
      <c r="I50" s="39">
        <f>COUNTIF(D50:E50,"NT")</f>
        <v>2</v>
      </c>
      <c r="J50" t="str">
        <f>IF(G50&gt;0,"NC",IF(F50&gt;0,"C",IF(I50&gt;0,"NT","NA")))</f>
        <v>NT</v>
      </c>
      <c r="K50">
        <v>7</v>
      </c>
      <c r="L50" s="36" t="str">
        <f>Critères!$B44</f>
        <v>7.5</v>
      </c>
      <c r="M50" s="36" t="str">
        <f>Critères!$A40</f>
        <v>SCRIPTS</v>
      </c>
      <c r="N50" s="36" t="str">
        <f>'P01'!$E45</f>
        <v>N</v>
      </c>
      <c r="O50" s="36" t="str">
        <f>'P02'!$E45</f>
        <v>N</v>
      </c>
      <c r="P50" s="39">
        <f>COUNTIF(N50:O50,"D")</f>
        <v>0</v>
      </c>
    </row>
    <row r="51" spans="1:16">
      <c r="A51" s="42"/>
      <c r="B51" s="43"/>
      <c r="C51" s="43"/>
      <c r="D51" s="43"/>
      <c r="E51" s="43"/>
      <c r="F51" s="45">
        <f>SUM(F46:F50)</f>
        <v>0</v>
      </c>
      <c r="G51" s="45">
        <f>SUM(G46:G50)</f>
        <v>0</v>
      </c>
      <c r="H51" s="45">
        <f>SUM(H46:H50)</f>
        <v>0</v>
      </c>
      <c r="I51" s="45">
        <f>SUM(I46:I50)</f>
        <v>10</v>
      </c>
      <c r="K51" s="42"/>
      <c r="L51" s="43"/>
      <c r="M51" s="43"/>
      <c r="N51" s="43"/>
      <c r="O51" s="43"/>
      <c r="P51" s="45">
        <f>SUM(P46:P50)</f>
        <v>0</v>
      </c>
    </row>
    <row r="52" spans="1:16">
      <c r="A52">
        <v>8</v>
      </c>
      <c r="B52" s="36" t="str">
        <f>Critères!$B45</f>
        <v>8.1</v>
      </c>
      <c r="C52" s="36" t="str">
        <f>Critères!$A45</f>
        <v>ÉLÉMENTS OBLIGATOIRES</v>
      </c>
      <c r="D52" s="36" t="str">
        <f>'P01'!$D46</f>
        <v>C</v>
      </c>
      <c r="E52" s="36" t="str">
        <f>'P02'!$D46</f>
        <v>NT</v>
      </c>
      <c r="F52" s="39">
        <f t="shared" ref="F52:F61" si="18">COUNTIF(D52:E52,"C")</f>
        <v>1</v>
      </c>
      <c r="G52" s="39">
        <f t="shared" ref="G52:G61" si="19">COUNTIF(D52:E52,"NC")</f>
        <v>0</v>
      </c>
      <c r="H52" s="39">
        <f t="shared" ref="H52:H61" si="20">COUNTIF(D52:E52,"NA")</f>
        <v>0</v>
      </c>
      <c r="I52" s="39">
        <f t="shared" ref="I52:I61" si="21">COUNTIF(D52:E52,"NT")</f>
        <v>1</v>
      </c>
      <c r="J52" t="str">
        <f t="shared" ref="J52:J61" si="22">IF(G52&gt;0,"NC",IF(F52&gt;0,"C",IF(I52&gt;0,"NT","NA")))</f>
        <v>C</v>
      </c>
      <c r="K52">
        <v>8</v>
      </c>
      <c r="L52" s="36" t="str">
        <f>Critères!$B45</f>
        <v>8.1</v>
      </c>
      <c r="M52" s="36" t="str">
        <f>Critères!$A45</f>
        <v>ÉLÉMENTS OBLIGATOIRES</v>
      </c>
      <c r="N52" s="36" t="str">
        <f>'P01'!$E46</f>
        <v>N</v>
      </c>
      <c r="O52" s="36" t="str">
        <f>'P02'!$E46</f>
        <v>N</v>
      </c>
      <c r="P52" s="39">
        <f t="shared" ref="P52:P61" si="23">COUNTIF(N52:O52,"D")</f>
        <v>0</v>
      </c>
    </row>
    <row r="53" spans="1:16">
      <c r="A53">
        <v>8</v>
      </c>
      <c r="B53" s="36" t="str">
        <f>Critères!$B46</f>
        <v>8.2</v>
      </c>
      <c r="C53" s="36" t="str">
        <f>Critères!$A45</f>
        <v>ÉLÉMENTS OBLIGATOIRES</v>
      </c>
      <c r="D53" s="36" t="str">
        <f>'P01'!$D47</f>
        <v>C</v>
      </c>
      <c r="E53" s="36" t="str">
        <f>'P02'!$D47</f>
        <v>NT</v>
      </c>
      <c r="F53" s="39">
        <f t="shared" si="18"/>
        <v>1</v>
      </c>
      <c r="G53" s="39">
        <f t="shared" si="19"/>
        <v>0</v>
      </c>
      <c r="H53" s="39">
        <f t="shared" si="20"/>
        <v>0</v>
      </c>
      <c r="I53" s="39">
        <f t="shared" si="21"/>
        <v>1</v>
      </c>
      <c r="J53" t="str">
        <f t="shared" si="22"/>
        <v>C</v>
      </c>
      <c r="K53">
        <v>8</v>
      </c>
      <c r="L53" s="36" t="str">
        <f>Critères!$B46</f>
        <v>8.2</v>
      </c>
      <c r="M53" s="36" t="str">
        <f>Critères!$A45</f>
        <v>ÉLÉMENTS OBLIGATOIRES</v>
      </c>
      <c r="N53" s="36" t="str">
        <f>'P01'!$E47</f>
        <v>N</v>
      </c>
      <c r="O53" s="36" t="str">
        <f>'P02'!$E47</f>
        <v>N</v>
      </c>
      <c r="P53" s="39">
        <f t="shared" si="23"/>
        <v>0</v>
      </c>
    </row>
    <row r="54" spans="1:16">
      <c r="A54">
        <v>8</v>
      </c>
      <c r="B54" s="36" t="str">
        <f>Critères!$B47</f>
        <v>8.3</v>
      </c>
      <c r="C54" s="36" t="str">
        <f>Critères!$A45</f>
        <v>ÉLÉMENTS OBLIGATOIRES</v>
      </c>
      <c r="D54" s="36" t="str">
        <f>'P01'!$D48</f>
        <v>C</v>
      </c>
      <c r="E54" s="36" t="str">
        <f>'P02'!$D48</f>
        <v>NT</v>
      </c>
      <c r="F54" s="39">
        <f t="shared" si="18"/>
        <v>1</v>
      </c>
      <c r="G54" s="39">
        <f t="shared" si="19"/>
        <v>0</v>
      </c>
      <c r="H54" s="39">
        <f t="shared" si="20"/>
        <v>0</v>
      </c>
      <c r="I54" s="39">
        <f t="shared" si="21"/>
        <v>1</v>
      </c>
      <c r="J54" t="str">
        <f t="shared" si="22"/>
        <v>C</v>
      </c>
      <c r="K54">
        <v>8</v>
      </c>
      <c r="L54" s="36" t="str">
        <f>Critères!$B47</f>
        <v>8.3</v>
      </c>
      <c r="M54" s="36" t="str">
        <f>Critères!$A45</f>
        <v>ÉLÉMENTS OBLIGATOIRES</v>
      </c>
      <c r="N54" s="36" t="str">
        <f>'P01'!$E48</f>
        <v>N</v>
      </c>
      <c r="O54" s="36" t="str">
        <f>'P02'!$E48</f>
        <v>N</v>
      </c>
      <c r="P54" s="39">
        <f t="shared" si="23"/>
        <v>0</v>
      </c>
    </row>
    <row r="55" spans="1:16">
      <c r="A55">
        <v>8</v>
      </c>
      <c r="B55" s="36" t="str">
        <f>Critères!$B48</f>
        <v>8.4</v>
      </c>
      <c r="C55" s="36" t="str">
        <f>Critères!$A45</f>
        <v>ÉLÉMENTS OBLIGATOIRES</v>
      </c>
      <c r="D55" s="36" t="str">
        <f>'P01'!$D49</f>
        <v>C</v>
      </c>
      <c r="E55" s="36" t="str">
        <f>'P02'!$D49</f>
        <v>NT</v>
      </c>
      <c r="F55" s="39">
        <f t="shared" si="18"/>
        <v>1</v>
      </c>
      <c r="G55" s="39">
        <f t="shared" si="19"/>
        <v>0</v>
      </c>
      <c r="H55" s="39">
        <f t="shared" si="20"/>
        <v>0</v>
      </c>
      <c r="I55" s="39">
        <f t="shared" si="21"/>
        <v>1</v>
      </c>
      <c r="J55" t="str">
        <f t="shared" si="22"/>
        <v>C</v>
      </c>
      <c r="K55">
        <v>8</v>
      </c>
      <c r="L55" s="36" t="str">
        <f>Critères!$B48</f>
        <v>8.4</v>
      </c>
      <c r="M55" s="36" t="str">
        <f>Critères!$A45</f>
        <v>ÉLÉMENTS OBLIGATOIRES</v>
      </c>
      <c r="N55" s="36" t="str">
        <f>'P01'!$E49</f>
        <v>N</v>
      </c>
      <c r="O55" s="36" t="str">
        <f>'P02'!$E49</f>
        <v>N</v>
      </c>
      <c r="P55" s="39">
        <f t="shared" si="23"/>
        <v>0</v>
      </c>
    </row>
    <row r="56" spans="1:16">
      <c r="A56">
        <v>8</v>
      </c>
      <c r="B56" s="36" t="str">
        <f>Critères!$B49</f>
        <v>8.5</v>
      </c>
      <c r="C56" s="36" t="str">
        <f>Critères!$A45</f>
        <v>ÉLÉMENTS OBLIGATOIRES</v>
      </c>
      <c r="D56" s="36" t="str">
        <f>'P01'!$D50</f>
        <v>C</v>
      </c>
      <c r="E56" s="36" t="str">
        <f>'P02'!$D50</f>
        <v>NT</v>
      </c>
      <c r="F56" s="39">
        <f t="shared" si="18"/>
        <v>1</v>
      </c>
      <c r="G56" s="39">
        <f t="shared" si="19"/>
        <v>0</v>
      </c>
      <c r="H56" s="39">
        <f t="shared" si="20"/>
        <v>0</v>
      </c>
      <c r="I56" s="39">
        <f t="shared" si="21"/>
        <v>1</v>
      </c>
      <c r="J56" t="str">
        <f t="shared" si="22"/>
        <v>C</v>
      </c>
      <c r="K56">
        <v>8</v>
      </c>
      <c r="L56" s="36" t="str">
        <f>Critères!$B49</f>
        <v>8.5</v>
      </c>
      <c r="M56" s="36" t="str">
        <f>Critères!$A45</f>
        <v>ÉLÉMENTS OBLIGATOIRES</v>
      </c>
      <c r="N56" s="36" t="str">
        <f>'P01'!$E50</f>
        <v>N</v>
      </c>
      <c r="O56" s="36" t="str">
        <f>'P02'!$E50</f>
        <v>N</v>
      </c>
      <c r="P56" s="39">
        <f t="shared" si="23"/>
        <v>0</v>
      </c>
    </row>
    <row r="57" spans="1:16">
      <c r="A57">
        <v>8</v>
      </c>
      <c r="B57" s="36" t="str">
        <f>Critères!$B50</f>
        <v>8.6</v>
      </c>
      <c r="C57" s="36" t="str">
        <f>Critères!$A45</f>
        <v>ÉLÉMENTS OBLIGATOIRES</v>
      </c>
      <c r="D57" s="36" t="str">
        <f>'P01'!$D51</f>
        <v>C</v>
      </c>
      <c r="E57" s="36" t="str">
        <f>'P02'!$D51</f>
        <v>NT</v>
      </c>
      <c r="F57" s="39">
        <f t="shared" si="18"/>
        <v>1</v>
      </c>
      <c r="G57" s="39">
        <f t="shared" si="19"/>
        <v>0</v>
      </c>
      <c r="H57" s="39">
        <f t="shared" si="20"/>
        <v>0</v>
      </c>
      <c r="I57" s="39">
        <f t="shared" si="21"/>
        <v>1</v>
      </c>
      <c r="J57" t="str">
        <f t="shared" si="22"/>
        <v>C</v>
      </c>
      <c r="K57">
        <v>8</v>
      </c>
      <c r="L57" s="36" t="str">
        <f>Critères!$B50</f>
        <v>8.6</v>
      </c>
      <c r="M57" s="36" t="str">
        <f>Critères!$A45</f>
        <v>ÉLÉMENTS OBLIGATOIRES</v>
      </c>
      <c r="N57" s="36" t="str">
        <f>'P01'!$E51</f>
        <v>N</v>
      </c>
      <c r="O57" s="36" t="str">
        <f>'P02'!$E51</f>
        <v>N</v>
      </c>
      <c r="P57" s="39">
        <f t="shared" si="23"/>
        <v>0</v>
      </c>
    </row>
    <row r="58" spans="1:16">
      <c r="A58">
        <v>8</v>
      </c>
      <c r="B58" s="36" t="str">
        <f>Critères!$B51</f>
        <v>8.7</v>
      </c>
      <c r="C58" s="36" t="str">
        <f>Critères!$A45</f>
        <v>ÉLÉMENTS OBLIGATOIRES</v>
      </c>
      <c r="D58" s="36" t="str">
        <f>'P01'!$D52</f>
        <v>NA</v>
      </c>
      <c r="E58" s="36" t="str">
        <f>'P02'!$D52</f>
        <v>NT</v>
      </c>
      <c r="F58" s="39">
        <f t="shared" si="18"/>
        <v>0</v>
      </c>
      <c r="G58" s="39">
        <f t="shared" si="19"/>
        <v>0</v>
      </c>
      <c r="H58" s="39">
        <f t="shared" si="20"/>
        <v>1</v>
      </c>
      <c r="I58" s="39">
        <f t="shared" si="21"/>
        <v>1</v>
      </c>
      <c r="J58" t="str">
        <f t="shared" si="22"/>
        <v>NT</v>
      </c>
      <c r="K58">
        <v>8</v>
      </c>
      <c r="L58" s="36" t="str">
        <f>Critères!$B51</f>
        <v>8.7</v>
      </c>
      <c r="M58" s="36" t="str">
        <f>Critères!$A45</f>
        <v>ÉLÉMENTS OBLIGATOIRES</v>
      </c>
      <c r="N58" s="36" t="str">
        <f>'P01'!$E52</f>
        <v>N</v>
      </c>
      <c r="O58" s="36" t="str">
        <f>'P02'!$E52</f>
        <v>N</v>
      </c>
      <c r="P58" s="39">
        <f t="shared" si="23"/>
        <v>0</v>
      </c>
    </row>
    <row r="59" spans="1:16">
      <c r="A59">
        <v>8</v>
      </c>
      <c r="B59" s="36" t="str">
        <f>Critères!$B52</f>
        <v>8.8</v>
      </c>
      <c r="C59" s="36" t="str">
        <f>Critères!$A45</f>
        <v>ÉLÉMENTS OBLIGATOIRES</v>
      </c>
      <c r="D59" s="36" t="str">
        <f>'P01'!$D53</f>
        <v>NA</v>
      </c>
      <c r="E59" s="36" t="str">
        <f>'P02'!$D53</f>
        <v>NT</v>
      </c>
      <c r="F59" s="39">
        <f t="shared" si="18"/>
        <v>0</v>
      </c>
      <c r="G59" s="39">
        <f t="shared" si="19"/>
        <v>0</v>
      </c>
      <c r="H59" s="39">
        <f t="shared" si="20"/>
        <v>1</v>
      </c>
      <c r="I59" s="39">
        <f t="shared" si="21"/>
        <v>1</v>
      </c>
      <c r="J59" t="str">
        <f t="shared" si="22"/>
        <v>NT</v>
      </c>
      <c r="K59">
        <v>8</v>
      </c>
      <c r="L59" s="36" t="str">
        <f>Critères!$B52</f>
        <v>8.8</v>
      </c>
      <c r="M59" s="36" t="str">
        <f>Critères!$A45</f>
        <v>ÉLÉMENTS OBLIGATOIRES</v>
      </c>
      <c r="N59" s="36" t="str">
        <f>'P01'!$E53</f>
        <v>N</v>
      </c>
      <c r="O59" s="36" t="str">
        <f>'P02'!$E53</f>
        <v>N</v>
      </c>
      <c r="P59" s="39">
        <f t="shared" si="23"/>
        <v>0</v>
      </c>
    </row>
    <row r="60" spans="1:16">
      <c r="A60">
        <v>8</v>
      </c>
      <c r="B60" s="36" t="str">
        <f>Critères!$B53</f>
        <v>8.9</v>
      </c>
      <c r="C60" s="36" t="str">
        <f>Critères!$A45</f>
        <v>ÉLÉMENTS OBLIGATOIRES</v>
      </c>
      <c r="D60" s="36" t="str">
        <f>'P01'!$D54</f>
        <v>C</v>
      </c>
      <c r="E60" s="36" t="str">
        <f>'P02'!$D54</f>
        <v>NT</v>
      </c>
      <c r="F60" s="39">
        <f t="shared" si="18"/>
        <v>1</v>
      </c>
      <c r="G60" s="39">
        <f t="shared" si="19"/>
        <v>0</v>
      </c>
      <c r="H60" s="39">
        <f t="shared" si="20"/>
        <v>0</v>
      </c>
      <c r="I60" s="39">
        <f t="shared" si="21"/>
        <v>1</v>
      </c>
      <c r="J60" t="str">
        <f t="shared" si="22"/>
        <v>C</v>
      </c>
      <c r="K60">
        <v>8</v>
      </c>
      <c r="L60" s="36" t="str">
        <f>Critères!$B53</f>
        <v>8.9</v>
      </c>
      <c r="M60" s="36" t="str">
        <f>Critères!$A45</f>
        <v>ÉLÉMENTS OBLIGATOIRES</v>
      </c>
      <c r="N60" s="36" t="str">
        <f>'P01'!$E54</f>
        <v>N</v>
      </c>
      <c r="O60" s="36" t="str">
        <f>'P02'!$E54</f>
        <v>N</v>
      </c>
      <c r="P60" s="39">
        <f t="shared" si="23"/>
        <v>0</v>
      </c>
    </row>
    <row r="61" spans="1:16">
      <c r="A61">
        <v>8</v>
      </c>
      <c r="B61" s="36" t="str">
        <f>Critères!$B54</f>
        <v>8.10</v>
      </c>
      <c r="C61" s="36" t="str">
        <f>Critères!$A45</f>
        <v>ÉLÉMENTS OBLIGATOIRES</v>
      </c>
      <c r="D61" s="36" t="str">
        <f>'P01'!$D55</f>
        <v>NA</v>
      </c>
      <c r="E61" s="36" t="str">
        <f>'P02'!$D55</f>
        <v>NT</v>
      </c>
      <c r="F61" s="39">
        <f t="shared" si="18"/>
        <v>0</v>
      </c>
      <c r="G61" s="39">
        <f t="shared" si="19"/>
        <v>0</v>
      </c>
      <c r="H61" s="39">
        <f t="shared" si="20"/>
        <v>1</v>
      </c>
      <c r="I61" s="39">
        <f t="shared" si="21"/>
        <v>1</v>
      </c>
      <c r="J61" t="str">
        <f t="shared" si="22"/>
        <v>NT</v>
      </c>
      <c r="K61">
        <v>8</v>
      </c>
      <c r="L61" s="36" t="str">
        <f>Critères!$B54</f>
        <v>8.10</v>
      </c>
      <c r="M61" s="36" t="str">
        <f>Critères!$A45</f>
        <v>ÉLÉMENTS OBLIGATOIRES</v>
      </c>
      <c r="N61" s="36" t="str">
        <f>'P01'!$E55</f>
        <v>N</v>
      </c>
      <c r="O61" s="36" t="str">
        <f>'P02'!$E55</f>
        <v>N</v>
      </c>
      <c r="P61" s="39">
        <f t="shared" si="23"/>
        <v>0</v>
      </c>
    </row>
    <row r="62" spans="1:16">
      <c r="A62" s="42"/>
      <c r="B62" s="43"/>
      <c r="C62" s="43"/>
      <c r="D62" s="43"/>
      <c r="E62" s="43"/>
      <c r="F62" s="44">
        <f>SUM(F52:F61)</f>
        <v>7</v>
      </c>
      <c r="G62" s="44">
        <f>SUM(G52:G61)</f>
        <v>0</v>
      </c>
      <c r="H62" s="44">
        <f>SUM(H52:H61)</f>
        <v>3</v>
      </c>
      <c r="I62" s="44">
        <f>SUM(I52:I61)</f>
        <v>10</v>
      </c>
      <c r="K62" s="42"/>
      <c r="L62" s="43"/>
      <c r="M62" s="43"/>
      <c r="N62" s="43"/>
      <c r="O62" s="43"/>
      <c r="P62" s="44">
        <f>SUM(P52:P61)</f>
        <v>0</v>
      </c>
    </row>
    <row r="63" spans="1:16">
      <c r="A63">
        <v>9</v>
      </c>
      <c r="B63" s="36" t="str">
        <f>Critères!$B55</f>
        <v>9.1</v>
      </c>
      <c r="C63" s="36" t="str">
        <f>Critères!$A55</f>
        <v>STRUCTURATION</v>
      </c>
      <c r="D63" s="36" t="str">
        <f>'P01'!$D56</f>
        <v>C</v>
      </c>
      <c r="E63" s="36" t="str">
        <f>'P02'!$D56</f>
        <v>NT</v>
      </c>
      <c r="F63" s="39">
        <f>COUNTIF(D63:E63,"C")</f>
        <v>1</v>
      </c>
      <c r="G63" s="39">
        <f>COUNTIF(D63:E63,"NC")</f>
        <v>0</v>
      </c>
      <c r="H63" s="39">
        <f>COUNTIF(D63:E63,"NA")</f>
        <v>0</v>
      </c>
      <c r="I63" s="39">
        <f>COUNTIF(D63:E63,"NT")</f>
        <v>1</v>
      </c>
      <c r="J63" t="str">
        <f>IF(G63&gt;0,"NC",IF(F63&gt;0,"C",IF(I63&gt;0,"NT","NA")))</f>
        <v>C</v>
      </c>
      <c r="K63">
        <v>9</v>
      </c>
      <c r="L63" s="36" t="str">
        <f>Critères!$B55</f>
        <v>9.1</v>
      </c>
      <c r="M63" s="36" t="str">
        <f>Critères!$A55</f>
        <v>STRUCTURATION</v>
      </c>
      <c r="N63" s="36" t="str">
        <f>'P01'!$E56</f>
        <v>N</v>
      </c>
      <c r="O63" s="36" t="str">
        <f>'P02'!$E56</f>
        <v>N</v>
      </c>
      <c r="P63" s="39">
        <f>COUNTIF(N63:O63,"D")</f>
        <v>0</v>
      </c>
    </row>
    <row r="64" spans="1:16">
      <c r="A64">
        <v>9</v>
      </c>
      <c r="B64" s="36" t="str">
        <f>Critères!$B56</f>
        <v>9.2</v>
      </c>
      <c r="C64" s="36" t="str">
        <f>Critères!$A55</f>
        <v>STRUCTURATION</v>
      </c>
      <c r="D64" s="36" t="str">
        <f>'P01'!$D57</f>
        <v>C</v>
      </c>
      <c r="E64" s="36" t="str">
        <f>'P02'!$D57</f>
        <v>NT</v>
      </c>
      <c r="F64" s="39">
        <f>COUNTIF(D64:E64,"C")</f>
        <v>1</v>
      </c>
      <c r="G64" s="39">
        <f>COUNTIF(D64:E64,"NC")</f>
        <v>0</v>
      </c>
      <c r="H64" s="39">
        <f>COUNTIF(D64:E64,"NA")</f>
        <v>0</v>
      </c>
      <c r="I64" s="39">
        <f>COUNTIF(D64:E64,"NT")</f>
        <v>1</v>
      </c>
      <c r="J64" t="str">
        <f>IF(G64&gt;0,"NC",IF(F64&gt;0,"C",IF(I64&gt;0,"NT","NA")))</f>
        <v>C</v>
      </c>
      <c r="K64">
        <v>9</v>
      </c>
      <c r="L64" s="36" t="str">
        <f>Critères!$B56</f>
        <v>9.2</v>
      </c>
      <c r="M64" s="36" t="str">
        <f>Critères!$A55</f>
        <v>STRUCTURATION</v>
      </c>
      <c r="N64" s="36" t="str">
        <f>'P01'!$E57</f>
        <v>N</v>
      </c>
      <c r="O64" s="36" t="str">
        <f>'P02'!$E57</f>
        <v>N</v>
      </c>
      <c r="P64" s="39">
        <f>COUNTIF(N64:O64,"D")</f>
        <v>0</v>
      </c>
    </row>
    <row r="65" spans="1:16">
      <c r="A65">
        <v>9</v>
      </c>
      <c r="B65" s="36" t="str">
        <f>Critères!$B57</f>
        <v>9.3</v>
      </c>
      <c r="C65" s="36" t="str">
        <f>Critères!$A55</f>
        <v>STRUCTURATION</v>
      </c>
      <c r="D65" s="36" t="str">
        <f>'P01'!$D58</f>
        <v>C</v>
      </c>
      <c r="E65" s="36" t="str">
        <f>'P02'!$D58</f>
        <v>NT</v>
      </c>
      <c r="F65" s="39">
        <f>COUNTIF(D65:E65,"C")</f>
        <v>1</v>
      </c>
      <c r="G65" s="39">
        <f>COUNTIF(D65:E65,"NC")</f>
        <v>0</v>
      </c>
      <c r="H65" s="39">
        <f>COUNTIF(D65:E65,"NA")</f>
        <v>0</v>
      </c>
      <c r="I65" s="39">
        <f>COUNTIF(D65:E65,"NT")</f>
        <v>1</v>
      </c>
      <c r="J65" t="str">
        <f>IF(G65&gt;0,"NC",IF(F65&gt;0,"C",IF(I65&gt;0,"NT","NA")))</f>
        <v>C</v>
      </c>
      <c r="K65">
        <v>9</v>
      </c>
      <c r="L65" s="36" t="str">
        <f>Critères!$B57</f>
        <v>9.3</v>
      </c>
      <c r="M65" s="36" t="str">
        <f>Critères!$A55</f>
        <v>STRUCTURATION</v>
      </c>
      <c r="N65" s="36" t="str">
        <f>'P01'!$E58</f>
        <v>N</v>
      </c>
      <c r="O65" s="36" t="str">
        <f>'P02'!$E58</f>
        <v>N</v>
      </c>
      <c r="P65" s="39">
        <f>COUNTIF(N65:O65,"D")</f>
        <v>0</v>
      </c>
    </row>
    <row r="66" spans="1:16">
      <c r="A66">
        <v>9</v>
      </c>
      <c r="B66" s="36" t="str">
        <f>Critères!$B58</f>
        <v>9.4</v>
      </c>
      <c r="C66" s="36" t="str">
        <f>Critères!$A55</f>
        <v>STRUCTURATION</v>
      </c>
      <c r="D66" s="36" t="str">
        <f>'P01'!$D59</f>
        <v>C</v>
      </c>
      <c r="E66" s="36" t="str">
        <f>'P02'!$D59</f>
        <v>NT</v>
      </c>
      <c r="F66" s="39">
        <f>COUNTIF(D66:E66,"C")</f>
        <v>1</v>
      </c>
      <c r="G66" s="39">
        <f>COUNTIF(D66:E66,"NC")</f>
        <v>0</v>
      </c>
      <c r="H66" s="39">
        <f>COUNTIF(D66:E66,"NA")</f>
        <v>0</v>
      </c>
      <c r="I66" s="39">
        <f>COUNTIF(D66:E66,"NT")</f>
        <v>1</v>
      </c>
      <c r="J66" t="str">
        <f>IF(G66&gt;0,"NC",IF(F66&gt;0,"C",IF(I66&gt;0,"NT","NA")))</f>
        <v>C</v>
      </c>
      <c r="K66">
        <v>9</v>
      </c>
      <c r="L66" s="36" t="str">
        <f>Critères!$B58</f>
        <v>9.4</v>
      </c>
      <c r="M66" s="36" t="str">
        <f>Critères!$A55</f>
        <v>STRUCTURATION</v>
      </c>
      <c r="N66" s="36" t="str">
        <f>'P01'!$E59</f>
        <v>N</v>
      </c>
      <c r="O66" s="36" t="str">
        <f>'P02'!$E59</f>
        <v>N</v>
      </c>
      <c r="P66" s="39">
        <f>COUNTIF(N66:O66,"D")</f>
        <v>0</v>
      </c>
    </row>
    <row r="67" spans="1:16">
      <c r="A67" s="42"/>
      <c r="B67" s="43"/>
      <c r="C67" s="43"/>
      <c r="D67" s="43"/>
      <c r="E67" s="43"/>
      <c r="F67" s="44">
        <f>SUM(F63:F66)</f>
        <v>4</v>
      </c>
      <c r="G67" s="44">
        <f>SUM(G63:G66)</f>
        <v>0</v>
      </c>
      <c r="H67" s="44">
        <f>SUM(H63:H66)</f>
        <v>0</v>
      </c>
      <c r="I67" s="44">
        <f>SUM(I63:I66)</f>
        <v>4</v>
      </c>
      <c r="K67" s="42"/>
      <c r="L67" s="43"/>
      <c r="M67" s="43"/>
      <c r="N67" s="43"/>
      <c r="O67" s="43"/>
      <c r="P67" s="44">
        <f>SUM(P63:P66)</f>
        <v>0</v>
      </c>
    </row>
    <row r="68" spans="1:16">
      <c r="A68">
        <v>10</v>
      </c>
      <c r="B68" s="36" t="str">
        <f>Critères!$B59</f>
        <v>10.1</v>
      </c>
      <c r="C68" s="36" t="str">
        <f>Critères!$A59</f>
        <v>PRÉSENTATION</v>
      </c>
      <c r="D68" s="36" t="str">
        <f>'P01'!$D60</f>
        <v>C</v>
      </c>
      <c r="E68" s="36" t="str">
        <f>'P02'!$D60</f>
        <v>NT</v>
      </c>
      <c r="F68" s="39">
        <f t="shared" ref="F68:F81" si="24">COUNTIF(D68:E68,"C")</f>
        <v>1</v>
      </c>
      <c r="G68" s="39">
        <f t="shared" ref="G68:G81" si="25">COUNTIF(D68:E68,"NC")</f>
        <v>0</v>
      </c>
      <c r="H68" s="39">
        <f t="shared" ref="H68:H81" si="26">COUNTIF(D68:E68,"NA")</f>
        <v>0</v>
      </c>
      <c r="I68" s="39">
        <f t="shared" ref="I68:I81" si="27">COUNTIF(D68:E68,"NT")</f>
        <v>1</v>
      </c>
      <c r="J68" t="str">
        <f t="shared" ref="J68:J81" si="28">IF(G68&gt;0,"NC",IF(F68&gt;0,"C",IF(I68&gt;0,"NT","NA")))</f>
        <v>C</v>
      </c>
      <c r="K68">
        <v>10</v>
      </c>
      <c r="L68" s="36" t="str">
        <f>Critères!$B59</f>
        <v>10.1</v>
      </c>
      <c r="M68" s="36" t="str">
        <f>Critères!$A59</f>
        <v>PRÉSENTATION</v>
      </c>
      <c r="N68" s="36" t="str">
        <f>'P01'!$E60</f>
        <v>N</v>
      </c>
      <c r="O68" s="36" t="str">
        <f>'P02'!$E60</f>
        <v>N</v>
      </c>
      <c r="P68" s="39">
        <f t="shared" ref="P68:P81" si="29">COUNTIF(N68:O68,"D")</f>
        <v>0</v>
      </c>
    </row>
    <row r="69" spans="1:16">
      <c r="A69">
        <v>10</v>
      </c>
      <c r="B69" s="36" t="str">
        <f>Critères!$B60</f>
        <v>10.2</v>
      </c>
      <c r="C69" s="36" t="str">
        <f>Critères!$A59</f>
        <v>PRÉSENTATION</v>
      </c>
      <c r="D69" s="36" t="str">
        <f>'P01'!$D61</f>
        <v>C</v>
      </c>
      <c r="E69" s="36" t="str">
        <f>'P02'!$D61</f>
        <v>NT</v>
      </c>
      <c r="F69" s="39">
        <f t="shared" si="24"/>
        <v>1</v>
      </c>
      <c r="G69" s="39">
        <f t="shared" si="25"/>
        <v>0</v>
      </c>
      <c r="H69" s="39">
        <f t="shared" si="26"/>
        <v>0</v>
      </c>
      <c r="I69" s="39">
        <f t="shared" si="27"/>
        <v>1</v>
      </c>
      <c r="J69" t="str">
        <f t="shared" si="28"/>
        <v>C</v>
      </c>
      <c r="K69">
        <v>10</v>
      </c>
      <c r="L69" s="36" t="str">
        <f>Critères!$B60</f>
        <v>10.2</v>
      </c>
      <c r="M69" s="36" t="str">
        <f>Critères!$A59</f>
        <v>PRÉSENTATION</v>
      </c>
      <c r="N69" s="36" t="str">
        <f>'P01'!$E61</f>
        <v>N</v>
      </c>
      <c r="O69" s="36" t="str">
        <f>'P02'!$E61</f>
        <v>N</v>
      </c>
      <c r="P69" s="39">
        <f t="shared" si="29"/>
        <v>0</v>
      </c>
    </row>
    <row r="70" spans="1:16">
      <c r="A70">
        <v>10</v>
      </c>
      <c r="B70" s="36" t="str">
        <f>Critères!$B61</f>
        <v>10.3</v>
      </c>
      <c r="C70" s="36" t="str">
        <f>Critères!$A59</f>
        <v>PRÉSENTATION</v>
      </c>
      <c r="D70" s="36" t="str">
        <f>'P01'!$D62</f>
        <v>C</v>
      </c>
      <c r="E70" s="36" t="str">
        <f>'P02'!$D62</f>
        <v>NT</v>
      </c>
      <c r="F70" s="39">
        <f t="shared" si="24"/>
        <v>1</v>
      </c>
      <c r="G70" s="39">
        <f t="shared" si="25"/>
        <v>0</v>
      </c>
      <c r="H70" s="39">
        <f t="shared" si="26"/>
        <v>0</v>
      </c>
      <c r="I70" s="39">
        <f t="shared" si="27"/>
        <v>1</v>
      </c>
      <c r="J70" t="str">
        <f t="shared" si="28"/>
        <v>C</v>
      </c>
      <c r="K70">
        <v>10</v>
      </c>
      <c r="L70" s="36" t="str">
        <f>Critères!$B61</f>
        <v>10.3</v>
      </c>
      <c r="M70" s="36" t="str">
        <f>Critères!$A59</f>
        <v>PRÉSENTATION</v>
      </c>
      <c r="N70" s="36" t="str">
        <f>'P01'!$E62</f>
        <v>N</v>
      </c>
      <c r="O70" s="36" t="str">
        <f>'P02'!$E62</f>
        <v>N</v>
      </c>
      <c r="P70" s="39">
        <f t="shared" si="29"/>
        <v>0</v>
      </c>
    </row>
    <row r="71" spans="1:16">
      <c r="A71">
        <v>10</v>
      </c>
      <c r="B71" s="36" t="str">
        <f>Critères!$B62</f>
        <v>10.4</v>
      </c>
      <c r="C71" s="36" t="str">
        <f>Critères!$A59</f>
        <v>PRÉSENTATION</v>
      </c>
      <c r="D71" s="36" t="str">
        <f>'P01'!$D63</f>
        <v>C</v>
      </c>
      <c r="E71" s="36" t="str">
        <f>'P02'!$D63</f>
        <v>NT</v>
      </c>
      <c r="F71" s="39">
        <f t="shared" si="24"/>
        <v>1</v>
      </c>
      <c r="G71" s="39">
        <f t="shared" si="25"/>
        <v>0</v>
      </c>
      <c r="H71" s="39">
        <f t="shared" si="26"/>
        <v>0</v>
      </c>
      <c r="I71" s="39">
        <f t="shared" si="27"/>
        <v>1</v>
      </c>
      <c r="J71" t="str">
        <f t="shared" si="28"/>
        <v>C</v>
      </c>
      <c r="K71">
        <v>10</v>
      </c>
      <c r="L71" s="36" t="str">
        <f>Critères!$B62</f>
        <v>10.4</v>
      </c>
      <c r="M71" s="36" t="str">
        <f>Critères!$A59</f>
        <v>PRÉSENTATION</v>
      </c>
      <c r="N71" s="36" t="str">
        <f>'P01'!$E63</f>
        <v>N</v>
      </c>
      <c r="O71" s="36" t="str">
        <f>'P02'!$E63</f>
        <v>N</v>
      </c>
      <c r="P71" s="39">
        <f t="shared" si="29"/>
        <v>0</v>
      </c>
    </row>
    <row r="72" spans="1:16">
      <c r="A72">
        <v>10</v>
      </c>
      <c r="B72" s="36" t="str">
        <f>Critères!$B63</f>
        <v>10.5</v>
      </c>
      <c r="C72" s="36" t="str">
        <f>Critères!$A59</f>
        <v>PRÉSENTATION</v>
      </c>
      <c r="D72" s="36" t="str">
        <f>'P01'!$D64</f>
        <v>C</v>
      </c>
      <c r="E72" s="36" t="str">
        <f>'P02'!$D64</f>
        <v>NT</v>
      </c>
      <c r="F72" s="39">
        <f t="shared" si="24"/>
        <v>1</v>
      </c>
      <c r="G72" s="39">
        <f t="shared" si="25"/>
        <v>0</v>
      </c>
      <c r="H72" s="39">
        <f t="shared" si="26"/>
        <v>0</v>
      </c>
      <c r="I72" s="39">
        <f t="shared" si="27"/>
        <v>1</v>
      </c>
      <c r="J72" t="str">
        <f t="shared" si="28"/>
        <v>C</v>
      </c>
      <c r="K72">
        <v>10</v>
      </c>
      <c r="L72" s="36" t="str">
        <f>Critères!$B63</f>
        <v>10.5</v>
      </c>
      <c r="M72" s="36" t="str">
        <f>Critères!$A59</f>
        <v>PRÉSENTATION</v>
      </c>
      <c r="N72" s="36" t="str">
        <f>'P01'!$E64</f>
        <v>N</v>
      </c>
      <c r="O72" s="36" t="str">
        <f>'P02'!$E64</f>
        <v>N</v>
      </c>
      <c r="P72" s="39">
        <f t="shared" si="29"/>
        <v>0</v>
      </c>
    </row>
    <row r="73" spans="1:16">
      <c r="A73">
        <v>10</v>
      </c>
      <c r="B73" s="36" t="str">
        <f>Critères!$B64</f>
        <v>10.6</v>
      </c>
      <c r="C73" s="36" t="str">
        <f>Critères!$A59</f>
        <v>PRÉSENTATION</v>
      </c>
      <c r="D73" s="36" t="str">
        <f>'P01'!$D65</f>
        <v>NA</v>
      </c>
      <c r="E73" s="36" t="str">
        <f>'P02'!$D65</f>
        <v>NT</v>
      </c>
      <c r="F73" s="39">
        <f t="shared" si="24"/>
        <v>0</v>
      </c>
      <c r="G73" s="39">
        <f t="shared" si="25"/>
        <v>0</v>
      </c>
      <c r="H73" s="39">
        <f t="shared" si="26"/>
        <v>1</v>
      </c>
      <c r="I73" s="39">
        <f t="shared" si="27"/>
        <v>1</v>
      </c>
      <c r="J73" t="str">
        <f t="shared" si="28"/>
        <v>NT</v>
      </c>
      <c r="K73">
        <v>10</v>
      </c>
      <c r="L73" s="36" t="str">
        <f>Critères!$B64</f>
        <v>10.6</v>
      </c>
      <c r="M73" s="36" t="str">
        <f>Critères!$A59</f>
        <v>PRÉSENTATION</v>
      </c>
      <c r="N73" s="36" t="str">
        <f>'P01'!$E65</f>
        <v>N</v>
      </c>
      <c r="O73" s="36" t="str">
        <f>'P02'!$E65</f>
        <v>N</v>
      </c>
      <c r="P73" s="39">
        <f t="shared" si="29"/>
        <v>0</v>
      </c>
    </row>
    <row r="74" spans="1:16">
      <c r="A74">
        <v>10</v>
      </c>
      <c r="B74" s="36" t="str">
        <f>Critères!$B65</f>
        <v>10.7</v>
      </c>
      <c r="C74" s="36" t="str">
        <f>Critères!$A59</f>
        <v>PRÉSENTATION</v>
      </c>
      <c r="D74" s="36" t="str">
        <f>'P01'!$D66</f>
        <v>C</v>
      </c>
      <c r="E74" s="36" t="str">
        <f>'P02'!$D66</f>
        <v>NT</v>
      </c>
      <c r="F74" s="39">
        <f t="shared" si="24"/>
        <v>1</v>
      </c>
      <c r="G74" s="39">
        <f t="shared" si="25"/>
        <v>0</v>
      </c>
      <c r="H74" s="39">
        <f t="shared" si="26"/>
        <v>0</v>
      </c>
      <c r="I74" s="39">
        <f t="shared" si="27"/>
        <v>1</v>
      </c>
      <c r="J74" t="str">
        <f t="shared" si="28"/>
        <v>C</v>
      </c>
      <c r="K74">
        <v>10</v>
      </c>
      <c r="L74" s="36" t="str">
        <f>Critères!$B65</f>
        <v>10.7</v>
      </c>
      <c r="M74" s="36" t="str">
        <f>Critères!$A59</f>
        <v>PRÉSENTATION</v>
      </c>
      <c r="N74" s="36" t="str">
        <f>'P01'!$E66</f>
        <v>N</v>
      </c>
      <c r="O74" s="36" t="str">
        <f>'P02'!$E66</f>
        <v>N</v>
      </c>
      <c r="P74" s="39">
        <f t="shared" si="29"/>
        <v>0</v>
      </c>
    </row>
    <row r="75" spans="1:16">
      <c r="A75">
        <v>10</v>
      </c>
      <c r="B75" s="36" t="str">
        <f>Critères!$B66</f>
        <v>10.8</v>
      </c>
      <c r="C75" s="36" t="str">
        <f>Critères!$A59</f>
        <v>PRÉSENTATION</v>
      </c>
      <c r="D75" s="36" t="str">
        <f>'P01'!$D67</f>
        <v>NA</v>
      </c>
      <c r="E75" s="36" t="str">
        <f>'P02'!$D67</f>
        <v>NT</v>
      </c>
      <c r="F75" s="39">
        <f t="shared" si="24"/>
        <v>0</v>
      </c>
      <c r="G75" s="39">
        <f t="shared" si="25"/>
        <v>0</v>
      </c>
      <c r="H75" s="39">
        <f t="shared" si="26"/>
        <v>1</v>
      </c>
      <c r="I75" s="39">
        <f t="shared" si="27"/>
        <v>1</v>
      </c>
      <c r="J75" t="str">
        <f t="shared" si="28"/>
        <v>NT</v>
      </c>
      <c r="K75">
        <v>10</v>
      </c>
      <c r="L75" s="36" t="str">
        <f>Critères!$B66</f>
        <v>10.8</v>
      </c>
      <c r="M75" s="36" t="str">
        <f>Critères!$A59</f>
        <v>PRÉSENTATION</v>
      </c>
      <c r="N75" s="36" t="str">
        <f>'P01'!$E67</f>
        <v>N</v>
      </c>
      <c r="O75" s="36" t="str">
        <f>'P02'!$E67</f>
        <v>N</v>
      </c>
      <c r="P75" s="39">
        <f t="shared" si="29"/>
        <v>0</v>
      </c>
    </row>
    <row r="76" spans="1:16">
      <c r="A76">
        <v>10</v>
      </c>
      <c r="B76" s="36" t="str">
        <f>Critères!$B67</f>
        <v>10.9</v>
      </c>
      <c r="C76" s="36" t="str">
        <f>Critères!$A59</f>
        <v>PRÉSENTATION</v>
      </c>
      <c r="D76" s="36" t="str">
        <f>'P01'!$D68</f>
        <v>C</v>
      </c>
      <c r="E76" s="36" t="str">
        <f>'P02'!$D68</f>
        <v>NT</v>
      </c>
      <c r="F76" s="39">
        <f t="shared" si="24"/>
        <v>1</v>
      </c>
      <c r="G76" s="39">
        <f t="shared" si="25"/>
        <v>0</v>
      </c>
      <c r="H76" s="39">
        <f t="shared" si="26"/>
        <v>0</v>
      </c>
      <c r="I76" s="39">
        <f t="shared" si="27"/>
        <v>1</v>
      </c>
      <c r="J76" t="str">
        <f t="shared" si="28"/>
        <v>C</v>
      </c>
      <c r="K76">
        <v>10</v>
      </c>
      <c r="L76" s="36" t="str">
        <f>Critères!$B67</f>
        <v>10.9</v>
      </c>
      <c r="M76" s="36" t="str">
        <f>Critères!$A59</f>
        <v>PRÉSENTATION</v>
      </c>
      <c r="N76" s="36" t="str">
        <f>'P01'!$E68</f>
        <v>N</v>
      </c>
      <c r="O76" s="36" t="str">
        <f>'P02'!$E68</f>
        <v>N</v>
      </c>
      <c r="P76" s="39">
        <f t="shared" si="29"/>
        <v>0</v>
      </c>
    </row>
    <row r="77" spans="1:16">
      <c r="A77">
        <v>10</v>
      </c>
      <c r="B77" s="36" t="str">
        <f>Critères!$B68</f>
        <v>10.10</v>
      </c>
      <c r="C77" s="36" t="str">
        <f>Critères!$A59</f>
        <v>PRÉSENTATION</v>
      </c>
      <c r="D77" s="36" t="str">
        <f>'P01'!$D69</f>
        <v>C</v>
      </c>
      <c r="E77" s="36" t="str">
        <f>'P02'!$D69</f>
        <v>NT</v>
      </c>
      <c r="F77" s="39">
        <f t="shared" si="24"/>
        <v>1</v>
      </c>
      <c r="G77" s="39">
        <f t="shared" si="25"/>
        <v>0</v>
      </c>
      <c r="H77" s="39">
        <f t="shared" si="26"/>
        <v>0</v>
      </c>
      <c r="I77" s="39">
        <f t="shared" si="27"/>
        <v>1</v>
      </c>
      <c r="J77" t="str">
        <f t="shared" si="28"/>
        <v>C</v>
      </c>
      <c r="K77">
        <v>10</v>
      </c>
      <c r="L77" s="36" t="str">
        <f>Critères!$B68</f>
        <v>10.10</v>
      </c>
      <c r="M77" s="36" t="str">
        <f>Critères!$A59</f>
        <v>PRÉSENTATION</v>
      </c>
      <c r="N77" s="36" t="str">
        <f>'P01'!$E69</f>
        <v>N</v>
      </c>
      <c r="O77" s="36" t="str">
        <f>'P02'!$E69</f>
        <v>N</v>
      </c>
      <c r="P77" s="39">
        <f t="shared" si="29"/>
        <v>0</v>
      </c>
    </row>
    <row r="78" spans="1:16">
      <c r="A78">
        <v>10</v>
      </c>
      <c r="B78" s="36" t="str">
        <f>Critères!$B69</f>
        <v>10.11</v>
      </c>
      <c r="C78" s="36" t="str">
        <f>Critères!$A59</f>
        <v>PRÉSENTATION</v>
      </c>
      <c r="D78" s="36" t="str">
        <f>'P01'!$D70</f>
        <v>C</v>
      </c>
      <c r="E78" s="36" t="str">
        <f>'P02'!$D70</f>
        <v>NT</v>
      </c>
      <c r="F78" s="39">
        <f t="shared" si="24"/>
        <v>1</v>
      </c>
      <c r="G78" s="39">
        <f t="shared" si="25"/>
        <v>0</v>
      </c>
      <c r="H78" s="39">
        <f t="shared" si="26"/>
        <v>0</v>
      </c>
      <c r="I78" s="39">
        <f t="shared" si="27"/>
        <v>1</v>
      </c>
      <c r="J78" t="str">
        <f t="shared" si="28"/>
        <v>C</v>
      </c>
      <c r="K78">
        <v>10</v>
      </c>
      <c r="L78" s="36" t="str">
        <f>Critères!$B69</f>
        <v>10.11</v>
      </c>
      <c r="M78" s="36" t="str">
        <f>Critères!$A59</f>
        <v>PRÉSENTATION</v>
      </c>
      <c r="N78" s="36" t="str">
        <f>'P01'!$E70</f>
        <v>N</v>
      </c>
      <c r="O78" s="36" t="str">
        <f>'P02'!$E70</f>
        <v>N</v>
      </c>
      <c r="P78" s="39">
        <f t="shared" si="29"/>
        <v>0</v>
      </c>
    </row>
    <row r="79" spans="1:16">
      <c r="A79">
        <v>10</v>
      </c>
      <c r="B79" s="36" t="str">
        <f>Critères!$B70</f>
        <v>10.12</v>
      </c>
      <c r="C79" s="36" t="str">
        <f>Critères!$A59</f>
        <v>PRÉSENTATION</v>
      </c>
      <c r="D79" s="36" t="str">
        <f>'P01'!$D71</f>
        <v>C</v>
      </c>
      <c r="E79" s="36" t="str">
        <f>'P02'!$D71</f>
        <v>NT</v>
      </c>
      <c r="F79" s="39">
        <f t="shared" si="24"/>
        <v>1</v>
      </c>
      <c r="G79" s="39">
        <f t="shared" si="25"/>
        <v>0</v>
      </c>
      <c r="H79" s="39">
        <f t="shared" si="26"/>
        <v>0</v>
      </c>
      <c r="I79" s="39">
        <f t="shared" si="27"/>
        <v>1</v>
      </c>
      <c r="J79" t="str">
        <f t="shared" si="28"/>
        <v>C</v>
      </c>
      <c r="K79">
        <v>10</v>
      </c>
      <c r="L79" s="36" t="str">
        <f>Critères!$B70</f>
        <v>10.12</v>
      </c>
      <c r="M79" s="36" t="str">
        <f>Critères!$A59</f>
        <v>PRÉSENTATION</v>
      </c>
      <c r="N79" s="36" t="str">
        <f>'P01'!$E71</f>
        <v>N</v>
      </c>
      <c r="O79" s="36" t="str">
        <f>'P02'!$E71</f>
        <v>N</v>
      </c>
      <c r="P79" s="39">
        <f t="shared" si="29"/>
        <v>0</v>
      </c>
    </row>
    <row r="80" spans="1:16">
      <c r="A80">
        <v>10</v>
      </c>
      <c r="B80" s="36" t="str">
        <f>Critères!$B71</f>
        <v>10.13</v>
      </c>
      <c r="C80" s="36" t="str">
        <f>Critères!$A59</f>
        <v>PRÉSENTATION</v>
      </c>
      <c r="D80" s="36" t="str">
        <f>'P01'!$D72</f>
        <v>NA</v>
      </c>
      <c r="E80" s="36" t="str">
        <f>'P02'!$D72</f>
        <v>NT</v>
      </c>
      <c r="F80" s="39">
        <f t="shared" si="24"/>
        <v>0</v>
      </c>
      <c r="G80" s="39">
        <f t="shared" si="25"/>
        <v>0</v>
      </c>
      <c r="H80" s="39">
        <f t="shared" si="26"/>
        <v>1</v>
      </c>
      <c r="I80" s="39">
        <f t="shared" si="27"/>
        <v>1</v>
      </c>
      <c r="J80" t="str">
        <f t="shared" si="28"/>
        <v>NT</v>
      </c>
      <c r="K80">
        <v>10</v>
      </c>
      <c r="L80" s="36" t="str">
        <f>Critères!$B71</f>
        <v>10.13</v>
      </c>
      <c r="M80" s="36" t="str">
        <f>Critères!$A59</f>
        <v>PRÉSENTATION</v>
      </c>
      <c r="N80" s="36" t="str">
        <f>'P01'!$E72</f>
        <v>N</v>
      </c>
      <c r="O80" s="36" t="str">
        <f>'P02'!$E72</f>
        <v>N</v>
      </c>
      <c r="P80" s="39">
        <f t="shared" si="29"/>
        <v>0</v>
      </c>
    </row>
    <row r="81" spans="1:16">
      <c r="A81">
        <v>10</v>
      </c>
      <c r="B81" s="36" t="str">
        <f>Critères!$B72</f>
        <v>10.14</v>
      </c>
      <c r="C81" s="36" t="str">
        <f>Critères!$A59</f>
        <v>PRÉSENTATION</v>
      </c>
      <c r="D81" s="36" t="str">
        <f>'P01'!$D73</f>
        <v>NA</v>
      </c>
      <c r="E81" s="36" t="str">
        <f>'P02'!$D73</f>
        <v>NT</v>
      </c>
      <c r="F81" s="39">
        <f t="shared" si="24"/>
        <v>0</v>
      </c>
      <c r="G81" s="39">
        <f t="shared" si="25"/>
        <v>0</v>
      </c>
      <c r="H81" s="39">
        <f t="shared" si="26"/>
        <v>1</v>
      </c>
      <c r="I81" s="39">
        <f t="shared" si="27"/>
        <v>1</v>
      </c>
      <c r="J81" t="str">
        <f t="shared" si="28"/>
        <v>NT</v>
      </c>
      <c r="K81">
        <v>10</v>
      </c>
      <c r="L81" s="36" t="str">
        <f>Critères!$B72</f>
        <v>10.14</v>
      </c>
      <c r="M81" s="36" t="str">
        <f>Critères!$A59</f>
        <v>PRÉSENTATION</v>
      </c>
      <c r="N81" s="36" t="str">
        <f>'P01'!$E73</f>
        <v>N</v>
      </c>
      <c r="O81" s="36" t="str">
        <f>'P02'!$E73</f>
        <v>N</v>
      </c>
      <c r="P81" s="39">
        <f t="shared" si="29"/>
        <v>0</v>
      </c>
    </row>
    <row r="82" spans="1:16">
      <c r="A82" s="42"/>
      <c r="B82" s="43"/>
      <c r="C82" s="43"/>
      <c r="D82" s="43"/>
      <c r="E82" s="43"/>
      <c r="F82" s="44">
        <f>SUM(F68:F81)</f>
        <v>10</v>
      </c>
      <c r="G82" s="44">
        <f>SUM(G68:G81)</f>
        <v>0</v>
      </c>
      <c r="H82" s="44">
        <f>SUM(H68:H81)</f>
        <v>4</v>
      </c>
      <c r="I82" s="44">
        <f>SUM(I68:I81)</f>
        <v>14</v>
      </c>
      <c r="K82" s="42"/>
      <c r="L82" s="43"/>
      <c r="M82" s="43"/>
      <c r="N82" s="43"/>
      <c r="O82" s="43"/>
      <c r="P82" s="44">
        <f>SUM(P68:P81)</f>
        <v>0</v>
      </c>
    </row>
    <row r="83" spans="1:16">
      <c r="A83">
        <v>11</v>
      </c>
      <c r="B83" s="36" t="str">
        <f>Critères!$B73</f>
        <v>11.1</v>
      </c>
      <c r="C83" s="36" t="str">
        <f>Critères!$A73</f>
        <v>FORMULAIRES</v>
      </c>
      <c r="D83" s="36" t="str">
        <f>'P01'!$D74</f>
        <v>C</v>
      </c>
      <c r="E83" s="36" t="str">
        <f>'P02'!$D74</f>
        <v>NT</v>
      </c>
      <c r="F83" s="39">
        <f t="shared" ref="F83:F95" si="30">COUNTIF(D83:E83,"C")</f>
        <v>1</v>
      </c>
      <c r="G83" s="39">
        <f t="shared" ref="G83:G95" si="31">COUNTIF(D83:E83,"NC")</f>
        <v>0</v>
      </c>
      <c r="H83" s="39">
        <f t="shared" ref="H83:H95" si="32">COUNTIF(D83:E83,"NA")</f>
        <v>0</v>
      </c>
      <c r="I83" s="39">
        <f t="shared" ref="I83:I95" si="33">COUNTIF(D83:E83,"NT")</f>
        <v>1</v>
      </c>
      <c r="J83" t="str">
        <f t="shared" ref="J83:J95" si="34">IF(G83&gt;0,"NC",IF(F83&gt;0,"C",IF(I83&gt;0,"NT","NA")))</f>
        <v>C</v>
      </c>
      <c r="K83">
        <v>11</v>
      </c>
      <c r="L83" s="36" t="str">
        <f>Critères!$B73</f>
        <v>11.1</v>
      </c>
      <c r="M83" s="36" t="str">
        <f>Critères!$A73</f>
        <v>FORMULAIRES</v>
      </c>
      <c r="N83" s="36" t="str">
        <f>'P01'!$E74</f>
        <v>N</v>
      </c>
      <c r="O83" s="36" t="str">
        <f>'P02'!$E74</f>
        <v>N</v>
      </c>
      <c r="P83" s="39">
        <f t="shared" ref="P83:P95" si="35">COUNTIF(N83:O83,"D")</f>
        <v>0</v>
      </c>
    </row>
    <row r="84" spans="1:16">
      <c r="A84">
        <v>11</v>
      </c>
      <c r="B84" s="36" t="str">
        <f>Critères!$B74</f>
        <v>11.2</v>
      </c>
      <c r="C84" s="36" t="str">
        <f>Critères!$A73</f>
        <v>FORMULAIRES</v>
      </c>
      <c r="D84" s="36" t="str">
        <f>'P01'!$D75</f>
        <v>C</v>
      </c>
      <c r="E84" s="36" t="str">
        <f>'P02'!$D75</f>
        <v>NT</v>
      </c>
      <c r="F84" s="39">
        <f t="shared" si="30"/>
        <v>1</v>
      </c>
      <c r="G84" s="39">
        <f t="shared" si="31"/>
        <v>0</v>
      </c>
      <c r="H84" s="39">
        <f t="shared" si="32"/>
        <v>0</v>
      </c>
      <c r="I84" s="39">
        <f t="shared" si="33"/>
        <v>1</v>
      </c>
      <c r="J84" t="str">
        <f t="shared" si="34"/>
        <v>C</v>
      </c>
      <c r="K84">
        <v>11</v>
      </c>
      <c r="L84" s="36" t="str">
        <f>Critères!$B74</f>
        <v>11.2</v>
      </c>
      <c r="M84" s="36" t="str">
        <f>Critères!$A73</f>
        <v>FORMULAIRES</v>
      </c>
      <c r="N84" s="36" t="str">
        <f>'P01'!$E75</f>
        <v>N</v>
      </c>
      <c r="O84" s="36" t="str">
        <f>'P02'!$E75</f>
        <v>N</v>
      </c>
      <c r="P84" s="39">
        <f t="shared" si="35"/>
        <v>0</v>
      </c>
    </row>
    <row r="85" spans="1:16">
      <c r="A85">
        <v>11</v>
      </c>
      <c r="B85" s="36" t="str">
        <f>Critères!$B75</f>
        <v>11.3</v>
      </c>
      <c r="C85" s="36" t="str">
        <f>Critères!$A73</f>
        <v>FORMULAIRES</v>
      </c>
      <c r="D85" s="36" t="str">
        <f>'P01'!$D76</f>
        <v>NA</v>
      </c>
      <c r="E85" s="36" t="str">
        <f>'P02'!$D76</f>
        <v>NT</v>
      </c>
      <c r="F85" s="39">
        <f t="shared" si="30"/>
        <v>0</v>
      </c>
      <c r="G85" s="39">
        <f t="shared" si="31"/>
        <v>0</v>
      </c>
      <c r="H85" s="39">
        <f t="shared" si="32"/>
        <v>1</v>
      </c>
      <c r="I85" s="39">
        <f t="shared" si="33"/>
        <v>1</v>
      </c>
      <c r="J85" t="str">
        <f t="shared" si="34"/>
        <v>NT</v>
      </c>
      <c r="K85">
        <v>11</v>
      </c>
      <c r="L85" s="36" t="str">
        <f>Critères!$B75</f>
        <v>11.3</v>
      </c>
      <c r="M85" s="36" t="str">
        <f>Critères!$A73</f>
        <v>FORMULAIRES</v>
      </c>
      <c r="N85" s="36" t="str">
        <f>'P01'!$E76</f>
        <v>N</v>
      </c>
      <c r="O85" s="36" t="str">
        <f>'P02'!$E76</f>
        <v>N</v>
      </c>
      <c r="P85" s="39">
        <f t="shared" si="35"/>
        <v>0</v>
      </c>
    </row>
    <row r="86" spans="1:16">
      <c r="A86">
        <v>11</v>
      </c>
      <c r="B86" s="36" t="str">
        <f>Critères!$B76</f>
        <v>11.4</v>
      </c>
      <c r="C86" s="36" t="str">
        <f>Critères!$A73</f>
        <v>FORMULAIRES</v>
      </c>
      <c r="D86" s="36" t="str">
        <f>'P01'!$D77</f>
        <v>C</v>
      </c>
      <c r="E86" s="36" t="str">
        <f>'P02'!$D77</f>
        <v>NT</v>
      </c>
      <c r="F86" s="39">
        <f t="shared" si="30"/>
        <v>1</v>
      </c>
      <c r="G86" s="39">
        <f t="shared" si="31"/>
        <v>0</v>
      </c>
      <c r="H86" s="39">
        <f t="shared" si="32"/>
        <v>0</v>
      </c>
      <c r="I86" s="39">
        <f t="shared" si="33"/>
        <v>1</v>
      </c>
      <c r="J86" t="str">
        <f t="shared" si="34"/>
        <v>C</v>
      </c>
      <c r="K86">
        <v>11</v>
      </c>
      <c r="L86" s="36" t="str">
        <f>Critères!$B76</f>
        <v>11.4</v>
      </c>
      <c r="M86" s="36" t="str">
        <f>Critères!$A73</f>
        <v>FORMULAIRES</v>
      </c>
      <c r="N86" s="36" t="str">
        <f>'P01'!$E77</f>
        <v>N</v>
      </c>
      <c r="O86" s="36" t="str">
        <f>'P02'!$E77</f>
        <v>N</v>
      </c>
      <c r="P86" s="39">
        <f t="shared" si="35"/>
        <v>0</v>
      </c>
    </row>
    <row r="87" spans="1:16">
      <c r="A87">
        <v>11</v>
      </c>
      <c r="B87" s="36" t="str">
        <f>Critères!$B77</f>
        <v>11.5</v>
      </c>
      <c r="C87" s="36" t="str">
        <f>Critères!$A73</f>
        <v>FORMULAIRES</v>
      </c>
      <c r="D87" s="36" t="str">
        <f>'P01'!$D78</f>
        <v>C</v>
      </c>
      <c r="E87" s="36" t="str">
        <f>'P02'!$D78</f>
        <v>NT</v>
      </c>
      <c r="F87" s="39">
        <f t="shared" si="30"/>
        <v>1</v>
      </c>
      <c r="G87" s="39">
        <f t="shared" si="31"/>
        <v>0</v>
      </c>
      <c r="H87" s="39">
        <f t="shared" si="32"/>
        <v>0</v>
      </c>
      <c r="I87" s="39">
        <f t="shared" si="33"/>
        <v>1</v>
      </c>
      <c r="J87" t="str">
        <f t="shared" si="34"/>
        <v>C</v>
      </c>
      <c r="K87">
        <v>11</v>
      </c>
      <c r="L87" s="36" t="str">
        <f>Critères!$B77</f>
        <v>11.5</v>
      </c>
      <c r="M87" s="36" t="str">
        <f>Critères!$A73</f>
        <v>FORMULAIRES</v>
      </c>
      <c r="N87" s="36" t="str">
        <f>'P01'!$E78</f>
        <v>N</v>
      </c>
      <c r="O87" s="36" t="str">
        <f>'P02'!$E78</f>
        <v>N</v>
      </c>
      <c r="P87" s="39">
        <f t="shared" si="35"/>
        <v>0</v>
      </c>
    </row>
    <row r="88" spans="1:16">
      <c r="A88">
        <v>11</v>
      </c>
      <c r="B88" s="36" t="str">
        <f>Critères!$B78</f>
        <v>11.6</v>
      </c>
      <c r="C88" s="36" t="str">
        <f>Critères!$A73</f>
        <v>FORMULAIRES</v>
      </c>
      <c r="D88" s="36" t="str">
        <f>'P01'!$D79</f>
        <v>C</v>
      </c>
      <c r="E88" s="36" t="str">
        <f>'P02'!$D79</f>
        <v>NT</v>
      </c>
      <c r="F88" s="39">
        <f t="shared" si="30"/>
        <v>1</v>
      </c>
      <c r="G88" s="39">
        <f t="shared" si="31"/>
        <v>0</v>
      </c>
      <c r="H88" s="39">
        <f t="shared" si="32"/>
        <v>0</v>
      </c>
      <c r="I88" s="39">
        <f t="shared" si="33"/>
        <v>1</v>
      </c>
      <c r="J88" t="str">
        <f t="shared" si="34"/>
        <v>C</v>
      </c>
      <c r="K88">
        <v>11</v>
      </c>
      <c r="L88" s="36" t="str">
        <f>Critères!$B78</f>
        <v>11.6</v>
      </c>
      <c r="M88" s="36" t="str">
        <f>Critères!$A73</f>
        <v>FORMULAIRES</v>
      </c>
      <c r="N88" s="36" t="str">
        <f>'P01'!$E79</f>
        <v>N</v>
      </c>
      <c r="O88" s="36" t="str">
        <f>'P02'!$E79</f>
        <v>N</v>
      </c>
      <c r="P88" s="39">
        <f t="shared" si="35"/>
        <v>0</v>
      </c>
    </row>
    <row r="89" spans="1:16">
      <c r="A89">
        <v>11</v>
      </c>
      <c r="B89" s="36" t="str">
        <f>Critères!$B79</f>
        <v>11.7</v>
      </c>
      <c r="C89" s="36" t="str">
        <f>Critères!$A73</f>
        <v>FORMULAIRES</v>
      </c>
      <c r="D89" s="36" t="str">
        <f>'P01'!$D80</f>
        <v>C</v>
      </c>
      <c r="E89" s="36" t="str">
        <f>'P02'!$D80</f>
        <v>NT</v>
      </c>
      <c r="F89" s="39">
        <f t="shared" si="30"/>
        <v>1</v>
      </c>
      <c r="G89" s="39">
        <f t="shared" si="31"/>
        <v>0</v>
      </c>
      <c r="H89" s="39">
        <f t="shared" si="32"/>
        <v>0</v>
      </c>
      <c r="I89" s="39">
        <f t="shared" si="33"/>
        <v>1</v>
      </c>
      <c r="J89" t="str">
        <f t="shared" si="34"/>
        <v>C</v>
      </c>
      <c r="K89">
        <v>11</v>
      </c>
      <c r="L89" s="36" t="str">
        <f>Critères!$B79</f>
        <v>11.7</v>
      </c>
      <c r="M89" s="36" t="str">
        <f>Critères!$A73</f>
        <v>FORMULAIRES</v>
      </c>
      <c r="N89" s="36" t="str">
        <f>'P01'!$E80</f>
        <v>N</v>
      </c>
      <c r="O89" s="36" t="str">
        <f>'P02'!$E80</f>
        <v>N</v>
      </c>
      <c r="P89" s="39">
        <f t="shared" si="35"/>
        <v>0</v>
      </c>
    </row>
    <row r="90" spans="1:16">
      <c r="A90">
        <v>11</v>
      </c>
      <c r="B90" s="36" t="str">
        <f>Critères!$B80</f>
        <v>11.8</v>
      </c>
      <c r="C90" s="36" t="str">
        <f>Critères!$A73</f>
        <v>FORMULAIRES</v>
      </c>
      <c r="D90" s="36" t="str">
        <f>'P01'!$D81</f>
        <v>C</v>
      </c>
      <c r="E90" s="36" t="str">
        <f>'P02'!$D81</f>
        <v>NT</v>
      </c>
      <c r="F90" s="39">
        <f t="shared" si="30"/>
        <v>1</v>
      </c>
      <c r="G90" s="39">
        <f t="shared" si="31"/>
        <v>0</v>
      </c>
      <c r="H90" s="39">
        <f t="shared" si="32"/>
        <v>0</v>
      </c>
      <c r="I90" s="39">
        <f t="shared" si="33"/>
        <v>1</v>
      </c>
      <c r="J90" t="str">
        <f t="shared" si="34"/>
        <v>C</v>
      </c>
      <c r="K90">
        <v>11</v>
      </c>
      <c r="L90" s="36" t="str">
        <f>Critères!$B80</f>
        <v>11.8</v>
      </c>
      <c r="M90" s="36" t="str">
        <f>Critères!$A73</f>
        <v>FORMULAIRES</v>
      </c>
      <c r="N90" s="36" t="str">
        <f>'P01'!$E81</f>
        <v>N</v>
      </c>
      <c r="O90" s="36" t="str">
        <f>'P02'!$E81</f>
        <v>N</v>
      </c>
      <c r="P90" s="39">
        <f t="shared" si="35"/>
        <v>0</v>
      </c>
    </row>
    <row r="91" spans="1:16">
      <c r="A91">
        <v>11</v>
      </c>
      <c r="B91" s="36" t="str">
        <f>Critères!$B81</f>
        <v>11.9</v>
      </c>
      <c r="C91" s="36" t="str">
        <f>Critères!$A73</f>
        <v>FORMULAIRES</v>
      </c>
      <c r="D91" s="36" t="str">
        <f>'P01'!$D82</f>
        <v>C</v>
      </c>
      <c r="E91" s="36" t="str">
        <f>'P02'!$D82</f>
        <v>NT</v>
      </c>
      <c r="F91" s="39">
        <f t="shared" si="30"/>
        <v>1</v>
      </c>
      <c r="G91" s="39">
        <f t="shared" si="31"/>
        <v>0</v>
      </c>
      <c r="H91" s="39">
        <f t="shared" si="32"/>
        <v>0</v>
      </c>
      <c r="I91" s="39">
        <f t="shared" si="33"/>
        <v>1</v>
      </c>
      <c r="J91" t="str">
        <f t="shared" si="34"/>
        <v>C</v>
      </c>
      <c r="K91">
        <v>11</v>
      </c>
      <c r="L91" s="36" t="str">
        <f>Critères!$B81</f>
        <v>11.9</v>
      </c>
      <c r="M91" s="36" t="str">
        <f>Critères!$A73</f>
        <v>FORMULAIRES</v>
      </c>
      <c r="N91" s="36" t="str">
        <f>'P01'!$E82</f>
        <v>N</v>
      </c>
      <c r="O91" s="36" t="str">
        <f>'P02'!$E82</f>
        <v>N</v>
      </c>
      <c r="P91" s="39">
        <f t="shared" si="35"/>
        <v>0</v>
      </c>
    </row>
    <row r="92" spans="1:16">
      <c r="A92">
        <v>11</v>
      </c>
      <c r="B92" s="36" t="str">
        <f>Critères!$B82</f>
        <v>11.10</v>
      </c>
      <c r="C92" s="36" t="str">
        <f>Critères!$A73</f>
        <v>FORMULAIRES</v>
      </c>
      <c r="D92" s="36" t="str">
        <f>'P01'!$D83</f>
        <v>NT</v>
      </c>
      <c r="E92" s="36" t="str">
        <f>'P02'!$D83</f>
        <v>NT</v>
      </c>
      <c r="F92" s="39">
        <f t="shared" si="30"/>
        <v>0</v>
      </c>
      <c r="G92" s="39">
        <f t="shared" si="31"/>
        <v>0</v>
      </c>
      <c r="H92" s="39">
        <f t="shared" si="32"/>
        <v>0</v>
      </c>
      <c r="I92" s="39">
        <f t="shared" si="33"/>
        <v>2</v>
      </c>
      <c r="J92" t="str">
        <f t="shared" si="34"/>
        <v>NT</v>
      </c>
      <c r="K92">
        <v>11</v>
      </c>
      <c r="L92" s="36" t="str">
        <f>Critères!$B82</f>
        <v>11.10</v>
      </c>
      <c r="M92" s="36" t="str">
        <f>Critères!$A73</f>
        <v>FORMULAIRES</v>
      </c>
      <c r="N92" s="36" t="str">
        <f>'P01'!$E83</f>
        <v>N</v>
      </c>
      <c r="O92" s="36" t="str">
        <f>'P02'!$E83</f>
        <v>N</v>
      </c>
      <c r="P92" s="39">
        <f t="shared" si="35"/>
        <v>0</v>
      </c>
    </row>
    <row r="93" spans="1:16">
      <c r="A93">
        <v>11</v>
      </c>
      <c r="B93" s="36" t="str">
        <f>Critères!$B83</f>
        <v>11.11</v>
      </c>
      <c r="C93" s="36" t="str">
        <f>Critères!$A73</f>
        <v>FORMULAIRES</v>
      </c>
      <c r="D93" s="36" t="str">
        <f>'P01'!$D84</f>
        <v>NT</v>
      </c>
      <c r="E93" s="36" t="str">
        <f>'P02'!$D84</f>
        <v>NT</v>
      </c>
      <c r="F93" s="39">
        <f t="shared" si="30"/>
        <v>0</v>
      </c>
      <c r="G93" s="39">
        <f t="shared" si="31"/>
        <v>0</v>
      </c>
      <c r="H93" s="39">
        <f t="shared" si="32"/>
        <v>0</v>
      </c>
      <c r="I93" s="39">
        <f t="shared" si="33"/>
        <v>2</v>
      </c>
      <c r="J93" t="str">
        <f t="shared" si="34"/>
        <v>NT</v>
      </c>
      <c r="K93">
        <v>11</v>
      </c>
      <c r="L93" s="36" t="str">
        <f>Critères!$B83</f>
        <v>11.11</v>
      </c>
      <c r="M93" s="36" t="str">
        <f>Critères!$A73</f>
        <v>FORMULAIRES</v>
      </c>
      <c r="N93" s="36" t="str">
        <f>'P01'!$E84</f>
        <v>N</v>
      </c>
      <c r="O93" s="36" t="str">
        <f>'P02'!$E84</f>
        <v>N</v>
      </c>
      <c r="P93" s="39">
        <f t="shared" si="35"/>
        <v>0</v>
      </c>
    </row>
    <row r="94" spans="1:16">
      <c r="A94">
        <v>11</v>
      </c>
      <c r="B94" s="36" t="str">
        <f>Critères!$B84</f>
        <v>11.12</v>
      </c>
      <c r="C94" s="36" t="str">
        <f>Critères!$A73</f>
        <v>FORMULAIRES</v>
      </c>
      <c r="D94" s="36" t="str">
        <f>'P01'!$D85</f>
        <v>NA</v>
      </c>
      <c r="E94" s="36" t="str">
        <f>'P02'!$D85</f>
        <v>NT</v>
      </c>
      <c r="F94" s="39">
        <f t="shared" si="30"/>
        <v>0</v>
      </c>
      <c r="G94" s="39">
        <f t="shared" si="31"/>
        <v>0</v>
      </c>
      <c r="H94" s="39">
        <f t="shared" si="32"/>
        <v>1</v>
      </c>
      <c r="I94" s="39">
        <f t="shared" si="33"/>
        <v>1</v>
      </c>
      <c r="J94" t="str">
        <f t="shared" si="34"/>
        <v>NT</v>
      </c>
      <c r="K94">
        <v>11</v>
      </c>
      <c r="L94" s="36" t="str">
        <f>Critères!$B84</f>
        <v>11.12</v>
      </c>
      <c r="M94" s="36" t="str">
        <f>Critères!$A73</f>
        <v>FORMULAIRES</v>
      </c>
      <c r="N94" s="36" t="str">
        <f>'P01'!$E85</f>
        <v>N</v>
      </c>
      <c r="O94" s="36" t="str">
        <f>'P02'!$E85</f>
        <v>N</v>
      </c>
      <c r="P94" s="39">
        <f t="shared" si="35"/>
        <v>0</v>
      </c>
    </row>
    <row r="95" spans="1:16">
      <c r="A95">
        <v>11</v>
      </c>
      <c r="B95" s="36" t="str">
        <f>Critères!$B85</f>
        <v>11.13</v>
      </c>
      <c r="C95" s="36" t="str">
        <f>Critères!$A73</f>
        <v>FORMULAIRES</v>
      </c>
      <c r="D95" s="36" t="str">
        <f>'P01'!$D86</f>
        <v>C</v>
      </c>
      <c r="E95" s="36" t="str">
        <f>'P02'!$D86</f>
        <v>NT</v>
      </c>
      <c r="F95" s="39">
        <f t="shared" si="30"/>
        <v>1</v>
      </c>
      <c r="G95" s="39">
        <f t="shared" si="31"/>
        <v>0</v>
      </c>
      <c r="H95" s="39">
        <f t="shared" si="32"/>
        <v>0</v>
      </c>
      <c r="I95" s="39">
        <f t="shared" si="33"/>
        <v>1</v>
      </c>
      <c r="J95" t="str">
        <f t="shared" si="34"/>
        <v>C</v>
      </c>
      <c r="K95">
        <v>11</v>
      </c>
      <c r="L95" s="36" t="str">
        <f>Critères!$B85</f>
        <v>11.13</v>
      </c>
      <c r="M95" s="36" t="str">
        <f>Critères!$A73</f>
        <v>FORMULAIRES</v>
      </c>
      <c r="N95" s="36" t="str">
        <f>'P01'!$E86</f>
        <v>N</v>
      </c>
      <c r="O95" s="36" t="str">
        <f>'P02'!$E86</f>
        <v>N</v>
      </c>
      <c r="P95" s="39">
        <f t="shared" si="35"/>
        <v>0</v>
      </c>
    </row>
    <row r="96" spans="1:16">
      <c r="A96" s="42"/>
      <c r="B96" s="43"/>
      <c r="C96" s="43"/>
      <c r="D96" s="43"/>
      <c r="E96" s="43"/>
      <c r="F96" s="44">
        <f>SUM(F83:F95)</f>
        <v>9</v>
      </c>
      <c r="G96" s="44">
        <f>SUM(G83:G95)</f>
        <v>0</v>
      </c>
      <c r="H96" s="44">
        <f>SUM(H83:H95)</f>
        <v>2</v>
      </c>
      <c r="I96" s="44">
        <f>SUM(I83:I95)</f>
        <v>15</v>
      </c>
      <c r="K96" s="42"/>
      <c r="L96" s="43"/>
      <c r="M96" s="43"/>
      <c r="N96" s="43"/>
      <c r="O96" s="43"/>
      <c r="P96" s="44">
        <f>SUM(P83:P95)</f>
        <v>0</v>
      </c>
    </row>
    <row r="97" spans="1:16">
      <c r="A97">
        <v>12</v>
      </c>
      <c r="B97" s="36" t="str">
        <f>Critères!$B86</f>
        <v>12.1</v>
      </c>
      <c r="C97" s="36" t="str">
        <f>Critères!$A86</f>
        <v>NAVIGATION</v>
      </c>
      <c r="D97" s="36" t="str">
        <f>'P01'!$D87</f>
        <v>C</v>
      </c>
      <c r="E97" s="36" t="str">
        <f>'P02'!$D87</f>
        <v>NT</v>
      </c>
      <c r="F97" s="39">
        <f t="shared" ref="F97:F107" si="36">COUNTIF(D97:E97,"C")</f>
        <v>1</v>
      </c>
      <c r="G97" s="39">
        <f t="shared" ref="G97:G107" si="37">COUNTIF(D97:E97,"NC")</f>
        <v>0</v>
      </c>
      <c r="H97" s="39">
        <f t="shared" ref="H97:H107" si="38">COUNTIF(D97:E97,"NA")</f>
        <v>0</v>
      </c>
      <c r="I97" s="39">
        <f t="shared" ref="I97:I107" si="39">COUNTIF(D97:E97,"NT")</f>
        <v>1</v>
      </c>
      <c r="J97" t="str">
        <f t="shared" ref="J97:J107" si="40">IF(G97&gt;0,"NC",IF(F97&gt;0,"C",IF(I97&gt;0,"NT","NA")))</f>
        <v>C</v>
      </c>
      <c r="K97">
        <v>12</v>
      </c>
      <c r="L97" s="36" t="str">
        <f>Critères!$B86</f>
        <v>12.1</v>
      </c>
      <c r="M97" s="36" t="str">
        <f>Critères!$A86</f>
        <v>NAVIGATION</v>
      </c>
      <c r="N97" s="36" t="str">
        <f>'P01'!$E87</f>
        <v>N</v>
      </c>
      <c r="O97" s="36" t="str">
        <f>'P02'!$E87</f>
        <v>N</v>
      </c>
      <c r="P97" s="39">
        <f t="shared" ref="P97:P107" si="41">COUNTIF(N97:O97,"D")</f>
        <v>0</v>
      </c>
    </row>
    <row r="98" spans="1:16">
      <c r="A98">
        <v>12</v>
      </c>
      <c r="B98" s="36" t="str">
        <f>Critères!$B87</f>
        <v>12.2</v>
      </c>
      <c r="C98" s="36" t="str">
        <f>Critères!$A86</f>
        <v>NAVIGATION</v>
      </c>
      <c r="D98" s="36" t="str">
        <f>'P01'!$D88</f>
        <v>NA</v>
      </c>
      <c r="E98" s="36" t="str">
        <f>'P02'!$D88</f>
        <v>NT</v>
      </c>
      <c r="F98" s="39">
        <f t="shared" si="36"/>
        <v>0</v>
      </c>
      <c r="G98" s="39">
        <f t="shared" si="37"/>
        <v>0</v>
      </c>
      <c r="H98" s="39">
        <f t="shared" si="38"/>
        <v>1</v>
      </c>
      <c r="I98" s="39">
        <f t="shared" si="39"/>
        <v>1</v>
      </c>
      <c r="J98" t="str">
        <f t="shared" si="40"/>
        <v>NT</v>
      </c>
      <c r="K98">
        <v>12</v>
      </c>
      <c r="L98" s="36" t="str">
        <f>Critères!$B87</f>
        <v>12.2</v>
      </c>
      <c r="M98" s="36" t="str">
        <f>Critères!$A86</f>
        <v>NAVIGATION</v>
      </c>
      <c r="N98" s="36" t="str">
        <f>'P01'!$E88</f>
        <v>N</v>
      </c>
      <c r="O98" s="36" t="str">
        <f>'P02'!$E88</f>
        <v>N</v>
      </c>
      <c r="P98" s="39">
        <f t="shared" si="41"/>
        <v>0</v>
      </c>
    </row>
    <row r="99" spans="1:16">
      <c r="A99">
        <v>12</v>
      </c>
      <c r="B99" s="36" t="str">
        <f>Critères!$B88</f>
        <v>12.3</v>
      </c>
      <c r="C99" s="36" t="str">
        <f>Critères!$A86</f>
        <v>NAVIGATION</v>
      </c>
      <c r="D99" s="36" t="str">
        <f>'P01'!$D89</f>
        <v>NA</v>
      </c>
      <c r="E99" s="36" t="str">
        <f>'P02'!$D89</f>
        <v>NT</v>
      </c>
      <c r="F99" s="39">
        <f t="shared" si="36"/>
        <v>0</v>
      </c>
      <c r="G99" s="39">
        <f t="shared" si="37"/>
        <v>0</v>
      </c>
      <c r="H99" s="39">
        <f t="shared" si="38"/>
        <v>1</v>
      </c>
      <c r="I99" s="39">
        <f t="shared" si="39"/>
        <v>1</v>
      </c>
      <c r="J99" t="str">
        <f t="shared" si="40"/>
        <v>NT</v>
      </c>
      <c r="K99">
        <v>12</v>
      </c>
      <c r="L99" s="36" t="str">
        <f>Critères!$B88</f>
        <v>12.3</v>
      </c>
      <c r="M99" s="36" t="str">
        <f>Critères!$A86</f>
        <v>NAVIGATION</v>
      </c>
      <c r="N99" s="36" t="str">
        <f>'P01'!$E89</f>
        <v>N</v>
      </c>
      <c r="O99" s="36" t="str">
        <f>'P02'!$E89</f>
        <v>N</v>
      </c>
      <c r="P99" s="39">
        <f t="shared" si="41"/>
        <v>0</v>
      </c>
    </row>
    <row r="100" spans="1:16">
      <c r="A100">
        <v>12</v>
      </c>
      <c r="B100" s="36" t="str">
        <f>Critères!$B89</f>
        <v>12.4</v>
      </c>
      <c r="C100" s="36" t="str">
        <f>Critères!$A86</f>
        <v>NAVIGATION</v>
      </c>
      <c r="D100" s="36" t="str">
        <f>'P01'!$D90</f>
        <v>NA</v>
      </c>
      <c r="E100" s="36" t="str">
        <f>'P02'!$D90</f>
        <v>NT</v>
      </c>
      <c r="F100" s="39">
        <f t="shared" si="36"/>
        <v>0</v>
      </c>
      <c r="G100" s="39">
        <f t="shared" si="37"/>
        <v>0</v>
      </c>
      <c r="H100" s="39">
        <f t="shared" si="38"/>
        <v>1</v>
      </c>
      <c r="I100" s="39">
        <f t="shared" si="39"/>
        <v>1</v>
      </c>
      <c r="J100" t="str">
        <f t="shared" si="40"/>
        <v>NT</v>
      </c>
      <c r="K100">
        <v>12</v>
      </c>
      <c r="L100" s="36" t="str">
        <f>Critères!$B89</f>
        <v>12.4</v>
      </c>
      <c r="M100" s="36" t="str">
        <f>Critères!$A86</f>
        <v>NAVIGATION</v>
      </c>
      <c r="N100" s="36" t="str">
        <f>'P01'!$E90</f>
        <v>N</v>
      </c>
      <c r="O100" s="36" t="str">
        <f>'P02'!$E90</f>
        <v>N</v>
      </c>
      <c r="P100" s="39">
        <f t="shared" si="41"/>
        <v>0</v>
      </c>
    </row>
    <row r="101" spans="1:16">
      <c r="A101">
        <v>12</v>
      </c>
      <c r="B101" s="36" t="str">
        <f>Critères!$B90</f>
        <v>12.5</v>
      </c>
      <c r="C101" s="36" t="str">
        <f>Critères!$A86</f>
        <v>NAVIGATION</v>
      </c>
      <c r="D101" s="36" t="str">
        <f>'P01'!$D91</f>
        <v>NA</v>
      </c>
      <c r="E101" s="36" t="str">
        <f>'P02'!$D91</f>
        <v>NT</v>
      </c>
      <c r="F101" s="39">
        <f t="shared" si="36"/>
        <v>0</v>
      </c>
      <c r="G101" s="39">
        <f t="shared" si="37"/>
        <v>0</v>
      </c>
      <c r="H101" s="39">
        <f t="shared" si="38"/>
        <v>1</v>
      </c>
      <c r="I101" s="39">
        <f t="shared" si="39"/>
        <v>1</v>
      </c>
      <c r="J101" t="str">
        <f t="shared" si="40"/>
        <v>NT</v>
      </c>
      <c r="K101">
        <v>12</v>
      </c>
      <c r="L101" s="36" t="str">
        <f>Critères!$B90</f>
        <v>12.5</v>
      </c>
      <c r="M101" s="36" t="str">
        <f>Critères!$A86</f>
        <v>NAVIGATION</v>
      </c>
      <c r="N101" s="36" t="str">
        <f>'P01'!$E91</f>
        <v>N</v>
      </c>
      <c r="O101" s="36" t="str">
        <f>'P02'!$E91</f>
        <v>N</v>
      </c>
      <c r="P101" s="39">
        <f t="shared" si="41"/>
        <v>0</v>
      </c>
    </row>
    <row r="102" spans="1:16">
      <c r="A102">
        <v>12</v>
      </c>
      <c r="B102" s="36" t="str">
        <f>Critères!$B91</f>
        <v>12.6</v>
      </c>
      <c r="C102" s="36" t="str">
        <f>Critères!$A86</f>
        <v>NAVIGATION</v>
      </c>
      <c r="D102" s="36" t="str">
        <f>'P01'!$D92</f>
        <v>C</v>
      </c>
      <c r="E102" s="36" t="str">
        <f>'P02'!$D92</f>
        <v>NT</v>
      </c>
      <c r="F102" s="39">
        <f t="shared" si="36"/>
        <v>1</v>
      </c>
      <c r="G102" s="39">
        <f t="shared" si="37"/>
        <v>0</v>
      </c>
      <c r="H102" s="39">
        <f t="shared" si="38"/>
        <v>0</v>
      </c>
      <c r="I102" s="39">
        <f t="shared" si="39"/>
        <v>1</v>
      </c>
      <c r="J102" t="str">
        <f t="shared" si="40"/>
        <v>C</v>
      </c>
      <c r="K102">
        <v>12</v>
      </c>
      <c r="L102" s="36" t="str">
        <f>Critères!$B91</f>
        <v>12.6</v>
      </c>
      <c r="M102" s="36" t="str">
        <f>Critères!$A86</f>
        <v>NAVIGATION</v>
      </c>
      <c r="N102" s="36" t="str">
        <f>'P01'!$E92</f>
        <v>N</v>
      </c>
      <c r="O102" s="36" t="str">
        <f>'P02'!$E92</f>
        <v>N</v>
      </c>
      <c r="P102" s="39">
        <f t="shared" si="41"/>
        <v>0</v>
      </c>
    </row>
    <row r="103" spans="1:16">
      <c r="A103">
        <v>12</v>
      </c>
      <c r="B103" s="36" t="str">
        <f>Critères!$B92</f>
        <v>12.7</v>
      </c>
      <c r="C103" s="36" t="str">
        <f>Critères!$A86</f>
        <v>NAVIGATION</v>
      </c>
      <c r="D103" s="36" t="str">
        <f>'P01'!$D93</f>
        <v>C</v>
      </c>
      <c r="E103" s="36" t="str">
        <f>'P02'!$D93</f>
        <v>NT</v>
      </c>
      <c r="F103" s="39">
        <f t="shared" si="36"/>
        <v>1</v>
      </c>
      <c r="G103" s="39">
        <f t="shared" si="37"/>
        <v>0</v>
      </c>
      <c r="H103" s="39">
        <f t="shared" si="38"/>
        <v>0</v>
      </c>
      <c r="I103" s="39">
        <f t="shared" si="39"/>
        <v>1</v>
      </c>
      <c r="J103" t="str">
        <f t="shared" si="40"/>
        <v>C</v>
      </c>
      <c r="K103">
        <v>12</v>
      </c>
      <c r="L103" s="36" t="str">
        <f>Critères!$B92</f>
        <v>12.7</v>
      </c>
      <c r="M103" s="36" t="str">
        <f>Critères!$A86</f>
        <v>NAVIGATION</v>
      </c>
      <c r="N103" s="36" t="str">
        <f>'P01'!$E93</f>
        <v>N</v>
      </c>
      <c r="O103" s="36" t="str">
        <f>'P02'!$E93</f>
        <v>N</v>
      </c>
      <c r="P103" s="39">
        <f t="shared" si="41"/>
        <v>0</v>
      </c>
    </row>
    <row r="104" spans="1:16">
      <c r="A104">
        <v>12</v>
      </c>
      <c r="B104" s="36" t="str">
        <f>Critères!$B93</f>
        <v>12.8</v>
      </c>
      <c r="C104" s="36" t="str">
        <f>Critères!$A86</f>
        <v>NAVIGATION</v>
      </c>
      <c r="D104" s="36" t="str">
        <f>'P01'!$D94</f>
        <v>C</v>
      </c>
      <c r="E104" s="36" t="str">
        <f>'P02'!$D94</f>
        <v>NT</v>
      </c>
      <c r="F104" s="39">
        <f t="shared" si="36"/>
        <v>1</v>
      </c>
      <c r="G104" s="39">
        <f t="shared" si="37"/>
        <v>0</v>
      </c>
      <c r="H104" s="39">
        <f t="shared" si="38"/>
        <v>0</v>
      </c>
      <c r="I104" s="39">
        <f t="shared" si="39"/>
        <v>1</v>
      </c>
      <c r="J104" t="str">
        <f t="shared" si="40"/>
        <v>C</v>
      </c>
      <c r="K104">
        <v>12</v>
      </c>
      <c r="L104" s="36" t="str">
        <f>Critères!$B93</f>
        <v>12.8</v>
      </c>
      <c r="M104" s="36" t="str">
        <f>Critères!$A86</f>
        <v>NAVIGATION</v>
      </c>
      <c r="N104" s="36" t="str">
        <f>'P01'!$E94</f>
        <v>N</v>
      </c>
      <c r="O104" s="36" t="str">
        <f>'P02'!$E94</f>
        <v>N</v>
      </c>
      <c r="P104" s="39">
        <f t="shared" si="41"/>
        <v>0</v>
      </c>
    </row>
    <row r="105" spans="1:16">
      <c r="A105">
        <v>12</v>
      </c>
      <c r="B105" s="36" t="str">
        <f>Critères!$B94</f>
        <v>12.9</v>
      </c>
      <c r="C105" s="36" t="str">
        <f>Critères!$A86</f>
        <v>NAVIGATION</v>
      </c>
      <c r="D105" s="36" t="str">
        <f>'P01'!$D95</f>
        <v>C</v>
      </c>
      <c r="E105" s="36" t="str">
        <f>'P02'!$D95</f>
        <v>NT</v>
      </c>
      <c r="F105" s="39">
        <f t="shared" si="36"/>
        <v>1</v>
      </c>
      <c r="G105" s="39">
        <f t="shared" si="37"/>
        <v>0</v>
      </c>
      <c r="H105" s="39">
        <f t="shared" si="38"/>
        <v>0</v>
      </c>
      <c r="I105" s="39">
        <f t="shared" si="39"/>
        <v>1</v>
      </c>
      <c r="J105" t="str">
        <f t="shared" si="40"/>
        <v>C</v>
      </c>
      <c r="K105">
        <v>12</v>
      </c>
      <c r="L105" s="36" t="str">
        <f>Critères!$B94</f>
        <v>12.9</v>
      </c>
      <c r="M105" s="36" t="str">
        <f>Critères!$A86</f>
        <v>NAVIGATION</v>
      </c>
      <c r="N105" s="36" t="str">
        <f>'P01'!$E95</f>
        <v>N</v>
      </c>
      <c r="O105" s="36" t="str">
        <f>'P02'!$E95</f>
        <v>N</v>
      </c>
      <c r="P105" s="39">
        <f t="shared" si="41"/>
        <v>0</v>
      </c>
    </row>
    <row r="106" spans="1:16">
      <c r="A106">
        <v>12</v>
      </c>
      <c r="B106" s="36" t="str">
        <f>Critères!$B95</f>
        <v>12.10</v>
      </c>
      <c r="C106" s="36" t="str">
        <f>Critères!$A86</f>
        <v>NAVIGATION</v>
      </c>
      <c r="D106" s="36" t="str">
        <f>'P01'!$D96</f>
        <v>NA</v>
      </c>
      <c r="E106" s="36" t="str">
        <f>'P02'!$D96</f>
        <v>NT</v>
      </c>
      <c r="F106" s="39">
        <f t="shared" si="36"/>
        <v>0</v>
      </c>
      <c r="G106" s="39">
        <f t="shared" si="37"/>
        <v>0</v>
      </c>
      <c r="H106" s="39">
        <f t="shared" si="38"/>
        <v>1</v>
      </c>
      <c r="I106" s="39">
        <f t="shared" si="39"/>
        <v>1</v>
      </c>
      <c r="J106" t="str">
        <f t="shared" si="40"/>
        <v>NT</v>
      </c>
      <c r="K106">
        <v>12</v>
      </c>
      <c r="L106" s="36" t="str">
        <f>Critères!$B95</f>
        <v>12.10</v>
      </c>
      <c r="M106" s="36" t="str">
        <f>Critères!$A86</f>
        <v>NAVIGATION</v>
      </c>
      <c r="N106" s="36" t="str">
        <f>'P01'!$E96</f>
        <v>N</v>
      </c>
      <c r="O106" s="36" t="str">
        <f>'P02'!$E96</f>
        <v>N</v>
      </c>
      <c r="P106" s="39">
        <f t="shared" si="41"/>
        <v>0</v>
      </c>
    </row>
    <row r="107" spans="1:16">
      <c r="A107">
        <v>12</v>
      </c>
      <c r="B107" s="36" t="str">
        <f>Critères!$B96</f>
        <v>12.11</v>
      </c>
      <c r="C107" s="36" t="str">
        <f>Critères!$A86</f>
        <v>NAVIGATION</v>
      </c>
      <c r="D107" s="36" t="str">
        <f>'P01'!$D97</f>
        <v>NA</v>
      </c>
      <c r="E107" s="36" t="str">
        <f>'P02'!$D97</f>
        <v>NT</v>
      </c>
      <c r="F107" s="39">
        <f t="shared" si="36"/>
        <v>0</v>
      </c>
      <c r="G107" s="39">
        <f t="shared" si="37"/>
        <v>0</v>
      </c>
      <c r="H107" s="39">
        <f t="shared" si="38"/>
        <v>1</v>
      </c>
      <c r="I107" s="39">
        <f t="shared" si="39"/>
        <v>1</v>
      </c>
      <c r="J107" t="str">
        <f t="shared" si="40"/>
        <v>NT</v>
      </c>
      <c r="K107">
        <v>12</v>
      </c>
      <c r="L107" s="36" t="str">
        <f>Critères!$B96</f>
        <v>12.11</v>
      </c>
      <c r="M107" s="36" t="str">
        <f>Critères!$A86</f>
        <v>NAVIGATION</v>
      </c>
      <c r="N107" s="36" t="str">
        <f>'P01'!$E97</f>
        <v>N</v>
      </c>
      <c r="O107" s="36" t="str">
        <f>'P02'!$E97</f>
        <v>N</v>
      </c>
      <c r="P107" s="39">
        <f t="shared" si="41"/>
        <v>0</v>
      </c>
    </row>
    <row r="108" spans="1:16">
      <c r="A108" s="42"/>
      <c r="B108" s="43"/>
      <c r="C108" s="43"/>
      <c r="D108" s="43"/>
      <c r="E108" s="43"/>
      <c r="F108" s="44">
        <f>SUM(F97:F107)</f>
        <v>5</v>
      </c>
      <c r="G108" s="44">
        <f>SUM(G97:G107)</f>
        <v>0</v>
      </c>
      <c r="H108" s="44">
        <f>SUM(H97:H107)</f>
        <v>6</v>
      </c>
      <c r="I108" s="44">
        <f>SUM(I97:I107)</f>
        <v>11</v>
      </c>
      <c r="K108" s="42"/>
      <c r="L108" s="43"/>
      <c r="M108" s="43"/>
      <c r="N108" s="43"/>
      <c r="O108" s="43"/>
      <c r="P108" s="44">
        <f>SUM(P97:P107)</f>
        <v>0</v>
      </c>
    </row>
    <row r="109" spans="1:16">
      <c r="A109">
        <v>13</v>
      </c>
      <c r="B109" s="36" t="str">
        <f>Critères!$B97</f>
        <v>13.1</v>
      </c>
      <c r="C109" s="36" t="str">
        <f>Critères!$A97</f>
        <v>CONSULTATION</v>
      </c>
      <c r="D109" s="36" t="str">
        <f>'P01'!$D98</f>
        <v>NT</v>
      </c>
      <c r="E109" s="36" t="str">
        <f>'P02'!$D98</f>
        <v>NT</v>
      </c>
      <c r="F109" s="39">
        <f t="shared" ref="F109:F120" si="42">COUNTIF(D109:E109,"C")</f>
        <v>0</v>
      </c>
      <c r="G109" s="39">
        <f t="shared" ref="G109:G120" si="43">COUNTIF(D109:E109,"NC")</f>
        <v>0</v>
      </c>
      <c r="H109" s="39">
        <f t="shared" ref="H109:H120" si="44">COUNTIF(D109:E109,"NA")</f>
        <v>0</v>
      </c>
      <c r="I109" s="39">
        <f t="shared" ref="I109:I120" si="45">COUNTIF(D109:E109,"NT")</f>
        <v>2</v>
      </c>
      <c r="J109" t="str">
        <f t="shared" ref="J109:J120" si="46">IF(G109&gt;0,"NC",IF(F109&gt;0,"C",IF(I109&gt;0,"NT","NA")))</f>
        <v>NT</v>
      </c>
      <c r="K109">
        <v>13</v>
      </c>
      <c r="L109" s="36" t="str">
        <f>Critères!$B97</f>
        <v>13.1</v>
      </c>
      <c r="M109" s="36" t="str">
        <f>Critères!$A97</f>
        <v>CONSULTATION</v>
      </c>
      <c r="N109" s="36" t="str">
        <f>'P01'!$E98</f>
        <v>N</v>
      </c>
      <c r="O109" s="36" t="str">
        <f>'P02'!$E98</f>
        <v>N</v>
      </c>
      <c r="P109" s="39">
        <f t="shared" ref="P109:P120" si="47">COUNTIF(N109:O109,"D")</f>
        <v>0</v>
      </c>
    </row>
    <row r="110" spans="1:16">
      <c r="A110">
        <v>13</v>
      </c>
      <c r="B110" s="36" t="str">
        <f>Critères!$B98</f>
        <v>13.2</v>
      </c>
      <c r="C110" s="36" t="str">
        <f>Critères!$A97</f>
        <v>CONSULTATION</v>
      </c>
      <c r="D110" s="36" t="str">
        <f>'P01'!$D99</f>
        <v>NT</v>
      </c>
      <c r="E110" s="36" t="str">
        <f>'P02'!$D99</f>
        <v>NT</v>
      </c>
      <c r="F110" s="39">
        <f t="shared" si="42"/>
        <v>0</v>
      </c>
      <c r="G110" s="39">
        <f t="shared" si="43"/>
        <v>0</v>
      </c>
      <c r="H110" s="39">
        <f t="shared" si="44"/>
        <v>0</v>
      </c>
      <c r="I110" s="39">
        <f t="shared" si="45"/>
        <v>2</v>
      </c>
      <c r="J110" t="str">
        <f t="shared" si="46"/>
        <v>NT</v>
      </c>
      <c r="K110">
        <v>13</v>
      </c>
      <c r="L110" s="36" t="str">
        <f>Critères!$B98</f>
        <v>13.2</v>
      </c>
      <c r="M110" s="36" t="str">
        <f>Critères!$A97</f>
        <v>CONSULTATION</v>
      </c>
      <c r="N110" s="36" t="str">
        <f>'P01'!$E99</f>
        <v>N</v>
      </c>
      <c r="O110" s="36" t="str">
        <f>'P02'!$E99</f>
        <v>N</v>
      </c>
      <c r="P110" s="39">
        <f t="shared" si="47"/>
        <v>0</v>
      </c>
    </row>
    <row r="111" spans="1:16">
      <c r="A111">
        <v>13</v>
      </c>
      <c r="B111" s="36" t="str">
        <f>Critères!$B99</f>
        <v>13.3</v>
      </c>
      <c r="C111" s="36" t="str">
        <f>Critères!$A97</f>
        <v>CONSULTATION</v>
      </c>
      <c r="D111" s="36" t="str">
        <f>'P01'!$D100</f>
        <v>NT</v>
      </c>
      <c r="E111" s="36" t="str">
        <f>'P02'!$D100</f>
        <v>NT</v>
      </c>
      <c r="F111" s="39">
        <f t="shared" si="42"/>
        <v>0</v>
      </c>
      <c r="G111" s="39">
        <f t="shared" si="43"/>
        <v>0</v>
      </c>
      <c r="H111" s="39">
        <f t="shared" si="44"/>
        <v>0</v>
      </c>
      <c r="I111" s="39">
        <f t="shared" si="45"/>
        <v>2</v>
      </c>
      <c r="J111" t="str">
        <f t="shared" si="46"/>
        <v>NT</v>
      </c>
      <c r="K111">
        <v>13</v>
      </c>
      <c r="L111" s="36" t="str">
        <f>Critères!$B99</f>
        <v>13.3</v>
      </c>
      <c r="M111" s="36" t="str">
        <f>Critères!$A97</f>
        <v>CONSULTATION</v>
      </c>
      <c r="N111" s="36" t="str">
        <f>'P01'!$E100</f>
        <v>N</v>
      </c>
      <c r="O111" s="36" t="str">
        <f>'P02'!$E100</f>
        <v>N</v>
      </c>
      <c r="P111" s="39">
        <f t="shared" si="47"/>
        <v>0</v>
      </c>
    </row>
    <row r="112" spans="1:16">
      <c r="A112">
        <v>13</v>
      </c>
      <c r="B112" s="36" t="str">
        <f>Critères!$B100</f>
        <v>13.4</v>
      </c>
      <c r="C112" s="36" t="str">
        <f>Critères!$A97</f>
        <v>CONSULTATION</v>
      </c>
      <c r="D112" s="36" t="str">
        <f>'P01'!$D101</f>
        <v>NT</v>
      </c>
      <c r="E112" s="36" t="str">
        <f>'P02'!$D101</f>
        <v>NT</v>
      </c>
      <c r="F112" s="39">
        <f t="shared" si="42"/>
        <v>0</v>
      </c>
      <c r="G112" s="39">
        <f t="shared" si="43"/>
        <v>0</v>
      </c>
      <c r="H112" s="39">
        <f t="shared" si="44"/>
        <v>0</v>
      </c>
      <c r="I112" s="39">
        <f t="shared" si="45"/>
        <v>2</v>
      </c>
      <c r="J112" t="str">
        <f t="shared" si="46"/>
        <v>NT</v>
      </c>
      <c r="K112">
        <v>13</v>
      </c>
      <c r="L112" s="36" t="str">
        <f>Critères!$B100</f>
        <v>13.4</v>
      </c>
      <c r="M112" s="36" t="str">
        <f>Critères!$A97</f>
        <v>CONSULTATION</v>
      </c>
      <c r="N112" s="36" t="str">
        <f>'P01'!$E101</f>
        <v>N</v>
      </c>
      <c r="O112" s="36" t="str">
        <f>'P02'!$E101</f>
        <v>N</v>
      </c>
      <c r="P112" s="39">
        <f t="shared" si="47"/>
        <v>0</v>
      </c>
    </row>
    <row r="113" spans="1:28">
      <c r="A113">
        <v>13</v>
      </c>
      <c r="B113" s="36" t="str">
        <f>Critères!$B101</f>
        <v>13.5</v>
      </c>
      <c r="C113" s="36" t="str">
        <f>Critères!$A97</f>
        <v>CONSULTATION</v>
      </c>
      <c r="D113" s="36" t="str">
        <f>'P01'!$D102</f>
        <v>NT</v>
      </c>
      <c r="E113" s="36" t="str">
        <f>'P02'!$D102</f>
        <v>NT</v>
      </c>
      <c r="F113" s="39">
        <f t="shared" si="42"/>
        <v>0</v>
      </c>
      <c r="G113" s="39">
        <f t="shared" si="43"/>
        <v>0</v>
      </c>
      <c r="H113" s="39">
        <f t="shared" si="44"/>
        <v>0</v>
      </c>
      <c r="I113" s="39">
        <f t="shared" si="45"/>
        <v>2</v>
      </c>
      <c r="J113" t="str">
        <f t="shared" si="46"/>
        <v>NT</v>
      </c>
      <c r="K113">
        <v>13</v>
      </c>
      <c r="L113" s="36" t="str">
        <f>Critères!$B101</f>
        <v>13.5</v>
      </c>
      <c r="M113" s="36" t="str">
        <f>Critères!$A97</f>
        <v>CONSULTATION</v>
      </c>
      <c r="N113" s="36" t="str">
        <f>'P01'!$E102</f>
        <v>N</v>
      </c>
      <c r="O113" s="36" t="str">
        <f>'P02'!$E102</f>
        <v>N</v>
      </c>
      <c r="P113" s="39">
        <f t="shared" si="47"/>
        <v>0</v>
      </c>
    </row>
    <row r="114" spans="1:28">
      <c r="A114">
        <v>13</v>
      </c>
      <c r="B114" s="36" t="str">
        <f>Critères!$B102</f>
        <v>13.6</v>
      </c>
      <c r="C114" s="36" t="str">
        <f>Critères!$A97</f>
        <v>CONSULTATION</v>
      </c>
      <c r="D114" s="36" t="str">
        <f>'P01'!$D103</f>
        <v>NT</v>
      </c>
      <c r="E114" s="36" t="str">
        <f>'P02'!$D103</f>
        <v>NT</v>
      </c>
      <c r="F114" s="39">
        <f t="shared" si="42"/>
        <v>0</v>
      </c>
      <c r="G114" s="39">
        <f t="shared" si="43"/>
        <v>0</v>
      </c>
      <c r="H114" s="39">
        <f t="shared" si="44"/>
        <v>0</v>
      </c>
      <c r="I114" s="39">
        <f t="shared" si="45"/>
        <v>2</v>
      </c>
      <c r="J114" t="str">
        <f t="shared" si="46"/>
        <v>NT</v>
      </c>
      <c r="K114">
        <v>13</v>
      </c>
      <c r="L114" s="36" t="str">
        <f>Critères!$B102</f>
        <v>13.6</v>
      </c>
      <c r="M114" s="36" t="str">
        <f>Critères!$A97</f>
        <v>CONSULTATION</v>
      </c>
      <c r="N114" s="36" t="str">
        <f>'P01'!$E103</f>
        <v>N</v>
      </c>
      <c r="O114" s="36" t="str">
        <f>'P02'!$E103</f>
        <v>N</v>
      </c>
      <c r="P114" s="39">
        <f t="shared" si="47"/>
        <v>0</v>
      </c>
    </row>
    <row r="115" spans="1:28">
      <c r="A115">
        <v>13</v>
      </c>
      <c r="B115" s="36" t="str">
        <f>Critères!$B103</f>
        <v>13.7</v>
      </c>
      <c r="C115" s="36" t="str">
        <f>Critères!$A97</f>
        <v>CONSULTATION</v>
      </c>
      <c r="D115" s="36" t="str">
        <f>'P01'!$D104</f>
        <v>NT</v>
      </c>
      <c r="E115" s="36" t="str">
        <f>'P02'!$D104</f>
        <v>NT</v>
      </c>
      <c r="F115" s="39">
        <f t="shared" si="42"/>
        <v>0</v>
      </c>
      <c r="G115" s="39">
        <f t="shared" si="43"/>
        <v>0</v>
      </c>
      <c r="H115" s="39">
        <f t="shared" si="44"/>
        <v>0</v>
      </c>
      <c r="I115" s="39">
        <f t="shared" si="45"/>
        <v>2</v>
      </c>
      <c r="J115" t="str">
        <f t="shared" si="46"/>
        <v>NT</v>
      </c>
      <c r="K115">
        <v>13</v>
      </c>
      <c r="L115" s="36" t="str">
        <f>Critères!$B103</f>
        <v>13.7</v>
      </c>
      <c r="M115" s="36" t="str">
        <f>Critères!$A97</f>
        <v>CONSULTATION</v>
      </c>
      <c r="N115" s="36" t="str">
        <f>'P01'!$E104</f>
        <v>N</v>
      </c>
      <c r="O115" s="36" t="str">
        <f>'P02'!$E104</f>
        <v>N</v>
      </c>
      <c r="P115" s="39">
        <f t="shared" si="47"/>
        <v>0</v>
      </c>
    </row>
    <row r="116" spans="1:28">
      <c r="A116">
        <v>13</v>
      </c>
      <c r="B116" s="36" t="str">
        <f>Critères!$B104</f>
        <v>13.8</v>
      </c>
      <c r="C116" s="36" t="str">
        <f>Critères!$A97</f>
        <v>CONSULTATION</v>
      </c>
      <c r="D116" s="36" t="str">
        <f>'P01'!$D105</f>
        <v>NT</v>
      </c>
      <c r="E116" s="36" t="str">
        <f>'P02'!$D105</f>
        <v>NT</v>
      </c>
      <c r="F116" s="39">
        <f t="shared" si="42"/>
        <v>0</v>
      </c>
      <c r="G116" s="39">
        <f t="shared" si="43"/>
        <v>0</v>
      </c>
      <c r="H116" s="39">
        <f t="shared" si="44"/>
        <v>0</v>
      </c>
      <c r="I116" s="39">
        <f t="shared" si="45"/>
        <v>2</v>
      </c>
      <c r="J116" t="str">
        <f t="shared" si="46"/>
        <v>NT</v>
      </c>
      <c r="K116">
        <v>13</v>
      </c>
      <c r="L116" s="36" t="str">
        <f>Critères!$B104</f>
        <v>13.8</v>
      </c>
      <c r="M116" s="36" t="str">
        <f>Critères!$A97</f>
        <v>CONSULTATION</v>
      </c>
      <c r="N116" s="36" t="str">
        <f>'P01'!$E105</f>
        <v>N</v>
      </c>
      <c r="O116" s="36" t="str">
        <f>'P02'!$E105</f>
        <v>N</v>
      </c>
      <c r="P116" s="39">
        <f t="shared" si="47"/>
        <v>0</v>
      </c>
    </row>
    <row r="117" spans="1:28">
      <c r="A117">
        <v>13</v>
      </c>
      <c r="B117" s="36" t="str">
        <f>Critères!$B105</f>
        <v>13.9</v>
      </c>
      <c r="C117" s="36" t="str">
        <f>Critères!$A97</f>
        <v>CONSULTATION</v>
      </c>
      <c r="D117" s="36" t="str">
        <f>'P01'!$D106</f>
        <v>NT</v>
      </c>
      <c r="E117" s="36" t="str">
        <f>'P02'!$D106</f>
        <v>NT</v>
      </c>
      <c r="F117" s="39">
        <f t="shared" si="42"/>
        <v>0</v>
      </c>
      <c r="G117" s="39">
        <f t="shared" si="43"/>
        <v>0</v>
      </c>
      <c r="H117" s="39">
        <f t="shared" si="44"/>
        <v>0</v>
      </c>
      <c r="I117" s="39">
        <f t="shared" si="45"/>
        <v>2</v>
      </c>
      <c r="J117" t="str">
        <f t="shared" si="46"/>
        <v>NT</v>
      </c>
      <c r="K117">
        <v>13</v>
      </c>
      <c r="L117" s="36" t="str">
        <f>Critères!$B105</f>
        <v>13.9</v>
      </c>
      <c r="M117" s="36" t="str">
        <f>Critères!$A97</f>
        <v>CONSULTATION</v>
      </c>
      <c r="N117" s="36" t="str">
        <f>'P01'!$E106</f>
        <v>N</v>
      </c>
      <c r="O117" s="36" t="str">
        <f>'P02'!$E106</f>
        <v>N</v>
      </c>
      <c r="P117" s="39">
        <f t="shared" si="47"/>
        <v>0</v>
      </c>
    </row>
    <row r="118" spans="1:28">
      <c r="A118">
        <v>13</v>
      </c>
      <c r="B118" s="36" t="str">
        <f>Critères!$B106</f>
        <v>13.10</v>
      </c>
      <c r="C118" s="36" t="str">
        <f>Critères!$A97</f>
        <v>CONSULTATION</v>
      </c>
      <c r="D118" s="36" t="str">
        <f>'P01'!$D107</f>
        <v>NT</v>
      </c>
      <c r="E118" s="36" t="str">
        <f>'P02'!$D107</f>
        <v>NT</v>
      </c>
      <c r="F118" s="39">
        <f t="shared" si="42"/>
        <v>0</v>
      </c>
      <c r="G118" s="39">
        <f t="shared" si="43"/>
        <v>0</v>
      </c>
      <c r="H118" s="39">
        <f t="shared" si="44"/>
        <v>0</v>
      </c>
      <c r="I118" s="39">
        <f t="shared" si="45"/>
        <v>2</v>
      </c>
      <c r="J118" t="str">
        <f t="shared" si="46"/>
        <v>NT</v>
      </c>
      <c r="K118">
        <v>13</v>
      </c>
      <c r="L118" s="36" t="str">
        <f>Critères!$B106</f>
        <v>13.10</v>
      </c>
      <c r="M118" s="36" t="str">
        <f>Critères!$A97</f>
        <v>CONSULTATION</v>
      </c>
      <c r="N118" s="36" t="str">
        <f>'P01'!$E107</f>
        <v>N</v>
      </c>
      <c r="O118" s="36" t="str">
        <f>'P02'!$E107</f>
        <v>N</v>
      </c>
      <c r="P118" s="39">
        <f t="shared" si="47"/>
        <v>0</v>
      </c>
    </row>
    <row r="119" spans="1:28">
      <c r="A119">
        <v>13</v>
      </c>
      <c r="B119" s="36" t="str">
        <f>Critères!$B107</f>
        <v>13.11</v>
      </c>
      <c r="C119" s="36" t="str">
        <f>Critères!$A97</f>
        <v>CONSULTATION</v>
      </c>
      <c r="D119" s="36" t="str">
        <f>'P01'!$D108</f>
        <v>NT</v>
      </c>
      <c r="E119" s="36" t="str">
        <f>'P02'!$D108</f>
        <v>NT</v>
      </c>
      <c r="F119" s="39">
        <f t="shared" si="42"/>
        <v>0</v>
      </c>
      <c r="G119" s="39">
        <f t="shared" si="43"/>
        <v>0</v>
      </c>
      <c r="H119" s="39">
        <f t="shared" si="44"/>
        <v>0</v>
      </c>
      <c r="I119" s="39">
        <f t="shared" si="45"/>
        <v>2</v>
      </c>
      <c r="J119" t="str">
        <f t="shared" si="46"/>
        <v>NT</v>
      </c>
      <c r="K119">
        <v>13</v>
      </c>
      <c r="L119" s="36" t="str">
        <f>Critères!$B107</f>
        <v>13.11</v>
      </c>
      <c r="M119" s="36" t="str">
        <f>Critères!$A97</f>
        <v>CONSULTATION</v>
      </c>
      <c r="N119" s="36" t="str">
        <f>'P01'!$E108</f>
        <v>N</v>
      </c>
      <c r="O119" s="36" t="str">
        <f>'P02'!$E108</f>
        <v>N</v>
      </c>
      <c r="P119" s="39">
        <f t="shared" si="47"/>
        <v>0</v>
      </c>
    </row>
    <row r="120" spans="1:28">
      <c r="A120">
        <v>13</v>
      </c>
      <c r="B120" s="36" t="str">
        <f>Critères!$B108</f>
        <v>13.12</v>
      </c>
      <c r="C120" s="36" t="str">
        <f>Critères!$A97</f>
        <v>CONSULTATION</v>
      </c>
      <c r="D120" s="36" t="str">
        <f>'P01'!$D109</f>
        <v>NT</v>
      </c>
      <c r="E120" s="36" t="str">
        <f>'P02'!$D109</f>
        <v>NT</v>
      </c>
      <c r="F120" s="39">
        <f t="shared" si="42"/>
        <v>0</v>
      </c>
      <c r="G120" s="39">
        <f t="shared" si="43"/>
        <v>0</v>
      </c>
      <c r="H120" s="39">
        <f t="shared" si="44"/>
        <v>0</v>
      </c>
      <c r="I120" s="39">
        <f t="shared" si="45"/>
        <v>2</v>
      </c>
      <c r="J120" t="str">
        <f t="shared" si="46"/>
        <v>NT</v>
      </c>
      <c r="K120">
        <v>13</v>
      </c>
      <c r="L120" s="36" t="str">
        <f>Critères!$B108</f>
        <v>13.12</v>
      </c>
      <c r="M120" s="36" t="str">
        <f>Critères!$A97</f>
        <v>CONSULTATION</v>
      </c>
      <c r="N120" s="36" t="str">
        <f>'P01'!$E109</f>
        <v>N</v>
      </c>
      <c r="O120" s="36" t="str">
        <f>'P02'!$E109</f>
        <v>N</v>
      </c>
      <c r="P120" s="39">
        <f t="shared" si="47"/>
        <v>0</v>
      </c>
    </row>
    <row r="121" spans="1:28">
      <c r="A121" s="42"/>
      <c r="B121" s="43"/>
      <c r="C121" s="43"/>
      <c r="D121" s="43"/>
      <c r="E121" s="43"/>
      <c r="F121" s="44">
        <f>SUM(F109:F120)</f>
        <v>0</v>
      </c>
      <c r="G121" s="44">
        <f>SUM(G109:G120)</f>
        <v>0</v>
      </c>
      <c r="H121" s="44">
        <f>SUM(H109:H120)</f>
        <v>0</v>
      </c>
      <c r="I121" s="44">
        <f>SUM(I109:I120)</f>
        <v>24</v>
      </c>
      <c r="K121" s="42"/>
      <c r="L121" s="43"/>
      <c r="M121" s="43"/>
      <c r="N121" s="43"/>
      <c r="O121" s="43"/>
      <c r="P121" s="44">
        <f>SUM(P109:P120)</f>
        <v>0</v>
      </c>
    </row>
    <row r="122" spans="1:28">
      <c r="A122" s="2"/>
      <c r="B122" s="46"/>
      <c r="C122" s="46" t="s">
        <v>253</v>
      </c>
      <c r="D122" s="46">
        <f t="shared" ref="D122:E122" si="48">SUM(COUNTIF(D3:D11,"C"),COUNTIF(D13:D14,"C"),COUNTIF(D16:D18,"C"),COUNTIF(D20:D32,"C"),COUNTIF(D34:D41,"C"),COUNTIF(D43:D44,"C"),COUNTIF(D46:D50,"C"),COUNTIF(D52:D61,"C"),COUNTIF(D63:D66,"C"),COUNTIF(D68:D81,"C"),COUNTIF(D83:D95,"C"),COUNTIF(D97:D107,"C"),COUNTIF(D109:D120,"C"))</f>
        <v>49</v>
      </c>
      <c r="E122" s="46">
        <f t="shared" si="48"/>
        <v>0</v>
      </c>
      <c r="F122" s="47"/>
      <c r="G122" s="47"/>
      <c r="H122" s="47"/>
      <c r="I122" s="47"/>
      <c r="J122" s="2"/>
      <c r="K122" s="2"/>
      <c r="L122" s="46"/>
      <c r="M122" s="46"/>
      <c r="N122" s="46"/>
      <c r="O122" s="46"/>
      <c r="P122" s="47"/>
      <c r="Q122" s="2"/>
      <c r="R122" s="2"/>
      <c r="S122" s="2"/>
      <c r="T122" s="2"/>
      <c r="U122" s="2"/>
      <c r="V122" s="2"/>
      <c r="W122" s="2"/>
      <c r="X122" s="2"/>
      <c r="Y122" s="2"/>
      <c r="Z122" s="2"/>
      <c r="AA122" s="2"/>
      <c r="AB122" s="2"/>
    </row>
    <row r="123" spans="1:28">
      <c r="A123" s="2"/>
      <c r="B123" s="46"/>
      <c r="C123" s="46" t="s">
        <v>254</v>
      </c>
      <c r="D123" s="46">
        <f t="shared" ref="D123:E123" si="49">SUM(COUNTIF(D3:D11,"NC"),COUNTIF(D13:D14,"NC"),COUNTIF(D16:D18,"NC"),COUNTIF(D20:D32,"NC"),COUNTIF(D34:D41,"NC"),COUNTIF(D43:D44,"NC"),COUNTIF(D46:D50,"NC"),COUNTIF(D52:D61,"NC"),COUNTIF(D63:D66,"NC"),COUNTIF(D68:D81,"NC"),COUNTIF(D83:D95,"NC"),COUNTIF(D97:D107,"NC"),COUNTIF(D109:D120,"NC"))</f>
        <v>0</v>
      </c>
      <c r="E123" s="46">
        <f t="shared" si="49"/>
        <v>0</v>
      </c>
      <c r="F123" s="47"/>
      <c r="G123" s="47"/>
      <c r="H123" s="47"/>
      <c r="I123" s="47"/>
      <c r="J123" s="2"/>
      <c r="K123" s="2"/>
      <c r="L123" s="46"/>
      <c r="M123" s="46"/>
      <c r="N123" s="46"/>
      <c r="O123" s="46"/>
      <c r="P123" s="47"/>
      <c r="Q123" s="2"/>
      <c r="R123" s="2"/>
      <c r="S123" s="2"/>
      <c r="T123" s="2"/>
      <c r="U123" s="2"/>
      <c r="V123" s="2"/>
      <c r="W123" s="2"/>
      <c r="X123" s="2"/>
      <c r="Y123" s="2"/>
      <c r="Z123" s="2"/>
      <c r="AA123" s="2"/>
      <c r="AB123" s="2"/>
    </row>
    <row r="124" spans="1:28">
      <c r="A124" s="2"/>
      <c r="B124" s="46"/>
      <c r="C124" s="46" t="s">
        <v>255</v>
      </c>
      <c r="D124" s="46">
        <f t="shared" ref="D124:E124" si="50">SUM(COUNTIF(D3:D11,"NA"),COUNTIF(D13:D14,"NA"),COUNTIF(D16:D18,"NA"),COUNTIF(D20:D32,"NA"),COUNTIF(D34:D41,"NA"),COUNTIF(D43:D44,"NA"),COUNTIF(D46:D50,"NA"),COUNTIF(D52:D61,"NA"),COUNTIF(D63:D66,"NA"),COUNTIF(D68:D81,"NA"),COUNTIF(D83:D95,"NA"),COUNTIF(D97:D107,"NA"),COUNTIF(D109:D120,"NA"))</f>
        <v>23</v>
      </c>
      <c r="E124" s="46">
        <f t="shared" si="50"/>
        <v>0</v>
      </c>
      <c r="F124" s="47"/>
      <c r="G124" s="47"/>
      <c r="H124" s="47"/>
      <c r="I124" s="47"/>
      <c r="J124" s="2"/>
      <c r="K124" s="2"/>
      <c r="L124" s="46"/>
      <c r="M124" s="46"/>
      <c r="N124" s="46"/>
      <c r="O124" s="46"/>
      <c r="P124" s="47"/>
      <c r="Q124" s="2"/>
      <c r="R124" s="2"/>
      <c r="S124" s="2"/>
      <c r="T124" s="2"/>
      <c r="U124" s="2"/>
      <c r="V124" s="2"/>
      <c r="W124" s="2"/>
      <c r="X124" s="2"/>
      <c r="Y124" s="2"/>
      <c r="Z124" s="2"/>
      <c r="AA124" s="2"/>
      <c r="AB124" s="2"/>
    </row>
    <row r="125" spans="1:28">
      <c r="A125" s="2"/>
      <c r="B125" s="46"/>
      <c r="C125" s="46" t="s">
        <v>256</v>
      </c>
      <c r="D125">
        <f t="shared" ref="D125:E125" si="51">IF(AND(D122=0,D123=0),"NA",D122/(D122+D123))</f>
        <v>1</v>
      </c>
      <c r="E125" t="str">
        <f t="shared" si="51"/>
        <v>NA</v>
      </c>
      <c r="F125" s="47" t="e">
        <f>IF(AND(#REF!&lt;&gt;0,#REF!&lt;&gt;0),"ok","ko")</f>
        <v>#REF!</v>
      </c>
      <c r="G125" s="47"/>
      <c r="H125" s="47"/>
      <c r="I125" s="47"/>
      <c r="J125" s="2"/>
      <c r="K125" s="2"/>
      <c r="L125" s="46"/>
      <c r="M125" s="46"/>
      <c r="N125" s="46"/>
      <c r="O125" s="46"/>
      <c r="P125" s="47"/>
      <c r="Q125" s="2"/>
      <c r="R125" s="2"/>
      <c r="S125" s="2"/>
      <c r="T125" s="2"/>
      <c r="U125" s="2"/>
      <c r="V125" s="2"/>
      <c r="W125" s="2"/>
      <c r="X125" s="2"/>
      <c r="Y125" s="2"/>
      <c r="Z125" s="2"/>
      <c r="AA125" s="2"/>
      <c r="AB125" s="2"/>
    </row>
  </sheetData>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I109"/>
  <sheetViews>
    <sheetView tabSelected="1" workbookViewId="0">
      <selection activeCell="D86" sqref="D86"/>
    </sheetView>
  </sheetViews>
  <sheetFormatPr baseColWidth="10" defaultRowHeight="15"/>
  <cols>
    <col min="1" max="1" width="3.6640625" customWidth="1"/>
    <col min="2" max="2" width="4.21875" style="54" customWidth="1"/>
    <col min="3" max="3" width="32.6640625" style="11" customWidth="1"/>
    <col min="4" max="4" width="3.77734375" style="11" customWidth="1"/>
    <col min="5" max="5" width="3.21875" style="11" customWidth="1"/>
    <col min="6" max="6" width="32.5546875" style="11" customWidth="1"/>
    <col min="7" max="7" width="22.5546875" style="11" customWidth="1"/>
    <col min="8" max="64" width="9.44140625" style="11" customWidth="1"/>
    <col min="65" max="1023" width="9.44140625" customWidth="1"/>
  </cols>
  <sheetData>
    <row r="1" spans="1:1023" ht="15.75">
      <c r="A1" s="56" t="str">
        <f>Échantillon!A1</f>
        <v>RGAA 4.1 – GRILLE D'ÉVALUATION</v>
      </c>
      <c r="B1" s="56"/>
      <c r="C1" s="56"/>
      <c r="D1" s="56"/>
      <c r="E1" s="56"/>
      <c r="F1" s="56"/>
      <c r="G1" s="56"/>
    </row>
    <row r="2" spans="1:1023">
      <c r="A2" s="68" t="str">
        <f>CONCATENATE(Échantillon!B9," : ",Échantillon!C9)</f>
        <v>Accueil : http://www.a11y-mcbeal.fr</v>
      </c>
      <c r="B2" s="68"/>
      <c r="C2" s="68"/>
      <c r="D2" s="68"/>
      <c r="E2" s="68"/>
      <c r="F2" s="68"/>
      <c r="G2" s="68"/>
    </row>
    <row r="3" spans="1:1023" ht="57.4" customHeight="1">
      <c r="A3" s="12" t="s">
        <v>14</v>
      </c>
      <c r="B3" s="12" t="s">
        <v>15</v>
      </c>
      <c r="C3" s="13" t="s">
        <v>16</v>
      </c>
      <c r="D3" s="12" t="s">
        <v>243</v>
      </c>
      <c r="E3" s="12" t="s">
        <v>257</v>
      </c>
      <c r="F3" s="13" t="s">
        <v>258</v>
      </c>
      <c r="G3" s="13" t="s">
        <v>259</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1023" ht="22.5">
      <c r="A4" s="63" t="str">
        <f>Critères!$A$3</f>
        <v>IMAGES</v>
      </c>
      <c r="B4" s="49" t="str">
        <f>Critères!B3</f>
        <v>1.1</v>
      </c>
      <c r="C4" s="15" t="str">
        <f>Critères!C3</f>
        <v>Chaque image porteuse d’information a-t-elle une alternative textuelle ?</v>
      </c>
      <c r="D4" s="10" t="s">
        <v>244</v>
      </c>
      <c r="E4" s="50" t="s">
        <v>252</v>
      </c>
      <c r="F4" s="15"/>
      <c r="G4" s="15"/>
      <c r="H4"/>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1023" ht="22.5">
      <c r="A5" s="63"/>
      <c r="B5" s="49" t="str">
        <f>Critères!B4</f>
        <v>1.2</v>
      </c>
      <c r="C5" s="15" t="str">
        <f>Critères!C4</f>
        <v>Chaque image de décoration est-elle correctement ignorée par les technologies d’assistance ?</v>
      </c>
      <c r="D5" s="10" t="s">
        <v>244</v>
      </c>
      <c r="E5" s="16" t="s">
        <v>252</v>
      </c>
      <c r="F5" s="15"/>
      <c r="G5" s="15"/>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AMD5" s="51"/>
      <c r="AME5" s="51"/>
      <c r="AMF5" s="51"/>
      <c r="AMG5" s="51"/>
      <c r="AMH5" s="51"/>
      <c r="AMI5" s="51"/>
    </row>
    <row r="6" spans="1:1023" ht="33.75">
      <c r="A6" s="63"/>
      <c r="B6" s="49" t="str">
        <f>Critères!B5</f>
        <v>1.3</v>
      </c>
      <c r="C6" s="15" t="str">
        <f>Critères!C5</f>
        <v>Pour chaque image porteuse d'information ayant une alternative textuelle, cette alternative est-elle pertinente (hors cas particuliers) ?</v>
      </c>
      <c r="D6" s="10" t="s">
        <v>244</v>
      </c>
      <c r="E6" s="16" t="s">
        <v>252</v>
      </c>
      <c r="F6" s="15"/>
      <c r="G6" s="15"/>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1023" ht="33.75">
      <c r="A7" s="63"/>
      <c r="B7" s="49" t="str">
        <f>Critères!B6</f>
        <v>1.4</v>
      </c>
      <c r="C7" s="15" t="str">
        <f>Critères!C6</f>
        <v>Pour chaque image utilisée comme CAPTCHA ou comme image-test, ayant une alternative textuelle, cette alternative permet-elle d’identifier la nature et la fonction de l’image ?</v>
      </c>
      <c r="D7" s="10" t="s">
        <v>246</v>
      </c>
      <c r="E7" s="16" t="s">
        <v>252</v>
      </c>
      <c r="F7" s="15"/>
      <c r="G7" s="15"/>
    </row>
    <row r="8" spans="1:1023" ht="33.75">
      <c r="A8" s="63"/>
      <c r="B8" s="49" t="str">
        <f>Critères!B7</f>
        <v>1.5</v>
      </c>
      <c r="C8" s="15" t="str">
        <f>Critères!C7</f>
        <v>Pour chaque image utilisée comme CAPTCHA, une solution d’accès alternatif au contenu ou à la fonction du CAPTCHA est-elle présente ?</v>
      </c>
      <c r="D8" s="10" t="s">
        <v>246</v>
      </c>
      <c r="E8" s="16" t="s">
        <v>252</v>
      </c>
      <c r="F8" s="16"/>
      <c r="G8" s="15"/>
    </row>
    <row r="9" spans="1:1023" ht="22.7" customHeight="1">
      <c r="A9" s="63"/>
      <c r="B9" s="49" t="str">
        <f>Critères!B8</f>
        <v>1.6</v>
      </c>
      <c r="C9" s="15" t="str">
        <f>Critères!C8</f>
        <v>Chaque image porteuse d’information a-t-elle, si nécessaire, une description détaillée ?</v>
      </c>
      <c r="D9" s="10" t="s">
        <v>244</v>
      </c>
      <c r="E9" s="16" t="s">
        <v>252</v>
      </c>
      <c r="F9" s="15"/>
      <c r="G9" s="15"/>
    </row>
    <row r="10" spans="1:1023" ht="24.95" customHeight="1">
      <c r="A10" s="63"/>
      <c r="B10" s="49" t="str">
        <f>Critères!B9</f>
        <v>1.7</v>
      </c>
      <c r="C10" s="15" t="str">
        <f>Critères!C9</f>
        <v>Pour chaque image porteuse d’information ayant une description détaillée, cette description est-elle pertinente ?</v>
      </c>
      <c r="D10" s="10" t="s">
        <v>244</v>
      </c>
      <c r="E10" s="16" t="s">
        <v>252</v>
      </c>
      <c r="F10" s="15"/>
      <c r="G10" s="15"/>
    </row>
    <row r="11" spans="1:1023" ht="41.25" customHeight="1">
      <c r="A11" s="63"/>
      <c r="B11" s="49" t="str">
        <f>Critères!B10</f>
        <v>1.8</v>
      </c>
      <c r="C11" s="15" t="str">
        <f>Critères!C10</f>
        <v>Chaque image texte porteuse d’information, en l’absence d’un mécanisme de remplacement, doit si possible être remplacée par du texte stylé. Cette règle est-elle respectée (hors cas particuliers) ?</v>
      </c>
      <c r="D11" s="10" t="s">
        <v>246</v>
      </c>
      <c r="E11" s="50" t="s">
        <v>252</v>
      </c>
      <c r="F11" s="15"/>
      <c r="G11" s="15"/>
    </row>
    <row r="12" spans="1:1023" ht="27.75" customHeight="1">
      <c r="A12" s="63"/>
      <c r="B12" s="49" t="str">
        <f>Critères!B11</f>
        <v>1.9</v>
      </c>
      <c r="C12" s="15" t="str">
        <f>Critères!C11</f>
        <v>Chaque légende d’image est-elle, si nécessaire, correctement reliée à l’image correspondante ?</v>
      </c>
      <c r="D12" s="10" t="s">
        <v>246</v>
      </c>
      <c r="E12" s="50" t="s">
        <v>252</v>
      </c>
      <c r="F12" s="15"/>
      <c r="G12" s="15"/>
    </row>
    <row r="13" spans="1:1023" ht="15.75">
      <c r="A13" s="63" t="str">
        <f>Critères!$A$12</f>
        <v>CADRES</v>
      </c>
      <c r="B13" s="52" t="str">
        <f>Critères!B12</f>
        <v>2.1</v>
      </c>
      <c r="C13" s="18" t="str">
        <f>Critères!C12</f>
        <v>Chaque cadre a-t-il un titre de cadre ?</v>
      </c>
      <c r="D13" s="10" t="s">
        <v>248</v>
      </c>
      <c r="E13" s="50" t="s">
        <v>252</v>
      </c>
      <c r="F13" s="53"/>
      <c r="G13" s="18"/>
    </row>
    <row r="14" spans="1:1023" ht="33.6" customHeight="1">
      <c r="A14" s="63"/>
      <c r="B14" s="52" t="str">
        <f>Critères!B13</f>
        <v>2.2</v>
      </c>
      <c r="C14" s="18" t="str">
        <f>Critères!C13</f>
        <v>Pour chaque cadre ayant un titre de cadre, ce titre de cadre est-il pertinent ?</v>
      </c>
      <c r="D14" s="10" t="s">
        <v>248</v>
      </c>
      <c r="E14" s="50" t="s">
        <v>252</v>
      </c>
      <c r="F14" s="18"/>
      <c r="G14" s="18"/>
    </row>
    <row r="15" spans="1:1023" ht="33.75">
      <c r="A15" s="63" t="str">
        <f>Critères!$A$14</f>
        <v>COULEURS</v>
      </c>
      <c r="B15" s="49" t="str">
        <f>Critères!B14</f>
        <v>3.1</v>
      </c>
      <c r="C15" s="15" t="str">
        <f>Critères!C14</f>
        <v>Dans chaque page web, l’information ne doit pas être donnée uniquement par la couleur. Cette règle est-elle respectée ?</v>
      </c>
      <c r="D15" s="10" t="s">
        <v>244</v>
      </c>
      <c r="E15" s="16" t="s">
        <v>252</v>
      </c>
      <c r="F15" s="15"/>
      <c r="G15" s="15"/>
    </row>
    <row r="16" spans="1:1023" ht="33.75">
      <c r="A16" s="63"/>
      <c r="B16" s="49" t="str">
        <f>Critères!B15</f>
        <v>3.2</v>
      </c>
      <c r="C16" s="15" t="str">
        <f>Critères!C15</f>
        <v>Dans chaque page web, le contraste entre la couleur du texte et la couleur de son arrière-plan est-il suffisamment élevé (hors cas particuliers) ?</v>
      </c>
      <c r="D16" s="10" t="s">
        <v>244</v>
      </c>
      <c r="E16" s="16" t="s">
        <v>252</v>
      </c>
      <c r="F16" s="18"/>
      <c r="G16" s="18"/>
    </row>
    <row r="17" spans="1:7" ht="45">
      <c r="A17" s="63"/>
      <c r="B17" s="49" t="str">
        <f>Critères!B16</f>
        <v>3.3</v>
      </c>
      <c r="C17" s="15" t="str">
        <f>Critères!C16</f>
        <v>Dans chaque page web, les couleurs utilisées dans les composants d’interface ou les éléments graphiques porteurs d’informations sont-elles suffisamment contrastées (hors cas particuliers) ?</v>
      </c>
      <c r="D17" s="10" t="s">
        <v>244</v>
      </c>
      <c r="E17" s="16" t="s">
        <v>252</v>
      </c>
      <c r="F17" s="18"/>
      <c r="G17" s="18"/>
    </row>
    <row r="18" spans="1:7" ht="33.75">
      <c r="A18" s="63" t="str">
        <f>Critères!$A$17</f>
        <v>MULTIMÉDIA</v>
      </c>
      <c r="B18" s="49" t="str">
        <f>Critères!B17</f>
        <v>4.1</v>
      </c>
      <c r="C18" s="15" t="str">
        <f>Critères!C17</f>
        <v>Chaque média temporel pré-enregistré a-t-il, si nécessaire, une transcription textuelle ou une audiodescription (hors cas particuliers) ?</v>
      </c>
      <c r="D18" s="10" t="s">
        <v>248</v>
      </c>
      <c r="E18" s="16" t="s">
        <v>252</v>
      </c>
      <c r="F18" s="18"/>
      <c r="G18" s="18"/>
    </row>
    <row r="19" spans="1:7" ht="45">
      <c r="A19" s="63"/>
      <c r="B19" s="49" t="str">
        <f>Critères!B18</f>
        <v>4.2</v>
      </c>
      <c r="C19" s="15" t="str">
        <f>Critères!C18</f>
        <v>Pour chaque média temporel pré-enregistré ayant une transcription textuelle ou une audiodescription synchronisée, celles-ci sont-elles pertinentes (hors cas particuliers) ?</v>
      </c>
      <c r="D19" s="10" t="s">
        <v>248</v>
      </c>
      <c r="E19" s="16" t="s">
        <v>252</v>
      </c>
      <c r="F19" s="18"/>
      <c r="G19" s="18"/>
    </row>
    <row r="20" spans="1:7" ht="33.75">
      <c r="A20" s="63"/>
      <c r="B20" s="49" t="str">
        <f>Critères!B19</f>
        <v>4.3</v>
      </c>
      <c r="C20" s="15" t="str">
        <f>Critères!C19</f>
        <v>Chaque média temporel synchronisé pré-enregistré a-t-il, si nécessaire, des sous-titres synchronisés (hors cas particuliers) ?</v>
      </c>
      <c r="D20" s="10" t="s">
        <v>248</v>
      </c>
      <c r="E20" s="16" t="s">
        <v>252</v>
      </c>
      <c r="F20" s="18"/>
      <c r="G20" s="18"/>
    </row>
    <row r="21" spans="1:7" ht="33.75">
      <c r="A21" s="63"/>
      <c r="B21" s="49" t="str">
        <f>Critères!B20</f>
        <v>4.4</v>
      </c>
      <c r="C21" s="15" t="str">
        <f>Critères!C20</f>
        <v>Pour chaque média temporel synchronisé pré-enregistré ayant des sous-titres synchronisés, ces sous-titres sont-ils pertinents ?</v>
      </c>
      <c r="D21" s="10" t="s">
        <v>248</v>
      </c>
      <c r="E21" s="16" t="s">
        <v>252</v>
      </c>
      <c r="F21" s="18"/>
      <c r="G21" s="18"/>
    </row>
    <row r="22" spans="1:7" ht="33.75">
      <c r="A22" s="63"/>
      <c r="B22" s="49" t="str">
        <f>Critères!B21</f>
        <v>4.5</v>
      </c>
      <c r="C22" s="15" t="str">
        <f>Critères!C21</f>
        <v>Chaque média temporel pré-enregistré a-t-il, si nécessaire, une audiodescription synchronisée (hors cas particuliers) ?</v>
      </c>
      <c r="D22" s="10" t="s">
        <v>248</v>
      </c>
      <c r="E22" s="16" t="s">
        <v>252</v>
      </c>
      <c r="F22" s="18"/>
      <c r="G22" s="18"/>
    </row>
    <row r="23" spans="1:7" ht="33.75">
      <c r="A23" s="63"/>
      <c r="B23" s="49" t="str">
        <f>Critères!B22</f>
        <v>4.6</v>
      </c>
      <c r="C23" s="15" t="str">
        <f>Critères!C22</f>
        <v>Pour chaque média temporel pré-enregistré ayant une audiodescription synchronisée, celle-ci est-elle pertinente ?</v>
      </c>
      <c r="D23" s="10" t="s">
        <v>248</v>
      </c>
      <c r="E23" s="16" t="s">
        <v>252</v>
      </c>
      <c r="F23" s="18"/>
      <c r="G23" s="18"/>
    </row>
    <row r="24" spans="1:7" ht="22.5">
      <c r="A24" s="63"/>
      <c r="B24" s="49" t="str">
        <f>Critères!B23</f>
        <v>4.7</v>
      </c>
      <c r="C24" s="15" t="str">
        <f>Critères!C23</f>
        <v>Chaque média temporel est-il clairement identifiable (hors cas particuliers) ?</v>
      </c>
      <c r="D24" s="10" t="s">
        <v>248</v>
      </c>
      <c r="E24" s="16" t="s">
        <v>252</v>
      </c>
      <c r="F24" s="18"/>
      <c r="G24" s="18"/>
    </row>
    <row r="25" spans="1:7" ht="22.5">
      <c r="A25" s="63"/>
      <c r="B25" s="49" t="str">
        <f>Critères!B24</f>
        <v>4.8</v>
      </c>
      <c r="C25" s="15" t="str">
        <f>Critères!C24</f>
        <v>Chaque média non temporel a-t-il, si nécessaire, une alternative (hors cas particuliers) ?</v>
      </c>
      <c r="D25" s="10" t="s">
        <v>248</v>
      </c>
      <c r="E25" s="16" t="s">
        <v>252</v>
      </c>
      <c r="F25" s="18"/>
      <c r="G25" s="18"/>
    </row>
    <row r="26" spans="1:7" ht="22.5">
      <c r="A26" s="63"/>
      <c r="B26" s="49" t="str">
        <f>Critères!B25</f>
        <v>4.9</v>
      </c>
      <c r="C26" s="15" t="str">
        <f>Critères!C25</f>
        <v>Pour chaque média non temporel ayant une alternative, cette alternative est-elle pertinente ?</v>
      </c>
      <c r="D26" s="10" t="s">
        <v>248</v>
      </c>
      <c r="E26" s="16" t="s">
        <v>252</v>
      </c>
      <c r="F26" s="18"/>
      <c r="G26" s="18"/>
    </row>
    <row r="27" spans="1:7" ht="22.5">
      <c r="A27" s="63"/>
      <c r="B27" s="49" t="str">
        <f>Critères!B26</f>
        <v>4.10</v>
      </c>
      <c r="C27" s="15" t="str">
        <f>Critères!C26</f>
        <v>Chaque son déclenché automatiquement est-il contrôlable par l’utilisateur ?</v>
      </c>
      <c r="D27" s="10" t="s">
        <v>248</v>
      </c>
      <c r="E27" s="16" t="s">
        <v>252</v>
      </c>
      <c r="F27" s="18"/>
      <c r="G27" s="18"/>
    </row>
    <row r="28" spans="1:7" ht="33.75">
      <c r="A28" s="63"/>
      <c r="B28" s="49" t="str">
        <f>Critères!B27</f>
        <v>4.11</v>
      </c>
      <c r="C28" s="15" t="str">
        <f>Critères!C27</f>
        <v>La consultation de chaque média temporel est-elle, si nécessaire, contrôlable par le clavier et tout dispositif de pointage ?</v>
      </c>
      <c r="D28" s="10" t="s">
        <v>248</v>
      </c>
      <c r="E28" s="16" t="s">
        <v>252</v>
      </c>
      <c r="F28" s="18"/>
      <c r="G28" s="18"/>
    </row>
    <row r="29" spans="1:7" ht="22.5">
      <c r="A29" s="63"/>
      <c r="B29" s="49" t="str">
        <f>Critères!B28</f>
        <v>4.12</v>
      </c>
      <c r="C29" s="15" t="str">
        <f>Critères!C28</f>
        <v>La consultation de chaque média non temporel est-elle contrôlable par le clavier et tout dispositif de pointage ?</v>
      </c>
      <c r="D29" s="10" t="s">
        <v>248</v>
      </c>
      <c r="E29" s="16" t="s">
        <v>252</v>
      </c>
      <c r="F29" s="18"/>
      <c r="G29" s="18"/>
    </row>
    <row r="30" spans="1:7" ht="33.75">
      <c r="A30" s="63"/>
      <c r="B30" s="49" t="str">
        <f>Critères!B29</f>
        <v>4.13</v>
      </c>
      <c r="C30" s="15" t="str">
        <f>Critères!C29</f>
        <v>Chaque média temporel et non temporel est-il compatible avec les technologies d’assistance (hors cas particuliers) ?</v>
      </c>
      <c r="D30" s="10" t="s">
        <v>248</v>
      </c>
      <c r="E30" s="16" t="s">
        <v>252</v>
      </c>
      <c r="F30" s="18"/>
      <c r="G30" s="18"/>
    </row>
    <row r="31" spans="1:7" ht="15.75">
      <c r="A31" s="63" t="str">
        <f>Critères!$A$30</f>
        <v>TABLEAUX</v>
      </c>
      <c r="B31" s="49" t="str">
        <f>Critères!B30</f>
        <v>5.1</v>
      </c>
      <c r="C31" s="15" t="str">
        <f>Critères!C30</f>
        <v>Chaque tableau de données complexe a-t-il un résumé ?</v>
      </c>
      <c r="D31" s="10" t="s">
        <v>246</v>
      </c>
      <c r="E31" s="16" t="s">
        <v>252</v>
      </c>
      <c r="F31" s="15"/>
      <c r="G31" s="15"/>
    </row>
    <row r="32" spans="1:7" ht="22.5">
      <c r="A32" s="63"/>
      <c r="B32" s="49" t="str">
        <f>Critères!B31</f>
        <v>5.2</v>
      </c>
      <c r="C32" s="15" t="str">
        <f>Critères!C31</f>
        <v>Pour chaque tableau de données complexe ayant un résumé, celui-ci est-il pertinent ?</v>
      </c>
      <c r="D32" s="10" t="s">
        <v>246</v>
      </c>
      <c r="E32" s="16" t="s">
        <v>252</v>
      </c>
      <c r="F32" s="15"/>
      <c r="G32" s="15"/>
    </row>
    <row r="33" spans="1:7" ht="22.5">
      <c r="A33" s="63"/>
      <c r="B33" s="49" t="str">
        <f>Critères!B32</f>
        <v>5.3</v>
      </c>
      <c r="C33" s="15" t="str">
        <f>Critères!C32</f>
        <v>Pour chaque tableau de mise en forme, le contenu linéarisé reste-t-il compréhensible ?</v>
      </c>
      <c r="D33" s="10" t="s">
        <v>246</v>
      </c>
      <c r="E33" s="16" t="s">
        <v>252</v>
      </c>
      <c r="F33" s="15"/>
      <c r="G33" s="15"/>
    </row>
    <row r="34" spans="1:7" ht="22.5">
      <c r="A34" s="63"/>
      <c r="B34" s="49" t="str">
        <f>Critères!B33</f>
        <v>5.4</v>
      </c>
      <c r="C34" s="15" t="str">
        <f>Critères!C33</f>
        <v>Pour chaque tableau de données ayant un titre, le titre est-il correctement associé au tableau de données ?</v>
      </c>
      <c r="D34" s="10" t="s">
        <v>244</v>
      </c>
      <c r="E34" s="16" t="s">
        <v>252</v>
      </c>
      <c r="F34" s="15"/>
      <c r="G34" s="15"/>
    </row>
    <row r="35" spans="1:7" ht="22.5">
      <c r="A35" s="63"/>
      <c r="B35" s="49" t="str">
        <f>Critères!B34</f>
        <v>5.5</v>
      </c>
      <c r="C35" s="15" t="str">
        <f>Critères!C34</f>
        <v>Pour chaque tableau de données ayant un titre, celui-ci est-il pertinent ?</v>
      </c>
      <c r="D35" s="10" t="s">
        <v>244</v>
      </c>
      <c r="E35" s="16" t="s">
        <v>252</v>
      </c>
      <c r="F35" s="18"/>
      <c r="G35" s="18"/>
    </row>
    <row r="36" spans="1:7" ht="33.75">
      <c r="A36" s="63"/>
      <c r="B36" s="49" t="str">
        <f>Critères!B35</f>
        <v>5.6</v>
      </c>
      <c r="C36" s="15" t="str">
        <f>Critères!C35</f>
        <v>Pour chaque tableau de données, chaque en-tête de colonnes et chaque en-tête de lignes sont-ils correctement déclarés ?</v>
      </c>
      <c r="D36" s="10" t="s">
        <v>244</v>
      </c>
      <c r="E36" s="16" t="s">
        <v>252</v>
      </c>
      <c r="F36" s="18"/>
      <c r="G36" s="18"/>
    </row>
    <row r="37" spans="1:7" ht="33.75">
      <c r="A37" s="63"/>
      <c r="B37" s="49" t="str">
        <f>Critères!B36</f>
        <v>5.7</v>
      </c>
      <c r="C37" s="15" t="str">
        <f>Critères!C36</f>
        <v>Pour chaque tableau de données, la technique appropriée permettant d’associer chaque cellule avec ses en-têtes est-elle utilisée (hors cas particuliers) ?</v>
      </c>
      <c r="D37" s="10" t="s">
        <v>244</v>
      </c>
      <c r="E37" s="16" t="s">
        <v>252</v>
      </c>
      <c r="F37" s="18"/>
      <c r="G37" s="18"/>
    </row>
    <row r="38" spans="1:7" ht="33.75">
      <c r="A38" s="63"/>
      <c r="B38" s="49" t="str">
        <f>Critères!B37</f>
        <v>5.8</v>
      </c>
      <c r="C38" s="15" t="str">
        <f>Critères!C37</f>
        <v>Chaque tableau de mise en forme ne doit pas utiliser d’éléments propres aux tableaux de données. Cette règle est-elle respectée ?</v>
      </c>
      <c r="D38" s="10" t="s">
        <v>246</v>
      </c>
      <c r="E38" s="16" t="s">
        <v>252</v>
      </c>
      <c r="F38" s="18"/>
      <c r="G38" s="18"/>
    </row>
    <row r="39" spans="1:7" ht="15.75">
      <c r="A39" s="63" t="str">
        <f>Critères!$A$38</f>
        <v>LIENS</v>
      </c>
      <c r="B39" s="49" t="str">
        <f>Critères!B38</f>
        <v>6.1</v>
      </c>
      <c r="C39" s="15" t="str">
        <f>Critères!C38</f>
        <v>Chaque lien est-il explicite (hors cas particuliers) ?</v>
      </c>
      <c r="D39" s="10" t="s">
        <v>244</v>
      </c>
      <c r="E39" s="16" t="s">
        <v>252</v>
      </c>
      <c r="F39" s="15"/>
      <c r="G39" s="15"/>
    </row>
    <row r="40" spans="1:7" ht="15.75">
      <c r="A40" s="63"/>
      <c r="B40" s="49" t="str">
        <f>Critères!B39</f>
        <v>6.2</v>
      </c>
      <c r="C40" s="15" t="str">
        <f>Critères!C39</f>
        <v>Dans chaque page web, chaque lien a-t-il un intitulé ?</v>
      </c>
      <c r="D40" s="10" t="s">
        <v>244</v>
      </c>
      <c r="E40" s="16" t="s">
        <v>252</v>
      </c>
      <c r="F40" s="15"/>
      <c r="G40" s="15"/>
    </row>
    <row r="41" spans="1:7" ht="22.5">
      <c r="A41" s="63" t="str">
        <f>Critères!$A$40</f>
        <v>SCRIPTS</v>
      </c>
      <c r="B41" s="49" t="str">
        <f>Critères!B40</f>
        <v>7.1</v>
      </c>
      <c r="C41" s="15" t="str">
        <f>Critères!C40</f>
        <v>Chaque script est-il, si nécessaire, compatible avec les technologies d’assistance ?</v>
      </c>
      <c r="D41" s="10" t="s">
        <v>248</v>
      </c>
      <c r="E41" s="16" t="s">
        <v>252</v>
      </c>
      <c r="F41" s="18"/>
      <c r="G41" s="18"/>
    </row>
    <row r="42" spans="1:7" ht="22.5">
      <c r="A42" s="63"/>
      <c r="B42" s="49" t="str">
        <f>Critères!B41</f>
        <v>7.2</v>
      </c>
      <c r="C42" s="15" t="str">
        <f>Critères!C41</f>
        <v>Pour chaque script ayant une alternative, cette alternative est-elle pertinente ?</v>
      </c>
      <c r="D42" s="10" t="s">
        <v>248</v>
      </c>
      <c r="E42" s="16" t="s">
        <v>252</v>
      </c>
      <c r="F42" s="18"/>
      <c r="G42" s="18"/>
    </row>
    <row r="43" spans="1:7" ht="22.5">
      <c r="A43" s="63"/>
      <c r="B43" s="49" t="str">
        <f>Critères!B42</f>
        <v>7.3</v>
      </c>
      <c r="C43" s="15" t="str">
        <f>Critères!C42</f>
        <v>Chaque script est-il contrôlable par le clavier et par tout dispositif de pointage (hors cas particuliers) ?</v>
      </c>
      <c r="D43" s="10" t="s">
        <v>248</v>
      </c>
      <c r="E43" s="16" t="s">
        <v>252</v>
      </c>
      <c r="F43" s="18"/>
      <c r="G43" s="18"/>
    </row>
    <row r="44" spans="1:7" ht="22.5">
      <c r="A44" s="63"/>
      <c r="B44" s="49" t="str">
        <f>Critères!B43</f>
        <v>7.4</v>
      </c>
      <c r="C44" s="15" t="str">
        <f>Critères!C43</f>
        <v>Pour chaque script qui initie un changement de contexte, l’utilisateur est-il averti ou en a-t-il le contrôle ?</v>
      </c>
      <c r="D44" s="10" t="s">
        <v>248</v>
      </c>
      <c r="E44" s="16" t="s">
        <v>252</v>
      </c>
      <c r="F44" s="18"/>
      <c r="G44" s="18"/>
    </row>
    <row r="45" spans="1:7" ht="22.5">
      <c r="A45" s="63"/>
      <c r="B45" s="49" t="str">
        <f>Critères!B44</f>
        <v>7.5</v>
      </c>
      <c r="C45" s="15" t="str">
        <f>Critères!C44</f>
        <v>Dans chaque page web, les messages de statut sont-ils correctement restitués par les technologies d’assistance ?</v>
      </c>
      <c r="D45" s="10" t="s">
        <v>248</v>
      </c>
      <c r="E45" s="16" t="s">
        <v>252</v>
      </c>
      <c r="F45" s="18"/>
      <c r="G45" s="18"/>
    </row>
    <row r="46" spans="1:7" ht="22.5">
      <c r="A46" s="63" t="str">
        <f>Critères!$A$45</f>
        <v>ÉLÉMENTS OBLIGATOIRES</v>
      </c>
      <c r="B46" s="49" t="str">
        <f>Critères!B45</f>
        <v>8.1</v>
      </c>
      <c r="C46" s="15" t="str">
        <f>Critères!C45</f>
        <v>Chaque page web est-elle définie par un type de document ?</v>
      </c>
      <c r="D46" s="10" t="s">
        <v>244</v>
      </c>
      <c r="E46" s="16" t="s">
        <v>252</v>
      </c>
      <c r="F46" s="18"/>
      <c r="G46" s="18"/>
    </row>
    <row r="47" spans="1:7" ht="33.75">
      <c r="A47" s="63"/>
      <c r="B47" s="49" t="str">
        <f>Critères!B46</f>
        <v>8.2</v>
      </c>
      <c r="C47" s="15" t="str">
        <f>Critères!C46</f>
        <v>Pour chaque page web, le code source généré est-il valide selon le type de document spécifié (hors cas particuliers) ?</v>
      </c>
      <c r="D47" s="10" t="s">
        <v>244</v>
      </c>
      <c r="E47" s="16" t="s">
        <v>252</v>
      </c>
      <c r="F47" s="18"/>
      <c r="G47" s="18"/>
    </row>
    <row r="48" spans="1:7" ht="22.5">
      <c r="A48" s="63"/>
      <c r="B48" s="49" t="str">
        <f>Critères!B47</f>
        <v>8.3</v>
      </c>
      <c r="C48" s="15" t="str">
        <f>Critères!C47</f>
        <v>Dans chaque page web, la langue par défaut est-elle présente ?</v>
      </c>
      <c r="D48" s="10" t="s">
        <v>244</v>
      </c>
      <c r="E48" s="16" t="s">
        <v>252</v>
      </c>
      <c r="F48" s="18"/>
      <c r="G48" s="18"/>
    </row>
    <row r="49" spans="1:7" ht="22.5">
      <c r="A49" s="63"/>
      <c r="B49" s="49" t="str">
        <f>Critères!B48</f>
        <v>8.4</v>
      </c>
      <c r="C49" s="15" t="str">
        <f>Critères!C48</f>
        <v>Pour chaque page web ayant une langue par défaut, le code de langue est-il pertinent ?</v>
      </c>
      <c r="D49" s="10" t="s">
        <v>244</v>
      </c>
      <c r="E49" s="16" t="s">
        <v>252</v>
      </c>
      <c r="F49" s="18"/>
      <c r="G49" s="18"/>
    </row>
    <row r="50" spans="1:7" ht="15.75">
      <c r="A50" s="63"/>
      <c r="B50" s="49" t="str">
        <f>Critères!B49</f>
        <v>8.5</v>
      </c>
      <c r="C50" s="15" t="str">
        <f>Critères!C49</f>
        <v>Chaque page web a-t-elle un titre de page ?</v>
      </c>
      <c r="D50" s="10" t="s">
        <v>244</v>
      </c>
      <c r="E50" s="16" t="s">
        <v>252</v>
      </c>
      <c r="F50" s="18"/>
      <c r="G50" s="18"/>
    </row>
    <row r="51" spans="1:7" ht="22.5">
      <c r="A51" s="63"/>
      <c r="B51" s="49" t="str">
        <f>Critères!B50</f>
        <v>8.6</v>
      </c>
      <c r="C51" s="15" t="str">
        <f>Critères!C50</f>
        <v>Pour chaque page web ayant un titre de page, ce titre est-il pertinent ?</v>
      </c>
      <c r="D51" s="10" t="s">
        <v>244</v>
      </c>
      <c r="E51" s="16" t="s">
        <v>252</v>
      </c>
      <c r="F51" s="18"/>
      <c r="G51" s="18"/>
    </row>
    <row r="52" spans="1:7" ht="22.5">
      <c r="A52" s="63"/>
      <c r="B52" s="49" t="str">
        <f>Critères!B51</f>
        <v>8.7</v>
      </c>
      <c r="C52" s="15" t="str">
        <f>Critères!C51</f>
        <v>Dans chaque page web, chaque changement de langue est-il indiqué dans le code source (hors cas particuliers) ?</v>
      </c>
      <c r="D52" s="10" t="s">
        <v>246</v>
      </c>
      <c r="E52" s="16" t="s">
        <v>252</v>
      </c>
      <c r="F52" s="18"/>
      <c r="G52" s="18"/>
    </row>
    <row r="53" spans="1:7" ht="22.5">
      <c r="A53" s="63"/>
      <c r="B53" s="49" t="str">
        <f>Critères!B52</f>
        <v>8.8</v>
      </c>
      <c r="C53" s="15" t="str">
        <f>Critères!C52</f>
        <v>Dans chaque page web, le code de langue de chaque changement de langue est-il valide et pertinent ?</v>
      </c>
      <c r="D53" s="10" t="s">
        <v>246</v>
      </c>
      <c r="E53" s="16" t="s">
        <v>252</v>
      </c>
      <c r="F53" s="18"/>
      <c r="G53" s="18"/>
    </row>
    <row r="54" spans="1:7" ht="33.75">
      <c r="A54" s="63"/>
      <c r="B54" s="49" t="str">
        <f>Critères!B53</f>
        <v>8.9</v>
      </c>
      <c r="C54" s="15" t="str">
        <f>Critères!C53</f>
        <v>Dans chaque page web, les balises ne doivent pas être utilisées uniquement à des fins de présentation. Cette règle est-elle respectée ?</v>
      </c>
      <c r="D54" s="10" t="s">
        <v>244</v>
      </c>
      <c r="E54" s="16" t="s">
        <v>252</v>
      </c>
      <c r="F54" s="18"/>
      <c r="G54" s="18"/>
    </row>
    <row r="55" spans="1:7" ht="22.5">
      <c r="A55" s="63"/>
      <c r="B55" s="49" t="str">
        <f>Critères!B54</f>
        <v>8.10</v>
      </c>
      <c r="C55" s="15" t="str">
        <f>Critères!C54</f>
        <v>Dans chaque page web, les changements du sens de lecture sont-ils signalés ?</v>
      </c>
      <c r="D55" s="10" t="s">
        <v>246</v>
      </c>
      <c r="E55" s="16" t="s">
        <v>252</v>
      </c>
      <c r="F55" s="18"/>
      <c r="G55" s="18"/>
    </row>
    <row r="56" spans="1:7" ht="22.5">
      <c r="A56" s="63" t="str">
        <f>Critères!$A$55</f>
        <v>STRUCTURATION</v>
      </c>
      <c r="B56" s="49" t="str">
        <f>Critères!B55</f>
        <v>9.1</v>
      </c>
      <c r="C56" s="15" t="str">
        <f>Critères!C55</f>
        <v>Dans chaque page web, l’information est-elle structurée par l’utilisation appropriée de titres ?</v>
      </c>
      <c r="D56" s="10" t="s">
        <v>244</v>
      </c>
      <c r="E56" s="16" t="s">
        <v>252</v>
      </c>
      <c r="F56" s="18"/>
      <c r="G56" s="18"/>
    </row>
    <row r="57" spans="1:7" ht="22.5">
      <c r="A57" s="63"/>
      <c r="B57" s="49" t="str">
        <f>Critères!B56</f>
        <v>9.2</v>
      </c>
      <c r="C57" s="15" t="str">
        <f>Critères!C56</f>
        <v>Dans chaque page web, la structure du document est-elle cohérente (hors cas particuliers) ?</v>
      </c>
      <c r="D57" s="10" t="s">
        <v>244</v>
      </c>
      <c r="E57" s="16" t="s">
        <v>252</v>
      </c>
      <c r="F57" s="18"/>
      <c r="G57" s="18"/>
    </row>
    <row r="58" spans="1:7" ht="22.5">
      <c r="A58" s="63"/>
      <c r="B58" s="49" t="str">
        <f>Critères!B57</f>
        <v>9.3</v>
      </c>
      <c r="C58" s="15" t="str">
        <f>Critères!C57</f>
        <v>Dans chaque page web, chaque liste est-elle correctement structurée ?</v>
      </c>
      <c r="D58" s="10" t="s">
        <v>244</v>
      </c>
      <c r="E58" s="16" t="s">
        <v>252</v>
      </c>
      <c r="F58" s="18"/>
      <c r="G58" s="18"/>
    </row>
    <row r="59" spans="1:7" ht="22.5">
      <c r="A59" s="63"/>
      <c r="B59" s="49" t="str">
        <f>Critères!B58</f>
        <v>9.4</v>
      </c>
      <c r="C59" s="15" t="str">
        <f>Critères!C58</f>
        <v>Dans chaque page web, chaque citation est-elle correctement indiquée ?</v>
      </c>
      <c r="D59" s="10" t="s">
        <v>244</v>
      </c>
      <c r="E59" s="16" t="s">
        <v>252</v>
      </c>
      <c r="F59" s="18"/>
      <c r="G59" s="18"/>
    </row>
    <row r="60" spans="1:7" ht="22.5">
      <c r="A60" s="63" t="str">
        <f>Critères!$A$59</f>
        <v>PRÉSENTATION</v>
      </c>
      <c r="B60" s="49" t="str">
        <f>Critères!B59</f>
        <v>10.1</v>
      </c>
      <c r="C60" s="15" t="str">
        <f>Critères!C59</f>
        <v>Dans le site web, des feuilles de styles sont-elles utilisées pour contrôler la présentation de l’information ?</v>
      </c>
      <c r="D60" s="10" t="s">
        <v>244</v>
      </c>
      <c r="E60" s="16" t="s">
        <v>252</v>
      </c>
      <c r="F60" s="18"/>
      <c r="G60" s="18"/>
    </row>
    <row r="61" spans="1:7" ht="33.75">
      <c r="A61" s="63"/>
      <c r="B61" s="49" t="str">
        <f>Critères!B60</f>
        <v>10.2</v>
      </c>
      <c r="C61" s="15" t="str">
        <f>Critères!C60</f>
        <v>Dans chaque page web, le contenu visible porteur d’information reste-t-il présent lorsque les feuilles de styles sont désactivées ?</v>
      </c>
      <c r="D61" s="10" t="s">
        <v>244</v>
      </c>
      <c r="E61" s="16" t="s">
        <v>252</v>
      </c>
      <c r="F61" s="18"/>
      <c r="G61" s="18"/>
    </row>
    <row r="62" spans="1:7" ht="33.75">
      <c r="A62" s="63"/>
      <c r="B62" s="49" t="str">
        <f>Critères!B61</f>
        <v>10.3</v>
      </c>
      <c r="C62" s="15" t="str">
        <f>Critères!C61</f>
        <v>Dans chaque page web, l’information reste-t-elle compréhensible lorsque les feuilles de styles sont désactivées ?</v>
      </c>
      <c r="D62" s="10" t="s">
        <v>244</v>
      </c>
      <c r="E62" s="16" t="s">
        <v>252</v>
      </c>
      <c r="F62" s="18"/>
      <c r="G62" s="18"/>
    </row>
    <row r="63" spans="1:7" ht="33.75">
      <c r="A63" s="63"/>
      <c r="B63" s="49" t="str">
        <f>Critères!B62</f>
        <v>10.4</v>
      </c>
      <c r="C63" s="15" t="str">
        <f>Critères!C62</f>
        <v>Dans chaque page web, le texte reste-t-il lisible lorsque la taille des caractères est augmentée jusqu’à 200%, au moins (hors cas particuliers) ?</v>
      </c>
      <c r="D63" s="10" t="s">
        <v>244</v>
      </c>
      <c r="E63" s="16" t="s">
        <v>252</v>
      </c>
      <c r="F63" s="18"/>
      <c r="G63" s="18"/>
    </row>
    <row r="64" spans="1:7" ht="33.75">
      <c r="A64" s="63"/>
      <c r="B64" s="49" t="str">
        <f>Critères!B63</f>
        <v>10.5</v>
      </c>
      <c r="C64" s="15" t="str">
        <f>Critères!C63</f>
        <v>Dans chaque page web, les déclarations CSS de couleurs de fond d’élément et de police sont-elles correctement utilisées ?</v>
      </c>
      <c r="D64" s="10" t="s">
        <v>244</v>
      </c>
      <c r="E64" s="16" t="s">
        <v>252</v>
      </c>
      <c r="F64" s="18"/>
      <c r="G64" s="18"/>
    </row>
    <row r="65" spans="1:7" ht="33.75">
      <c r="A65" s="63"/>
      <c r="B65" s="49" t="str">
        <f>Critères!B64</f>
        <v>10.6</v>
      </c>
      <c r="C65" s="15" t="str">
        <f>Critères!C64</f>
        <v>Dans chaque page web, chaque lien dont la nature n’est pas évidente est-il visible par rapport au texte environnant ?</v>
      </c>
      <c r="D65" s="10" t="s">
        <v>246</v>
      </c>
      <c r="E65" s="16" t="s">
        <v>252</v>
      </c>
      <c r="F65" s="18"/>
      <c r="G65" s="18"/>
    </row>
    <row r="66" spans="1:7" ht="22.5">
      <c r="A66" s="63"/>
      <c r="B66" s="49" t="str">
        <f>Critères!B65</f>
        <v>10.7</v>
      </c>
      <c r="C66" s="15" t="str">
        <f>Critères!C65</f>
        <v>Dans chaque page web, pour chaque élément recevant le focus, la prise de focus est-elle visible ?</v>
      </c>
      <c r="D66" s="10" t="s">
        <v>244</v>
      </c>
      <c r="E66" s="16" t="s">
        <v>252</v>
      </c>
      <c r="F66" s="15"/>
      <c r="G66" s="15"/>
    </row>
    <row r="67" spans="1:7" ht="22.5">
      <c r="A67" s="63"/>
      <c r="B67" s="49" t="str">
        <f>Critères!B66</f>
        <v>10.8</v>
      </c>
      <c r="C67" s="15" t="str">
        <f>Critères!C66</f>
        <v>Pour chaque page web, les contenus cachés ont-ils vocation à être ignorés par les technologies d’assistance ?</v>
      </c>
      <c r="D67" s="10" t="s">
        <v>246</v>
      </c>
      <c r="E67" s="16" t="s">
        <v>252</v>
      </c>
      <c r="F67" s="15"/>
      <c r="G67" s="15"/>
    </row>
    <row r="68" spans="1:7" ht="33.75">
      <c r="A68" s="63"/>
      <c r="B68" s="49" t="str">
        <f>Critères!B67</f>
        <v>10.9</v>
      </c>
      <c r="C68" s="15" t="str">
        <f>Critères!C67</f>
        <v>Dans chaque page web, l’information ne doit pas être donnée uniquement par la forme, taille ou position. Cette règle est-elle respectée ?</v>
      </c>
      <c r="D68" s="10" t="s">
        <v>244</v>
      </c>
      <c r="E68" s="16" t="s">
        <v>252</v>
      </c>
      <c r="F68" s="15"/>
      <c r="G68" s="15"/>
    </row>
    <row r="69" spans="1:7" ht="33.75">
      <c r="A69" s="63"/>
      <c r="B69" s="49" t="str">
        <f>Critères!B68</f>
        <v>10.10</v>
      </c>
      <c r="C69" s="15" t="str">
        <f>Critères!C68</f>
        <v>Dans chaque page web, l’information ne doit pas être donnée par la forme, taille ou position uniquement. Cette règle est-elle implémentée de façon pertinente ?</v>
      </c>
      <c r="D69" s="10" t="s">
        <v>244</v>
      </c>
      <c r="E69" s="16" t="s">
        <v>252</v>
      </c>
      <c r="F69" s="15"/>
      <c r="G69" s="15"/>
    </row>
    <row r="70" spans="1:7" ht="56.25">
      <c r="A70" s="63"/>
      <c r="B70" s="49" t="str">
        <f>Critères!B69</f>
        <v>10.11</v>
      </c>
      <c r="C70" s="15"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10" t="s">
        <v>244</v>
      </c>
      <c r="E70" s="16" t="s">
        <v>252</v>
      </c>
      <c r="F70" s="15"/>
      <c r="G70" s="15"/>
    </row>
    <row r="71" spans="1:7" ht="45">
      <c r="A71" s="63"/>
      <c r="B71" s="49" t="str">
        <f>Critères!B70</f>
        <v>10.12</v>
      </c>
      <c r="C71" s="15" t="str">
        <f>Critères!C70</f>
        <v>Dans chaque page web, les propriétés d’espacement du texte peuvent-elles être redéfinies par l’utilisateur sans perte de contenu ou de fonctionnalité (hors cas particuliers) ?</v>
      </c>
      <c r="D71" s="10" t="s">
        <v>244</v>
      </c>
      <c r="E71" s="16" t="s">
        <v>252</v>
      </c>
      <c r="F71" s="15"/>
      <c r="G71" s="15"/>
    </row>
    <row r="72" spans="1:7" ht="45">
      <c r="A72" s="63"/>
      <c r="B72" s="49" t="str">
        <f>Critères!B71</f>
        <v>10.13</v>
      </c>
      <c r="C72" s="15" t="str">
        <f>Critères!C71</f>
        <v>Dans chaque page web, les contenus additionnels apparaissant à la prise de focus ou au survol d’un composant d’interface sont-ils contrôlables par l’utilisateur (hors cas particuliers) ?</v>
      </c>
      <c r="D72" s="10" t="s">
        <v>246</v>
      </c>
      <c r="E72" s="16" t="s">
        <v>252</v>
      </c>
      <c r="F72" s="15"/>
      <c r="G72" s="15"/>
    </row>
    <row r="73" spans="1:7" ht="45">
      <c r="A73" s="63"/>
      <c r="B73" s="49" t="str">
        <f>Critères!B72</f>
        <v>10.14</v>
      </c>
      <c r="C73" s="15" t="str">
        <f>Critères!C72</f>
        <v>Dans chaque page web, les contenus additionnels apparaissant via les styles CSS uniquement peuvent-ils être rendus visibles au clavier et par tout dispositif de pointage ?</v>
      </c>
      <c r="D73" s="10" t="s">
        <v>246</v>
      </c>
      <c r="E73" s="16" t="s">
        <v>252</v>
      </c>
      <c r="F73" s="15"/>
      <c r="G73" s="15"/>
    </row>
    <row r="74" spans="1:7" ht="15.75">
      <c r="A74" s="63" t="str">
        <f>Critères!$A$73</f>
        <v>FORMULAIRES</v>
      </c>
      <c r="B74" s="49" t="str">
        <f>Critères!B73</f>
        <v>11.1</v>
      </c>
      <c r="C74" s="15" t="str">
        <f>Critères!C73</f>
        <v>Chaque champ de formulaire a-t-il une étiquette ?</v>
      </c>
      <c r="D74" s="10" t="s">
        <v>244</v>
      </c>
      <c r="E74" s="16" t="s">
        <v>252</v>
      </c>
      <c r="F74" s="15"/>
      <c r="G74" s="15"/>
    </row>
    <row r="75" spans="1:7" ht="22.5">
      <c r="A75" s="63"/>
      <c r="B75" s="49" t="str">
        <f>Critères!B74</f>
        <v>11.2</v>
      </c>
      <c r="C75" s="15" t="str">
        <f>Critères!C74</f>
        <v>Chaque étiquette associée à un champ de formulaire est-elle pertinente (hors cas particuliers) ?</v>
      </c>
      <c r="D75" s="10" t="s">
        <v>244</v>
      </c>
      <c r="E75" s="16" t="s">
        <v>252</v>
      </c>
      <c r="F75" s="15"/>
      <c r="G75" s="15"/>
    </row>
    <row r="76" spans="1:7" ht="45">
      <c r="A76" s="63"/>
      <c r="B76" s="49" t="str">
        <f>Critères!B75</f>
        <v>11.3</v>
      </c>
      <c r="C76" s="15" t="str">
        <f>Critères!C75</f>
        <v>Dans chaque formulaire, chaque étiquette associée à un champ de formulaire ayant la même fonction et répété plusieurs fois dans une même page ou dans un ensemble de pages est-elle cohérente ?</v>
      </c>
      <c r="D76" s="10" t="s">
        <v>246</v>
      </c>
      <c r="E76" s="16" t="s">
        <v>252</v>
      </c>
      <c r="F76" s="15"/>
      <c r="G76" s="15"/>
    </row>
    <row r="77" spans="1:7" ht="33.75">
      <c r="A77" s="63"/>
      <c r="B77" s="49" t="str">
        <f>Critères!B76</f>
        <v>11.4</v>
      </c>
      <c r="C77" s="15" t="str">
        <f>Critères!C76</f>
        <v>Dans chaque formulaire, chaque étiquette de champ et son champ associé sont-ils accolés (hors cas particuliers) ?</v>
      </c>
      <c r="D77" s="10" t="s">
        <v>244</v>
      </c>
      <c r="E77" s="16" t="s">
        <v>252</v>
      </c>
      <c r="F77" s="15"/>
      <c r="G77" s="15"/>
    </row>
    <row r="78" spans="1:7" ht="22.5">
      <c r="A78" s="63"/>
      <c r="B78" s="49" t="str">
        <f>Critères!B77</f>
        <v>11.5</v>
      </c>
      <c r="C78" s="15" t="str">
        <f>Critères!C77</f>
        <v>Dans chaque formulaire, les champs de même nature sont-ils regroupés, si nécessaire ?</v>
      </c>
      <c r="D78" s="10" t="s">
        <v>244</v>
      </c>
      <c r="E78" s="16" t="s">
        <v>252</v>
      </c>
      <c r="F78" s="15"/>
      <c r="G78" s="15"/>
    </row>
    <row r="79" spans="1:7" ht="22.5">
      <c r="A79" s="63"/>
      <c r="B79" s="49" t="str">
        <f>Critères!B78</f>
        <v>11.6</v>
      </c>
      <c r="C79" s="15" t="str">
        <f>Critères!C78</f>
        <v>Dans chaque formulaire, chaque regroupement de champs de même nature a-t-il une légende ?</v>
      </c>
      <c r="D79" s="10" t="s">
        <v>244</v>
      </c>
      <c r="E79" s="16" t="s">
        <v>252</v>
      </c>
      <c r="F79" s="18"/>
      <c r="G79" s="18"/>
    </row>
    <row r="80" spans="1:7" ht="33.75">
      <c r="A80" s="63"/>
      <c r="B80" s="49" t="str">
        <f>Critères!B79</f>
        <v>11.7</v>
      </c>
      <c r="C80" s="15" t="str">
        <f>Critères!C79</f>
        <v>Dans chaque formulaire, chaque légende associée à un regroupement de champs de même nature est-elle pertinente ?</v>
      </c>
      <c r="D80" s="10" t="s">
        <v>244</v>
      </c>
      <c r="E80" s="16" t="s">
        <v>252</v>
      </c>
      <c r="F80" s="18"/>
      <c r="G80" s="18"/>
    </row>
    <row r="81" spans="1:7" ht="22.5">
      <c r="A81" s="63"/>
      <c r="B81" s="49" t="str">
        <f>Critères!B80</f>
        <v>11.8</v>
      </c>
      <c r="C81" s="15" t="str">
        <f>Critères!C80</f>
        <v>Dans chaque formulaire, les items de même nature d’une liste de choix sont-ils regroupées de manière pertinente ?</v>
      </c>
      <c r="D81" s="10" t="s">
        <v>244</v>
      </c>
      <c r="E81" s="16" t="s">
        <v>252</v>
      </c>
      <c r="F81" s="18"/>
      <c r="G81" s="18"/>
    </row>
    <row r="82" spans="1:7" ht="22.5">
      <c r="A82" s="63"/>
      <c r="B82" s="49" t="str">
        <f>Critères!B81</f>
        <v>11.9</v>
      </c>
      <c r="C82" s="15" t="str">
        <f>Critères!C81</f>
        <v>Dans chaque formulaire, l’intitulé de chaque bouton est-il pertinent (hors cas particuliers) ?</v>
      </c>
      <c r="D82" s="10" t="s">
        <v>244</v>
      </c>
      <c r="E82" s="16" t="s">
        <v>252</v>
      </c>
      <c r="F82" s="18"/>
      <c r="G82" s="18"/>
    </row>
    <row r="83" spans="1:7" ht="22.5">
      <c r="A83" s="63"/>
      <c r="B83" s="49" t="str">
        <f>Critères!B82</f>
        <v>11.10</v>
      </c>
      <c r="C83" s="15" t="str">
        <f>Critères!C82</f>
        <v>Dans chaque formulaire, le contrôle de saisie est-il utilisé de manière pertinente (hors cas particuliers) ?</v>
      </c>
      <c r="D83" s="10" t="s">
        <v>248</v>
      </c>
      <c r="E83" s="16" t="s">
        <v>252</v>
      </c>
      <c r="F83" s="18"/>
      <c r="G83" s="18"/>
    </row>
    <row r="84" spans="1:7" ht="33.75">
      <c r="A84" s="63"/>
      <c r="B84" s="49" t="str">
        <f>Critères!B83</f>
        <v>11.11</v>
      </c>
      <c r="C84" s="15" t="str">
        <f>Critères!C83</f>
        <v>Dans chaque formulaire, le contrôle de saisie est-il accompagné, si nécessaire, de suggestions facilitant la correction des erreurs de saisie ?</v>
      </c>
      <c r="D84" s="10" t="s">
        <v>248</v>
      </c>
      <c r="E84" s="16" t="s">
        <v>252</v>
      </c>
      <c r="F84" s="18"/>
      <c r="G84" s="18"/>
    </row>
    <row r="85" spans="1:7" ht="67.5">
      <c r="A85" s="63"/>
      <c r="B85" s="49" t="str">
        <f>Critères!B84</f>
        <v>11.12</v>
      </c>
      <c r="C85" s="15"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0" t="s">
        <v>246</v>
      </c>
      <c r="E85" s="16" t="s">
        <v>252</v>
      </c>
      <c r="F85" s="18"/>
      <c r="G85" s="18"/>
    </row>
    <row r="86" spans="1:7" ht="33.75">
      <c r="A86" s="63"/>
      <c r="B86" s="49" t="str">
        <f>Critères!B85</f>
        <v>11.13</v>
      </c>
      <c r="C86" s="15" t="str">
        <f>Critères!C85</f>
        <v>La finalité d’un champ de saisie peut-elle être déduite pour faciliter le remplissage automatique des champs avec les données de l’utilisateur ?</v>
      </c>
      <c r="D86" s="10" t="s">
        <v>244</v>
      </c>
      <c r="E86" s="16" t="s">
        <v>252</v>
      </c>
      <c r="F86" s="18"/>
      <c r="G86" s="18"/>
    </row>
    <row r="87" spans="1:7" ht="22.5">
      <c r="A87" s="63" t="str">
        <f>Critères!$A$86</f>
        <v>NAVIGATION</v>
      </c>
      <c r="B87" s="49" t="str">
        <f>Critères!B86</f>
        <v>12.1</v>
      </c>
      <c r="C87" s="15" t="str">
        <f>Critères!C86</f>
        <v>Chaque ensemble de pages dispose-t-il de deux systèmes de navigation différents, au moins (hors cas particuliers) ?</v>
      </c>
      <c r="D87" s="10" t="s">
        <v>244</v>
      </c>
      <c r="E87" s="16" t="s">
        <v>252</v>
      </c>
      <c r="F87" s="18"/>
      <c r="G87" s="18"/>
    </row>
    <row r="88" spans="1:7" ht="33.75">
      <c r="A88" s="63"/>
      <c r="B88" s="49" t="str">
        <f>Critères!B87</f>
        <v>12.2</v>
      </c>
      <c r="C88" s="15" t="str">
        <f>Critères!C87</f>
        <v>Dans chaque ensemble de pages, le menu et les barres de navigation sont-ils toujours à la même place (hors cas particuliers) ?</v>
      </c>
      <c r="D88" s="10" t="s">
        <v>246</v>
      </c>
      <c r="E88" s="16" t="s">
        <v>252</v>
      </c>
      <c r="F88" s="18"/>
      <c r="G88" s="18"/>
    </row>
    <row r="89" spans="1:7" ht="15.75">
      <c r="A89" s="63"/>
      <c r="B89" s="49" t="str">
        <f>Critères!B88</f>
        <v>12.3</v>
      </c>
      <c r="C89" s="15" t="str">
        <f>Critères!C88</f>
        <v>La page « plan du site » est-elle pertinente ?</v>
      </c>
      <c r="D89" s="10" t="s">
        <v>246</v>
      </c>
      <c r="E89" s="16" t="s">
        <v>252</v>
      </c>
      <c r="F89" s="18"/>
      <c r="G89" s="18"/>
    </row>
    <row r="90" spans="1:7" ht="22.5">
      <c r="A90" s="63"/>
      <c r="B90" s="49" t="str">
        <f>Critères!B89</f>
        <v>12.4</v>
      </c>
      <c r="C90" s="15" t="str">
        <f>Critères!C89</f>
        <v>Dans chaque ensemble de pages, la page « plan du site » est-elle atteignable de manière identique ?</v>
      </c>
      <c r="D90" s="10" t="s">
        <v>246</v>
      </c>
      <c r="E90" s="16" t="s">
        <v>252</v>
      </c>
      <c r="F90" s="15"/>
      <c r="G90" s="15"/>
    </row>
    <row r="91" spans="1:7" ht="22.5">
      <c r="A91" s="63"/>
      <c r="B91" s="49" t="str">
        <f>Critères!B90</f>
        <v>12.5</v>
      </c>
      <c r="C91" s="15" t="str">
        <f>Critères!C90</f>
        <v>Dans chaque ensemble de pages, le moteur de recherche est-il atteignable de manière identique ?</v>
      </c>
      <c r="D91" s="10" t="s">
        <v>246</v>
      </c>
      <c r="E91" s="16" t="s">
        <v>252</v>
      </c>
      <c r="F91" s="15"/>
      <c r="G91" s="15"/>
    </row>
    <row r="92" spans="1:7" ht="56.25">
      <c r="A92" s="63"/>
      <c r="B92" s="49" t="str">
        <f>Critères!B91</f>
        <v>12.6</v>
      </c>
      <c r="C92" s="15" t="str">
        <f>Critères!C91</f>
        <v>Les zones de regroupement de contenus présentes dans plusieurs pages web (zones d’en-tête, de navigation principale, de contenu principal, de pied de page et de moteur de recherche) peuvent-elles être atteintes ou évitées ?</v>
      </c>
      <c r="D92" s="10" t="s">
        <v>244</v>
      </c>
      <c r="E92" s="16" t="s">
        <v>252</v>
      </c>
      <c r="F92" s="15"/>
      <c r="G92" s="15"/>
    </row>
    <row r="93" spans="1:7" ht="33.75">
      <c r="A93" s="63"/>
      <c r="B93" s="49" t="str">
        <f>Critères!B92</f>
        <v>12.7</v>
      </c>
      <c r="C93" s="15" t="str">
        <f>Critères!C92</f>
        <v>Dans chaque page web, un lien d’évitement ou d’accès rapide à la zone de contenu principal est-il présent (hors cas particuliers) ?</v>
      </c>
      <c r="D93" s="10" t="s">
        <v>244</v>
      </c>
      <c r="E93" s="16" t="s">
        <v>252</v>
      </c>
      <c r="F93" s="15"/>
      <c r="G93" s="15"/>
    </row>
    <row r="94" spans="1:7" ht="22.5">
      <c r="A94" s="63"/>
      <c r="B94" s="49" t="str">
        <f>Critères!B93</f>
        <v>12.8</v>
      </c>
      <c r="C94" s="15" t="str">
        <f>Critères!C93</f>
        <v>Dans chaque page web, l’ordre de tabulation est-il cohérent ?</v>
      </c>
      <c r="D94" s="10" t="s">
        <v>244</v>
      </c>
      <c r="E94" s="16" t="s">
        <v>252</v>
      </c>
      <c r="F94" s="15"/>
      <c r="G94" s="15"/>
    </row>
    <row r="95" spans="1:7" ht="22.5">
      <c r="A95" s="63"/>
      <c r="B95" s="49" t="str">
        <f>Critères!B94</f>
        <v>12.9</v>
      </c>
      <c r="C95" s="15" t="str">
        <f>Critères!C94</f>
        <v>Dans chaque page web, la navigation ne doit pas contenir de piège au clavier. Cette règle est-elle respectée ?</v>
      </c>
      <c r="D95" s="10" t="s">
        <v>244</v>
      </c>
      <c r="E95" s="16" t="s">
        <v>252</v>
      </c>
      <c r="F95" s="15"/>
      <c r="G95" s="15"/>
    </row>
    <row r="96" spans="1:7" ht="45">
      <c r="A96" s="63"/>
      <c r="B96" s="49" t="str">
        <f>Critères!B95</f>
        <v>12.10</v>
      </c>
      <c r="C96" s="15" t="str">
        <f>Critères!C95</f>
        <v>Dans chaque page web, les raccourcis clavier n’utilisant qu’une seule touche (lettre minuscule ou majuscule, ponctuation, chiffre ou symbole) sont-ils contrôlables par l’utilisateur ?</v>
      </c>
      <c r="D96" s="10" t="s">
        <v>246</v>
      </c>
      <c r="E96" s="16" t="s">
        <v>252</v>
      </c>
      <c r="F96" s="15"/>
      <c r="G96" s="15"/>
    </row>
    <row r="97" spans="1:7" ht="45">
      <c r="A97" s="63"/>
      <c r="B97" s="49" t="str">
        <f>Critères!B96</f>
        <v>12.11</v>
      </c>
      <c r="C97" s="15" t="str">
        <f>Critères!C96</f>
        <v>Dans chaque page web, les contenus additionnels apparaissant au survol, à la prise de focus ou à l’activation d’un composant d’interface sont-ils si nécessaire atteignables au clavier ?</v>
      </c>
      <c r="D97" s="10" t="s">
        <v>246</v>
      </c>
      <c r="E97" s="16" t="s">
        <v>252</v>
      </c>
      <c r="F97" s="15"/>
      <c r="G97" s="15"/>
    </row>
    <row r="98" spans="1:7" ht="33.75">
      <c r="A98" s="63" t="str">
        <f>Critères!$A$97</f>
        <v>CONSULTATION</v>
      </c>
      <c r="B98" s="49" t="str">
        <f>Critères!B97</f>
        <v>13.1</v>
      </c>
      <c r="C98" s="15" t="str">
        <f>Critères!C97</f>
        <v>Pour chaque page web, l’utilisateur a-t-il le contrôle de chaque limite de temps modifiant le contenu (hors cas particuliers) ?</v>
      </c>
      <c r="D98" s="10" t="s">
        <v>248</v>
      </c>
      <c r="E98" s="16" t="s">
        <v>252</v>
      </c>
      <c r="F98" s="15"/>
      <c r="G98" s="15"/>
    </row>
    <row r="99" spans="1:7" ht="33.75">
      <c r="A99" s="63"/>
      <c r="B99" s="49" t="str">
        <f>Critères!B98</f>
        <v>13.2</v>
      </c>
      <c r="C99" s="15" t="str">
        <f>Critères!C98</f>
        <v>Dans chaque page web, l’ouverture d’une nouvelle fenêtre ne doit pas être déclenchée sans action de l’utilisateur. Cette règle est-elle respectée ?</v>
      </c>
      <c r="D99" s="10" t="s">
        <v>248</v>
      </c>
      <c r="E99" s="16" t="s">
        <v>252</v>
      </c>
      <c r="F99" s="15"/>
      <c r="G99" s="15"/>
    </row>
    <row r="100" spans="1:7" ht="33.75">
      <c r="A100" s="63"/>
      <c r="B100" s="49" t="str">
        <f>Critères!B99</f>
        <v>13.3</v>
      </c>
      <c r="C100" s="15" t="str">
        <f>Critères!C99</f>
        <v>Dans chaque page web, chaque document bureautique en téléchargement possède-t-il, si nécessaire, une version accessible (hors cas particuliers) ?</v>
      </c>
      <c r="D100" s="10" t="s">
        <v>248</v>
      </c>
      <c r="E100" s="16" t="s">
        <v>252</v>
      </c>
      <c r="F100" s="15"/>
      <c r="G100" s="15"/>
    </row>
    <row r="101" spans="1:7" ht="22.5">
      <c r="A101" s="63"/>
      <c r="B101" s="49" t="str">
        <f>Critères!B100</f>
        <v>13.4</v>
      </c>
      <c r="C101" s="15" t="str">
        <f>Critères!C100</f>
        <v>Pour chaque document bureautique ayant une version accessible, cette version offre-t-elle la même information ?</v>
      </c>
      <c r="D101" s="10" t="s">
        <v>248</v>
      </c>
      <c r="E101" s="16" t="s">
        <v>252</v>
      </c>
      <c r="F101" s="15"/>
      <c r="G101" s="15"/>
    </row>
    <row r="102" spans="1:7" ht="22.5">
      <c r="A102" s="63"/>
      <c r="B102" s="49" t="str">
        <f>Critères!B101</f>
        <v>13.5</v>
      </c>
      <c r="C102" s="15" t="str">
        <f>Critères!C101</f>
        <v>Dans chaque page web, chaque contenu cryptique (art ASCII, émoticon, syntaxe cryptique) a-t-il une alternative ?</v>
      </c>
      <c r="D102" s="10" t="s">
        <v>248</v>
      </c>
      <c r="E102" s="16" t="s">
        <v>252</v>
      </c>
      <c r="F102" s="15"/>
      <c r="G102" s="15"/>
    </row>
    <row r="103" spans="1:7" ht="33.75">
      <c r="A103" s="63"/>
      <c r="B103" s="49" t="str">
        <f>Critères!B102</f>
        <v>13.6</v>
      </c>
      <c r="C103" s="15" t="str">
        <f>Critères!C102</f>
        <v>Dans chaque page web, pour chaque contenu cryptique (art ASCII, émoticon, syntaxe cryptique) ayant une alternative, cette alternative est-elle pertinente ?</v>
      </c>
      <c r="D103" s="10" t="s">
        <v>248</v>
      </c>
      <c r="E103" s="16" t="s">
        <v>252</v>
      </c>
      <c r="F103" s="15"/>
      <c r="G103" s="15"/>
    </row>
    <row r="104" spans="1:7" ht="33.75">
      <c r="A104" s="63"/>
      <c r="B104" s="49" t="str">
        <f>Critères!B103</f>
        <v>13.7</v>
      </c>
      <c r="C104" s="15" t="str">
        <f>Critères!C103</f>
        <v>Dans chaque page web, les changements brusques de luminosité ou les effets de flash sont-ils correctement utilisés ?</v>
      </c>
      <c r="D104" s="10" t="s">
        <v>248</v>
      </c>
      <c r="E104" s="16" t="s">
        <v>252</v>
      </c>
      <c r="F104" s="15"/>
      <c r="G104" s="15"/>
    </row>
    <row r="105" spans="1:7" ht="22.5">
      <c r="A105" s="63"/>
      <c r="B105" s="49" t="str">
        <f>Critères!B104</f>
        <v>13.8</v>
      </c>
      <c r="C105" s="15" t="str">
        <f>Critères!C104</f>
        <v>Dans chaque page web, chaque contenu en mouvement ou clignotant est-il contrôlable par l’utilisateur ?</v>
      </c>
      <c r="D105" s="10" t="s">
        <v>248</v>
      </c>
      <c r="E105" s="16" t="s">
        <v>252</v>
      </c>
      <c r="F105" s="15"/>
      <c r="G105" s="15"/>
    </row>
    <row r="106" spans="1:7" ht="33.75">
      <c r="A106" s="63"/>
      <c r="B106" s="49" t="str">
        <f>Critères!B105</f>
        <v>13.9</v>
      </c>
      <c r="C106" s="15" t="str">
        <f>Critères!C105</f>
        <v>Dans chaque page web, le contenu proposé est-il consultable quelle que soit l’orientation de l’écran (portait ou paysage) (hors cas particuliers) ?</v>
      </c>
      <c r="D106" s="10" t="s">
        <v>248</v>
      </c>
      <c r="E106" s="16" t="s">
        <v>252</v>
      </c>
      <c r="F106" s="15"/>
      <c r="G106" s="15"/>
    </row>
    <row r="107" spans="1:7" ht="45">
      <c r="A107" s="63"/>
      <c r="B107" s="49" t="str">
        <f>Critères!B106</f>
        <v>13.10</v>
      </c>
      <c r="C107" s="15" t="str">
        <f>Critères!C106</f>
        <v>Dans chaque page web, les fonctionnalités utilisables ou disponibles au moyen d’un geste complexe peuvent-elles être également disponibles au moyen d’un geste simple (hors cas particuliers) ?</v>
      </c>
      <c r="D107" s="10" t="s">
        <v>248</v>
      </c>
      <c r="E107" s="16" t="s">
        <v>252</v>
      </c>
      <c r="F107" s="15"/>
      <c r="G107" s="15"/>
    </row>
    <row r="108" spans="1:7" ht="45">
      <c r="A108" s="63"/>
      <c r="B108" s="49" t="str">
        <f>Critères!B107</f>
        <v>13.11</v>
      </c>
      <c r="C108" s="15" t="str">
        <f>Critères!C107</f>
        <v>Dans chaque page web, les actions déclenchées au moyen d’un dispositif de pointage sur un point unique de l’écran peuvent-elles faire l’objet d’une annulation (hors cas particuliers) ?</v>
      </c>
      <c r="D108" s="10" t="s">
        <v>248</v>
      </c>
      <c r="E108" s="16" t="s">
        <v>252</v>
      </c>
      <c r="F108" s="15"/>
      <c r="G108" s="15"/>
    </row>
    <row r="109" spans="1:7" ht="45">
      <c r="A109" s="63"/>
      <c r="B109" s="49" t="str">
        <f>Critères!B108</f>
        <v>13.12</v>
      </c>
      <c r="C109" s="15" t="str">
        <f>Critères!C108</f>
        <v>Dans chaque page web, les fonctionnalités qui impliquent un mouvement de l’appareil ou vers l’appareil peuvent-elles être satisfaites de manière alternative (hors cas particuliers) ?</v>
      </c>
      <c r="D109" s="10" t="s">
        <v>248</v>
      </c>
      <c r="E109" s="16" t="s">
        <v>252</v>
      </c>
      <c r="F109" s="15"/>
      <c r="G109" s="15"/>
    </row>
  </sheetData>
  <autoFilter ref="A3:G109" xr:uid="{00000000-0009-0000-0000-000005000000}"/>
  <mergeCells count="15">
    <mergeCell ref="A18:A30"/>
    <mergeCell ref="A1:G1"/>
    <mergeCell ref="A2:G2"/>
    <mergeCell ref="A4:A12"/>
    <mergeCell ref="A13:A14"/>
    <mergeCell ref="A15:A17"/>
    <mergeCell ref="A74:A86"/>
    <mergeCell ref="A87:A97"/>
    <mergeCell ref="A98:A109"/>
    <mergeCell ref="A31:A38"/>
    <mergeCell ref="A39:A40"/>
    <mergeCell ref="A41:A45"/>
    <mergeCell ref="A46:A55"/>
    <mergeCell ref="A56:A59"/>
    <mergeCell ref="A60:A73"/>
  </mergeCells>
  <conditionalFormatting sqref="D4:D109">
    <cfRule type="cellIs" dxfId="11" priority="53" stopIfTrue="1" operator="equal">
      <formula>"C"</formula>
    </cfRule>
  </conditionalFormatting>
  <conditionalFormatting sqref="E4:E109">
    <cfRule type="cellIs" dxfId="10" priority="57" stopIfTrue="1" operator="equal">
      <formula>"D"</formula>
    </cfRule>
  </conditionalFormatting>
  <conditionalFormatting sqref="E4:E109">
    <cfRule type="cellIs" dxfId="9" priority="58" stopIfTrue="1" operator="equal">
      <formula>"N"</formula>
    </cfRule>
  </conditionalFormatting>
  <conditionalFormatting sqref="D4:D109">
    <cfRule type="cellIs" dxfId="8" priority="55" stopIfTrue="1" operator="equal">
      <formula>"NA"</formula>
    </cfRule>
  </conditionalFormatting>
  <conditionalFormatting sqref="D4:D109">
    <cfRule type="cellIs" dxfId="7" priority="54" stopIfTrue="1" operator="equal">
      <formula>"NC"</formula>
    </cfRule>
  </conditionalFormatting>
  <conditionalFormatting sqref="D4:D109">
    <cfRule type="cellIs" dxfId="6" priority="56" stopIfTrue="1" operator="equal">
      <formula>"NT"</formula>
    </cfRule>
  </conditionalFormatting>
  <dataValidations count="2">
    <dataValidation type="list" showErrorMessage="1" sqref="D4:D109" xr:uid="{00000000-0002-0000-0500-000000000000}">
      <formula1>"C,NC,NA,NT"</formula1>
    </dataValidation>
    <dataValidation type="list" showErrorMessage="1" sqref="E4:E109" xr:uid="{00000000-0002-0000-0500-000001000000}">
      <formula1>"D,N"</formula1>
    </dataValidation>
  </dataValidation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L109"/>
  <sheetViews>
    <sheetView workbookViewId="0">
      <selection activeCell="D4" sqref="D4"/>
    </sheetView>
  </sheetViews>
  <sheetFormatPr baseColWidth="10" defaultRowHeight="15"/>
  <cols>
    <col min="1" max="1" width="3.6640625" customWidth="1"/>
    <col min="2" max="2" width="4.21875" style="54" customWidth="1"/>
    <col min="3" max="3" width="32.6640625" style="11" customWidth="1"/>
    <col min="4" max="4" width="3.77734375" style="11" customWidth="1"/>
    <col min="5" max="5" width="3.21875" style="11" customWidth="1"/>
    <col min="6" max="6" width="32.5546875" style="11" customWidth="1"/>
    <col min="7" max="7" width="22.5546875" style="11" customWidth="1"/>
    <col min="8" max="64" width="9.44140625" style="11" customWidth="1"/>
  </cols>
  <sheetData>
    <row r="1" spans="1:64" ht="15.75">
      <c r="A1" s="56" t="str">
        <f>Échantillon!A1</f>
        <v>RGAA 4.1 – GRILLE D'ÉVALUATION</v>
      </c>
      <c r="B1" s="56"/>
      <c r="C1" s="56"/>
      <c r="D1" s="56"/>
      <c r="E1" s="56"/>
      <c r="F1" s="56"/>
      <c r="G1" s="56"/>
    </row>
    <row r="2" spans="1:64">
      <c r="A2" s="68" t="str">
        <f>CONCATENATE(Échantillon!B10," : ",Échantillon!C10)</f>
        <v>Détails Avocat : http://www.a11y-mcbeal.fr/devon</v>
      </c>
      <c r="B2" s="68"/>
      <c r="C2" s="68"/>
      <c r="D2" s="68"/>
      <c r="E2" s="68"/>
      <c r="F2" s="68"/>
      <c r="G2" s="68"/>
    </row>
    <row r="3" spans="1:64" ht="57.4" customHeight="1">
      <c r="A3" s="12" t="s">
        <v>14</v>
      </c>
      <c r="B3" s="12" t="s">
        <v>15</v>
      </c>
      <c r="C3" s="13" t="s">
        <v>16</v>
      </c>
      <c r="D3" s="12" t="s">
        <v>243</v>
      </c>
      <c r="E3" s="12" t="s">
        <v>257</v>
      </c>
      <c r="F3" s="13" t="s">
        <v>258</v>
      </c>
      <c r="G3" s="13" t="s">
        <v>259</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22.5">
      <c r="A4" s="63" t="str">
        <f>Critères!$A$3</f>
        <v>IMAGES</v>
      </c>
      <c r="B4" s="49" t="str">
        <f>Critères!B3</f>
        <v>1.1</v>
      </c>
      <c r="C4" s="15" t="str">
        <f>Critères!C3</f>
        <v>Chaque image porteuse d’information a-t-elle une alternative textuelle ?</v>
      </c>
      <c r="D4" s="10" t="s">
        <v>248</v>
      </c>
      <c r="E4" s="50" t="s">
        <v>252</v>
      </c>
      <c r="F4" s="15"/>
      <c r="G4" s="15"/>
      <c r="H4"/>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22.5">
      <c r="A5" s="63"/>
      <c r="B5" s="49" t="str">
        <f>Critères!B4</f>
        <v>1.2</v>
      </c>
      <c r="C5" s="15" t="str">
        <f>Critères!C4</f>
        <v>Chaque image de décoration est-elle correctement ignorée par les technologies d’assistance ?</v>
      </c>
      <c r="D5" s="10" t="s">
        <v>248</v>
      </c>
      <c r="E5" s="16" t="s">
        <v>252</v>
      </c>
      <c r="F5" s="15"/>
      <c r="G5" s="15"/>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3.75">
      <c r="A6" s="63"/>
      <c r="B6" s="49" t="str">
        <f>Critères!B5</f>
        <v>1.3</v>
      </c>
      <c r="C6" s="15" t="str">
        <f>Critères!C5</f>
        <v>Pour chaque image porteuse d'information ayant une alternative textuelle, cette alternative est-elle pertinente (hors cas particuliers) ?</v>
      </c>
      <c r="D6" s="10" t="s">
        <v>248</v>
      </c>
      <c r="E6" s="16" t="s">
        <v>252</v>
      </c>
      <c r="F6" s="15"/>
      <c r="G6" s="15"/>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33.75">
      <c r="A7" s="63"/>
      <c r="B7" s="49" t="str">
        <f>Critères!B6</f>
        <v>1.4</v>
      </c>
      <c r="C7" s="15" t="str">
        <f>Critères!C6</f>
        <v>Pour chaque image utilisée comme CAPTCHA ou comme image-test, ayant une alternative textuelle, cette alternative permet-elle d’identifier la nature et la fonction de l’image ?</v>
      </c>
      <c r="D7" s="10" t="s">
        <v>248</v>
      </c>
      <c r="E7" s="16" t="s">
        <v>252</v>
      </c>
      <c r="F7" s="15"/>
      <c r="G7" s="15"/>
    </row>
    <row r="8" spans="1:64" ht="33.75">
      <c r="A8" s="63"/>
      <c r="B8" s="49" t="str">
        <f>Critères!B7</f>
        <v>1.5</v>
      </c>
      <c r="C8" s="15" t="str">
        <f>Critères!C7</f>
        <v>Pour chaque image utilisée comme CAPTCHA, une solution d’accès alternatif au contenu ou à la fonction du CAPTCHA est-elle présente ?</v>
      </c>
      <c r="D8" s="10" t="s">
        <v>248</v>
      </c>
      <c r="E8" s="16" t="s">
        <v>252</v>
      </c>
      <c r="F8" s="16"/>
      <c r="G8" s="15"/>
    </row>
    <row r="9" spans="1:64" ht="22.5">
      <c r="A9" s="63"/>
      <c r="B9" s="49" t="str">
        <f>Critères!B8</f>
        <v>1.6</v>
      </c>
      <c r="C9" s="15" t="str">
        <f>Critères!C8</f>
        <v>Chaque image porteuse d’information a-t-elle, si nécessaire, une description détaillée ?</v>
      </c>
      <c r="D9" s="10" t="s">
        <v>248</v>
      </c>
      <c r="E9" s="16" t="s">
        <v>252</v>
      </c>
      <c r="F9" s="15"/>
      <c r="G9" s="15"/>
    </row>
    <row r="10" spans="1:64" ht="22.5">
      <c r="A10" s="63"/>
      <c r="B10" s="49" t="str">
        <f>Critères!B9</f>
        <v>1.7</v>
      </c>
      <c r="C10" s="15" t="str">
        <f>Critères!C9</f>
        <v>Pour chaque image porteuse d’information ayant une description détaillée, cette description est-elle pertinente ?</v>
      </c>
      <c r="D10" s="10" t="s">
        <v>248</v>
      </c>
      <c r="E10" s="16" t="s">
        <v>252</v>
      </c>
      <c r="F10" s="15"/>
      <c r="G10" s="15"/>
    </row>
    <row r="11" spans="1:64" ht="45">
      <c r="A11" s="63"/>
      <c r="B11" s="49" t="str">
        <f>Critères!B10</f>
        <v>1.8</v>
      </c>
      <c r="C11" s="15" t="str">
        <f>Critères!C10</f>
        <v>Chaque image texte porteuse d’information, en l’absence d’un mécanisme de remplacement, doit si possible être remplacée par du texte stylé. Cette règle est-elle respectée (hors cas particuliers) ?</v>
      </c>
      <c r="D11" s="10" t="s">
        <v>248</v>
      </c>
      <c r="E11" s="50" t="s">
        <v>252</v>
      </c>
      <c r="F11" s="15"/>
      <c r="G11" s="15"/>
    </row>
    <row r="12" spans="1:64" ht="22.5">
      <c r="A12" s="63"/>
      <c r="B12" s="49" t="str">
        <f>Critères!B11</f>
        <v>1.9</v>
      </c>
      <c r="C12" s="15" t="str">
        <f>Critères!C11</f>
        <v>Chaque légende d’image est-elle, si nécessaire, correctement reliée à l’image correspondante ?</v>
      </c>
      <c r="D12" s="10" t="s">
        <v>248</v>
      </c>
      <c r="E12" s="50" t="s">
        <v>252</v>
      </c>
      <c r="F12" s="15"/>
      <c r="G12" s="15"/>
    </row>
    <row r="13" spans="1:64" ht="15.75">
      <c r="A13" s="63" t="str">
        <f>Critères!$A$12</f>
        <v>CADRES</v>
      </c>
      <c r="B13" s="52" t="str">
        <f>Critères!B12</f>
        <v>2.1</v>
      </c>
      <c r="C13" s="18" t="str">
        <f>Critères!C12</f>
        <v>Chaque cadre a-t-il un titre de cadre ?</v>
      </c>
      <c r="D13" s="10" t="s">
        <v>248</v>
      </c>
      <c r="E13" s="50" t="s">
        <v>252</v>
      </c>
      <c r="F13" s="53"/>
      <c r="G13" s="18"/>
    </row>
    <row r="14" spans="1:64" ht="22.5">
      <c r="A14" s="63"/>
      <c r="B14" s="52" t="str">
        <f>Critères!B13</f>
        <v>2.2</v>
      </c>
      <c r="C14" s="18" t="str">
        <f>Critères!C13</f>
        <v>Pour chaque cadre ayant un titre de cadre, ce titre de cadre est-il pertinent ?</v>
      </c>
      <c r="D14" s="10" t="s">
        <v>248</v>
      </c>
      <c r="E14" s="50" t="s">
        <v>252</v>
      </c>
      <c r="F14" s="18"/>
      <c r="G14" s="18"/>
    </row>
    <row r="15" spans="1:64" ht="33.75">
      <c r="A15" s="63" t="str">
        <f>Critères!$A$14</f>
        <v>COULEURS</v>
      </c>
      <c r="B15" s="49" t="str">
        <f>Critères!B14</f>
        <v>3.1</v>
      </c>
      <c r="C15" s="15" t="str">
        <f>Critères!C14</f>
        <v>Dans chaque page web, l’information ne doit pas être donnée uniquement par la couleur. Cette règle est-elle respectée ?</v>
      </c>
      <c r="D15" s="10" t="s">
        <v>248</v>
      </c>
      <c r="E15" s="16" t="s">
        <v>252</v>
      </c>
      <c r="F15" s="15"/>
      <c r="G15" s="15"/>
    </row>
    <row r="16" spans="1:64" ht="33.75">
      <c r="A16" s="63"/>
      <c r="B16" s="49" t="str">
        <f>Critères!B15</f>
        <v>3.2</v>
      </c>
      <c r="C16" s="15" t="str">
        <f>Critères!C15</f>
        <v>Dans chaque page web, le contraste entre la couleur du texte et la couleur de son arrière-plan est-il suffisamment élevé (hors cas particuliers) ?</v>
      </c>
      <c r="D16" s="10" t="s">
        <v>248</v>
      </c>
      <c r="E16" s="16" t="s">
        <v>252</v>
      </c>
      <c r="F16" s="18"/>
      <c r="G16" s="18"/>
    </row>
    <row r="17" spans="1:7" ht="45">
      <c r="A17" s="63"/>
      <c r="B17" s="49" t="str">
        <f>Critères!B16</f>
        <v>3.3</v>
      </c>
      <c r="C17" s="15" t="str">
        <f>Critères!C16</f>
        <v>Dans chaque page web, les couleurs utilisées dans les composants d’interface ou les éléments graphiques porteurs d’informations sont-elles suffisamment contrastées (hors cas particuliers) ?</v>
      </c>
      <c r="D17" s="10" t="s">
        <v>248</v>
      </c>
      <c r="E17" s="16" t="s">
        <v>252</v>
      </c>
      <c r="F17" s="18"/>
      <c r="G17" s="18"/>
    </row>
    <row r="18" spans="1:7" ht="33.75">
      <c r="A18" s="63" t="str">
        <f>Critères!$A$17</f>
        <v>MULTIMÉDIA</v>
      </c>
      <c r="B18" s="49" t="str">
        <f>Critères!B17</f>
        <v>4.1</v>
      </c>
      <c r="C18" s="15" t="str">
        <f>Critères!C17</f>
        <v>Chaque média temporel pré-enregistré a-t-il, si nécessaire, une transcription textuelle ou une audiodescription (hors cas particuliers) ?</v>
      </c>
      <c r="D18" s="10" t="s">
        <v>248</v>
      </c>
      <c r="E18" s="16" t="s">
        <v>252</v>
      </c>
      <c r="F18" s="18"/>
      <c r="G18" s="18"/>
    </row>
    <row r="19" spans="1:7" ht="45">
      <c r="A19" s="63"/>
      <c r="B19" s="49" t="str">
        <f>Critères!B18</f>
        <v>4.2</v>
      </c>
      <c r="C19" s="15" t="str">
        <f>Critères!C18</f>
        <v>Pour chaque média temporel pré-enregistré ayant une transcription textuelle ou une audiodescription synchronisée, celles-ci sont-elles pertinentes (hors cas particuliers) ?</v>
      </c>
      <c r="D19" s="10" t="s">
        <v>248</v>
      </c>
      <c r="E19" s="16" t="s">
        <v>252</v>
      </c>
      <c r="F19" s="18"/>
      <c r="G19" s="18"/>
    </row>
    <row r="20" spans="1:7" ht="33.75">
      <c r="A20" s="63"/>
      <c r="B20" s="49" t="str">
        <f>Critères!B19</f>
        <v>4.3</v>
      </c>
      <c r="C20" s="15" t="str">
        <f>Critères!C19</f>
        <v>Chaque média temporel synchronisé pré-enregistré a-t-il, si nécessaire, des sous-titres synchronisés (hors cas particuliers) ?</v>
      </c>
      <c r="D20" s="10" t="s">
        <v>248</v>
      </c>
      <c r="E20" s="16" t="s">
        <v>252</v>
      </c>
      <c r="F20" s="18"/>
      <c r="G20" s="18"/>
    </row>
    <row r="21" spans="1:7" ht="33.75">
      <c r="A21" s="63"/>
      <c r="B21" s="49" t="str">
        <f>Critères!B20</f>
        <v>4.4</v>
      </c>
      <c r="C21" s="15" t="str">
        <f>Critères!C20</f>
        <v>Pour chaque média temporel synchronisé pré-enregistré ayant des sous-titres synchronisés, ces sous-titres sont-ils pertinents ?</v>
      </c>
      <c r="D21" s="10" t="s">
        <v>248</v>
      </c>
      <c r="E21" s="16" t="s">
        <v>252</v>
      </c>
      <c r="F21" s="18"/>
      <c r="G21" s="18"/>
    </row>
    <row r="22" spans="1:7" ht="33.75">
      <c r="A22" s="63"/>
      <c r="B22" s="49" t="str">
        <f>Critères!B21</f>
        <v>4.5</v>
      </c>
      <c r="C22" s="15" t="str">
        <f>Critères!C21</f>
        <v>Chaque média temporel pré-enregistré a-t-il, si nécessaire, une audiodescription synchronisée (hors cas particuliers) ?</v>
      </c>
      <c r="D22" s="10" t="s">
        <v>248</v>
      </c>
      <c r="E22" s="16" t="s">
        <v>252</v>
      </c>
      <c r="F22" s="18"/>
      <c r="G22" s="18"/>
    </row>
    <row r="23" spans="1:7" ht="33.75">
      <c r="A23" s="63"/>
      <c r="B23" s="49" t="str">
        <f>Critères!B22</f>
        <v>4.6</v>
      </c>
      <c r="C23" s="15" t="str">
        <f>Critères!C22</f>
        <v>Pour chaque média temporel pré-enregistré ayant une audiodescription synchronisée, celle-ci est-elle pertinente ?</v>
      </c>
      <c r="D23" s="10" t="s">
        <v>248</v>
      </c>
      <c r="E23" s="16" t="s">
        <v>252</v>
      </c>
      <c r="F23" s="18"/>
      <c r="G23" s="18"/>
    </row>
    <row r="24" spans="1:7" ht="22.5">
      <c r="A24" s="63"/>
      <c r="B24" s="49" t="str">
        <f>Critères!B23</f>
        <v>4.7</v>
      </c>
      <c r="C24" s="15" t="str">
        <f>Critères!C23</f>
        <v>Chaque média temporel est-il clairement identifiable (hors cas particuliers) ?</v>
      </c>
      <c r="D24" s="10" t="s">
        <v>248</v>
      </c>
      <c r="E24" s="16" t="s">
        <v>252</v>
      </c>
      <c r="F24" s="18"/>
      <c r="G24" s="18"/>
    </row>
    <row r="25" spans="1:7" ht="22.5">
      <c r="A25" s="63"/>
      <c r="B25" s="49" t="str">
        <f>Critères!B24</f>
        <v>4.8</v>
      </c>
      <c r="C25" s="15" t="str">
        <f>Critères!C24</f>
        <v>Chaque média non temporel a-t-il, si nécessaire, une alternative (hors cas particuliers) ?</v>
      </c>
      <c r="D25" s="10" t="s">
        <v>248</v>
      </c>
      <c r="E25" s="16" t="s">
        <v>252</v>
      </c>
      <c r="F25" s="18"/>
      <c r="G25" s="18"/>
    </row>
    <row r="26" spans="1:7" ht="22.5">
      <c r="A26" s="63"/>
      <c r="B26" s="49" t="str">
        <f>Critères!B25</f>
        <v>4.9</v>
      </c>
      <c r="C26" s="15" t="str">
        <f>Critères!C25</f>
        <v>Pour chaque média non temporel ayant une alternative, cette alternative est-elle pertinente ?</v>
      </c>
      <c r="D26" s="10" t="s">
        <v>248</v>
      </c>
      <c r="E26" s="16" t="s">
        <v>252</v>
      </c>
      <c r="F26" s="18"/>
      <c r="G26" s="18"/>
    </row>
    <row r="27" spans="1:7" ht="22.5">
      <c r="A27" s="63"/>
      <c r="B27" s="49" t="str">
        <f>Critères!B26</f>
        <v>4.10</v>
      </c>
      <c r="C27" s="15" t="str">
        <f>Critères!C26</f>
        <v>Chaque son déclenché automatiquement est-il contrôlable par l’utilisateur ?</v>
      </c>
      <c r="D27" s="10" t="s">
        <v>248</v>
      </c>
      <c r="E27" s="16" t="s">
        <v>252</v>
      </c>
      <c r="F27" s="18"/>
      <c r="G27" s="18"/>
    </row>
    <row r="28" spans="1:7" ht="33.75">
      <c r="A28" s="63"/>
      <c r="B28" s="49" t="str">
        <f>Critères!B27</f>
        <v>4.11</v>
      </c>
      <c r="C28" s="15" t="str">
        <f>Critères!C27</f>
        <v>La consultation de chaque média temporel est-elle, si nécessaire, contrôlable par le clavier et tout dispositif de pointage ?</v>
      </c>
      <c r="D28" s="10" t="s">
        <v>248</v>
      </c>
      <c r="E28" s="16" t="s">
        <v>252</v>
      </c>
      <c r="F28" s="18"/>
      <c r="G28" s="18"/>
    </row>
    <row r="29" spans="1:7" ht="22.5">
      <c r="A29" s="63"/>
      <c r="B29" s="49" t="str">
        <f>Critères!B28</f>
        <v>4.12</v>
      </c>
      <c r="C29" s="15" t="str">
        <f>Critères!C28</f>
        <v>La consultation de chaque média non temporel est-elle contrôlable par le clavier et tout dispositif de pointage ?</v>
      </c>
      <c r="D29" s="10" t="s">
        <v>248</v>
      </c>
      <c r="E29" s="16" t="s">
        <v>252</v>
      </c>
      <c r="F29" s="18"/>
      <c r="G29" s="18"/>
    </row>
    <row r="30" spans="1:7" ht="33.75">
      <c r="A30" s="63"/>
      <c r="B30" s="49" t="str">
        <f>Critères!B29</f>
        <v>4.13</v>
      </c>
      <c r="C30" s="15" t="str">
        <f>Critères!C29</f>
        <v>Chaque média temporel et non temporel est-il compatible avec les technologies d’assistance (hors cas particuliers) ?</v>
      </c>
      <c r="D30" s="10" t="s">
        <v>248</v>
      </c>
      <c r="E30" s="16" t="s">
        <v>252</v>
      </c>
      <c r="F30" s="18"/>
      <c r="G30" s="18"/>
    </row>
    <row r="31" spans="1:7" ht="15.75">
      <c r="A31" s="63" t="str">
        <f>Critères!$A$30</f>
        <v>TABLEAUX</v>
      </c>
      <c r="B31" s="49" t="str">
        <f>Critères!B30</f>
        <v>5.1</v>
      </c>
      <c r="C31" s="15" t="str">
        <f>Critères!C30</f>
        <v>Chaque tableau de données complexe a-t-il un résumé ?</v>
      </c>
      <c r="D31" s="10" t="s">
        <v>248</v>
      </c>
      <c r="E31" s="16" t="s">
        <v>252</v>
      </c>
      <c r="F31" s="15"/>
      <c r="G31" s="15"/>
    </row>
    <row r="32" spans="1:7" ht="22.5">
      <c r="A32" s="63"/>
      <c r="B32" s="49" t="str">
        <f>Critères!B31</f>
        <v>5.2</v>
      </c>
      <c r="C32" s="15" t="str">
        <f>Critères!C31</f>
        <v>Pour chaque tableau de données complexe ayant un résumé, celui-ci est-il pertinent ?</v>
      </c>
      <c r="D32" s="10" t="s">
        <v>248</v>
      </c>
      <c r="E32" s="16" t="s">
        <v>252</v>
      </c>
      <c r="F32" s="15"/>
      <c r="G32" s="15"/>
    </row>
    <row r="33" spans="1:7" ht="22.5">
      <c r="A33" s="63"/>
      <c r="B33" s="49" t="str">
        <f>Critères!B32</f>
        <v>5.3</v>
      </c>
      <c r="C33" s="15" t="str">
        <f>Critères!C32</f>
        <v>Pour chaque tableau de mise en forme, le contenu linéarisé reste-t-il compréhensible ?</v>
      </c>
      <c r="D33" s="10" t="s">
        <v>248</v>
      </c>
      <c r="E33" s="16" t="s">
        <v>252</v>
      </c>
      <c r="F33" s="15"/>
      <c r="G33" s="15"/>
    </row>
    <row r="34" spans="1:7" ht="22.5">
      <c r="A34" s="63"/>
      <c r="B34" s="49" t="str">
        <f>Critères!B33</f>
        <v>5.4</v>
      </c>
      <c r="C34" s="15" t="str">
        <f>Critères!C33</f>
        <v>Pour chaque tableau de données ayant un titre, le titre est-il correctement associé au tableau de données ?</v>
      </c>
      <c r="D34" s="10" t="s">
        <v>248</v>
      </c>
      <c r="E34" s="16" t="s">
        <v>252</v>
      </c>
      <c r="F34" s="15"/>
      <c r="G34" s="15"/>
    </row>
    <row r="35" spans="1:7" ht="22.5">
      <c r="A35" s="63"/>
      <c r="B35" s="49" t="str">
        <f>Critères!B34</f>
        <v>5.5</v>
      </c>
      <c r="C35" s="15" t="str">
        <f>Critères!C34</f>
        <v>Pour chaque tableau de données ayant un titre, celui-ci est-il pertinent ?</v>
      </c>
      <c r="D35" s="10" t="s">
        <v>248</v>
      </c>
      <c r="E35" s="16" t="s">
        <v>252</v>
      </c>
      <c r="F35" s="18"/>
      <c r="G35" s="18"/>
    </row>
    <row r="36" spans="1:7" ht="33.75">
      <c r="A36" s="63"/>
      <c r="B36" s="49" t="str">
        <f>Critères!B35</f>
        <v>5.6</v>
      </c>
      <c r="C36" s="15" t="str">
        <f>Critères!C35</f>
        <v>Pour chaque tableau de données, chaque en-tête de colonnes et chaque en-tête de lignes sont-ils correctement déclarés ?</v>
      </c>
      <c r="D36" s="10" t="s">
        <v>248</v>
      </c>
      <c r="E36" s="16" t="s">
        <v>252</v>
      </c>
      <c r="F36" s="18"/>
      <c r="G36" s="18"/>
    </row>
    <row r="37" spans="1:7" ht="33.75">
      <c r="A37" s="63"/>
      <c r="B37" s="49" t="str">
        <f>Critères!B36</f>
        <v>5.7</v>
      </c>
      <c r="C37" s="15" t="str">
        <f>Critères!C36</f>
        <v>Pour chaque tableau de données, la technique appropriée permettant d’associer chaque cellule avec ses en-têtes est-elle utilisée (hors cas particuliers) ?</v>
      </c>
      <c r="D37" s="10" t="s">
        <v>248</v>
      </c>
      <c r="E37" s="16" t="s">
        <v>252</v>
      </c>
      <c r="F37" s="18"/>
      <c r="G37" s="18"/>
    </row>
    <row r="38" spans="1:7" ht="33.75">
      <c r="A38" s="63"/>
      <c r="B38" s="49" t="str">
        <f>Critères!B37</f>
        <v>5.8</v>
      </c>
      <c r="C38" s="15" t="str">
        <f>Critères!C37</f>
        <v>Chaque tableau de mise en forme ne doit pas utiliser d’éléments propres aux tableaux de données. Cette règle est-elle respectée ?</v>
      </c>
      <c r="D38" s="10" t="s">
        <v>248</v>
      </c>
      <c r="E38" s="16" t="s">
        <v>252</v>
      </c>
      <c r="F38" s="18"/>
      <c r="G38" s="18"/>
    </row>
    <row r="39" spans="1:7" ht="15.75">
      <c r="A39" s="63" t="str">
        <f>Critères!$A$38</f>
        <v>LIENS</v>
      </c>
      <c r="B39" s="49" t="str">
        <f>Critères!B38</f>
        <v>6.1</v>
      </c>
      <c r="C39" s="15" t="str">
        <f>Critères!C38</f>
        <v>Chaque lien est-il explicite (hors cas particuliers) ?</v>
      </c>
      <c r="D39" s="10" t="s">
        <v>248</v>
      </c>
      <c r="E39" s="16" t="s">
        <v>252</v>
      </c>
      <c r="F39" s="15"/>
      <c r="G39" s="15"/>
    </row>
    <row r="40" spans="1:7" ht="15.75">
      <c r="A40" s="63"/>
      <c r="B40" s="49" t="str">
        <f>Critères!B39</f>
        <v>6.2</v>
      </c>
      <c r="C40" s="15" t="str">
        <f>Critères!C39</f>
        <v>Dans chaque page web, chaque lien a-t-il un intitulé ?</v>
      </c>
      <c r="D40" s="10" t="s">
        <v>248</v>
      </c>
      <c r="E40" s="16" t="s">
        <v>252</v>
      </c>
      <c r="F40" s="15"/>
      <c r="G40" s="15"/>
    </row>
    <row r="41" spans="1:7" ht="22.5">
      <c r="A41" s="63" t="str">
        <f>Critères!$A$40</f>
        <v>SCRIPTS</v>
      </c>
      <c r="B41" s="49" t="str">
        <f>Critères!B40</f>
        <v>7.1</v>
      </c>
      <c r="C41" s="15" t="str">
        <f>Critères!C40</f>
        <v>Chaque script est-il, si nécessaire, compatible avec les technologies d’assistance ?</v>
      </c>
      <c r="D41" s="10" t="s">
        <v>248</v>
      </c>
      <c r="E41" s="16" t="s">
        <v>252</v>
      </c>
      <c r="F41" s="18"/>
      <c r="G41" s="18"/>
    </row>
    <row r="42" spans="1:7" ht="22.5">
      <c r="A42" s="63"/>
      <c r="B42" s="49" t="str">
        <f>Critères!B41</f>
        <v>7.2</v>
      </c>
      <c r="C42" s="15" t="str">
        <f>Critères!C41</f>
        <v>Pour chaque script ayant une alternative, cette alternative est-elle pertinente ?</v>
      </c>
      <c r="D42" s="10" t="s">
        <v>248</v>
      </c>
      <c r="E42" s="16" t="s">
        <v>252</v>
      </c>
      <c r="F42" s="18"/>
      <c r="G42" s="18"/>
    </row>
    <row r="43" spans="1:7" ht="22.5">
      <c r="A43" s="63"/>
      <c r="B43" s="49" t="str">
        <f>Critères!B42</f>
        <v>7.3</v>
      </c>
      <c r="C43" s="15" t="str">
        <f>Critères!C42</f>
        <v>Chaque script est-il contrôlable par le clavier et par tout dispositif de pointage (hors cas particuliers) ?</v>
      </c>
      <c r="D43" s="10" t="s">
        <v>248</v>
      </c>
      <c r="E43" s="16" t="s">
        <v>252</v>
      </c>
      <c r="F43" s="18"/>
      <c r="G43" s="18"/>
    </row>
    <row r="44" spans="1:7" ht="22.5">
      <c r="A44" s="63"/>
      <c r="B44" s="49" t="str">
        <f>Critères!B43</f>
        <v>7.4</v>
      </c>
      <c r="C44" s="15" t="str">
        <f>Critères!C43</f>
        <v>Pour chaque script qui initie un changement de contexte, l’utilisateur est-il averti ou en a-t-il le contrôle ?</v>
      </c>
      <c r="D44" s="10" t="s">
        <v>248</v>
      </c>
      <c r="E44" s="16" t="s">
        <v>252</v>
      </c>
      <c r="F44" s="18"/>
      <c r="G44" s="18"/>
    </row>
    <row r="45" spans="1:7" ht="22.5">
      <c r="A45" s="63"/>
      <c r="B45" s="49" t="str">
        <f>Critères!B44</f>
        <v>7.5</v>
      </c>
      <c r="C45" s="15" t="str">
        <f>Critères!C44</f>
        <v>Dans chaque page web, les messages de statut sont-ils correctement restitués par les technologies d’assistance ?</v>
      </c>
      <c r="D45" s="10" t="s">
        <v>248</v>
      </c>
      <c r="E45" s="16" t="s">
        <v>252</v>
      </c>
      <c r="F45" s="18"/>
      <c r="G45" s="18"/>
    </row>
    <row r="46" spans="1:7" ht="22.5">
      <c r="A46" s="63" t="str">
        <f>Critères!$A$45</f>
        <v>ÉLÉMENTS OBLIGATOIRES</v>
      </c>
      <c r="B46" s="49" t="str">
        <f>Critères!B45</f>
        <v>8.1</v>
      </c>
      <c r="C46" s="15" t="str">
        <f>Critères!C45</f>
        <v>Chaque page web est-elle définie par un type de document ?</v>
      </c>
      <c r="D46" s="10" t="s">
        <v>248</v>
      </c>
      <c r="E46" s="16" t="s">
        <v>252</v>
      </c>
      <c r="F46" s="18"/>
      <c r="G46" s="18"/>
    </row>
    <row r="47" spans="1:7" ht="33.75">
      <c r="A47" s="63"/>
      <c r="B47" s="49" t="str">
        <f>Critères!B46</f>
        <v>8.2</v>
      </c>
      <c r="C47" s="15" t="str">
        <f>Critères!C46</f>
        <v>Pour chaque page web, le code source généré est-il valide selon le type de document spécifié (hors cas particuliers) ?</v>
      </c>
      <c r="D47" s="10" t="s">
        <v>248</v>
      </c>
      <c r="E47" s="16" t="s">
        <v>252</v>
      </c>
      <c r="F47" s="18"/>
      <c r="G47" s="18"/>
    </row>
    <row r="48" spans="1:7" ht="22.5">
      <c r="A48" s="63"/>
      <c r="B48" s="49" t="str">
        <f>Critères!B47</f>
        <v>8.3</v>
      </c>
      <c r="C48" s="15" t="str">
        <f>Critères!C47</f>
        <v>Dans chaque page web, la langue par défaut est-elle présente ?</v>
      </c>
      <c r="D48" s="10" t="s">
        <v>248</v>
      </c>
      <c r="E48" s="16" t="s">
        <v>252</v>
      </c>
      <c r="F48" s="18"/>
      <c r="G48" s="18"/>
    </row>
    <row r="49" spans="1:7" ht="22.5">
      <c r="A49" s="63"/>
      <c r="B49" s="49" t="str">
        <f>Critères!B48</f>
        <v>8.4</v>
      </c>
      <c r="C49" s="15" t="str">
        <f>Critères!C48</f>
        <v>Pour chaque page web ayant une langue par défaut, le code de langue est-il pertinent ?</v>
      </c>
      <c r="D49" s="10" t="s">
        <v>248</v>
      </c>
      <c r="E49" s="16" t="s">
        <v>252</v>
      </c>
      <c r="F49" s="18"/>
      <c r="G49" s="18"/>
    </row>
    <row r="50" spans="1:7" ht="15.75">
      <c r="A50" s="63"/>
      <c r="B50" s="49" t="str">
        <f>Critères!B49</f>
        <v>8.5</v>
      </c>
      <c r="C50" s="15" t="str">
        <f>Critères!C49</f>
        <v>Chaque page web a-t-elle un titre de page ?</v>
      </c>
      <c r="D50" s="10" t="s">
        <v>248</v>
      </c>
      <c r="E50" s="16" t="s">
        <v>252</v>
      </c>
      <c r="F50" s="18"/>
      <c r="G50" s="18"/>
    </row>
    <row r="51" spans="1:7" ht="22.5">
      <c r="A51" s="63"/>
      <c r="B51" s="49" t="str">
        <f>Critères!B50</f>
        <v>8.6</v>
      </c>
      <c r="C51" s="15" t="str">
        <f>Critères!C50</f>
        <v>Pour chaque page web ayant un titre de page, ce titre est-il pertinent ?</v>
      </c>
      <c r="D51" s="10" t="s">
        <v>248</v>
      </c>
      <c r="E51" s="16" t="s">
        <v>252</v>
      </c>
      <c r="F51" s="18"/>
      <c r="G51" s="18"/>
    </row>
    <row r="52" spans="1:7" ht="22.5">
      <c r="A52" s="63"/>
      <c r="B52" s="49" t="str">
        <f>Critères!B51</f>
        <v>8.7</v>
      </c>
      <c r="C52" s="15" t="str">
        <f>Critères!C51</f>
        <v>Dans chaque page web, chaque changement de langue est-il indiqué dans le code source (hors cas particuliers) ?</v>
      </c>
      <c r="D52" s="10" t="s">
        <v>248</v>
      </c>
      <c r="E52" s="16" t="s">
        <v>252</v>
      </c>
      <c r="F52" s="18"/>
      <c r="G52" s="18"/>
    </row>
    <row r="53" spans="1:7" ht="22.5">
      <c r="A53" s="63"/>
      <c r="B53" s="49" t="str">
        <f>Critères!B52</f>
        <v>8.8</v>
      </c>
      <c r="C53" s="15" t="str">
        <f>Critères!C52</f>
        <v>Dans chaque page web, le code de langue de chaque changement de langue est-il valide et pertinent ?</v>
      </c>
      <c r="D53" s="10" t="s">
        <v>248</v>
      </c>
      <c r="E53" s="16" t="s">
        <v>252</v>
      </c>
      <c r="F53" s="18"/>
      <c r="G53" s="18"/>
    </row>
    <row r="54" spans="1:7" ht="33.75">
      <c r="A54" s="63"/>
      <c r="B54" s="49" t="str">
        <f>Critères!B53</f>
        <v>8.9</v>
      </c>
      <c r="C54" s="15" t="str">
        <f>Critères!C53</f>
        <v>Dans chaque page web, les balises ne doivent pas être utilisées uniquement à des fins de présentation. Cette règle est-elle respectée ?</v>
      </c>
      <c r="D54" s="10" t="s">
        <v>248</v>
      </c>
      <c r="E54" s="16" t="s">
        <v>252</v>
      </c>
      <c r="F54" s="18"/>
      <c r="G54" s="18"/>
    </row>
    <row r="55" spans="1:7" ht="22.5">
      <c r="A55" s="63"/>
      <c r="B55" s="49" t="str">
        <f>Critères!B54</f>
        <v>8.10</v>
      </c>
      <c r="C55" s="15" t="str">
        <f>Critères!C54</f>
        <v>Dans chaque page web, les changements du sens de lecture sont-ils signalés ?</v>
      </c>
      <c r="D55" s="10" t="s">
        <v>248</v>
      </c>
      <c r="E55" s="16" t="s">
        <v>252</v>
      </c>
      <c r="F55" s="18"/>
      <c r="G55" s="18"/>
    </row>
    <row r="56" spans="1:7" ht="22.5">
      <c r="A56" s="63" t="str">
        <f>Critères!$A$55</f>
        <v>STRUCTURATION</v>
      </c>
      <c r="B56" s="49" t="str">
        <f>Critères!B55</f>
        <v>9.1</v>
      </c>
      <c r="C56" s="15" t="str">
        <f>Critères!C55</f>
        <v>Dans chaque page web, l’information est-elle structurée par l’utilisation appropriée de titres ?</v>
      </c>
      <c r="D56" s="10" t="s">
        <v>248</v>
      </c>
      <c r="E56" s="16" t="s">
        <v>252</v>
      </c>
      <c r="F56" s="18"/>
      <c r="G56" s="18"/>
    </row>
    <row r="57" spans="1:7" ht="22.5">
      <c r="A57" s="63"/>
      <c r="B57" s="49" t="str">
        <f>Critères!B56</f>
        <v>9.2</v>
      </c>
      <c r="C57" s="15" t="str">
        <f>Critères!C56</f>
        <v>Dans chaque page web, la structure du document est-elle cohérente (hors cas particuliers) ?</v>
      </c>
      <c r="D57" s="10" t="s">
        <v>248</v>
      </c>
      <c r="E57" s="16" t="s">
        <v>252</v>
      </c>
      <c r="F57" s="18"/>
      <c r="G57" s="18"/>
    </row>
    <row r="58" spans="1:7" ht="22.5">
      <c r="A58" s="63"/>
      <c r="B58" s="49" t="str">
        <f>Critères!B57</f>
        <v>9.3</v>
      </c>
      <c r="C58" s="15" t="str">
        <f>Critères!C57</f>
        <v>Dans chaque page web, chaque liste est-elle correctement structurée ?</v>
      </c>
      <c r="D58" s="10" t="s">
        <v>248</v>
      </c>
      <c r="E58" s="16" t="s">
        <v>252</v>
      </c>
      <c r="F58" s="18"/>
      <c r="G58" s="18"/>
    </row>
    <row r="59" spans="1:7" ht="22.5">
      <c r="A59" s="63"/>
      <c r="B59" s="49" t="str">
        <f>Critères!B58</f>
        <v>9.4</v>
      </c>
      <c r="C59" s="15" t="str">
        <f>Critères!C58</f>
        <v>Dans chaque page web, chaque citation est-elle correctement indiquée ?</v>
      </c>
      <c r="D59" s="10" t="s">
        <v>248</v>
      </c>
      <c r="E59" s="16" t="s">
        <v>252</v>
      </c>
      <c r="F59" s="18"/>
      <c r="G59" s="18"/>
    </row>
    <row r="60" spans="1:7" ht="22.5">
      <c r="A60" s="63" t="str">
        <f>Critères!$A$59</f>
        <v>PRÉSENTATION</v>
      </c>
      <c r="B60" s="49" t="str">
        <f>Critères!B59</f>
        <v>10.1</v>
      </c>
      <c r="C60" s="15" t="str">
        <f>Critères!C59</f>
        <v>Dans le site web, des feuilles de styles sont-elles utilisées pour contrôler la présentation de l’information ?</v>
      </c>
      <c r="D60" s="10" t="s">
        <v>248</v>
      </c>
      <c r="E60" s="16" t="s">
        <v>252</v>
      </c>
      <c r="F60" s="18"/>
      <c r="G60" s="18"/>
    </row>
    <row r="61" spans="1:7" ht="33.75">
      <c r="A61" s="63"/>
      <c r="B61" s="49" t="str">
        <f>Critères!B60</f>
        <v>10.2</v>
      </c>
      <c r="C61" s="15" t="str">
        <f>Critères!C60</f>
        <v>Dans chaque page web, le contenu visible porteur d’information reste-t-il présent lorsque les feuilles de styles sont désactivées ?</v>
      </c>
      <c r="D61" s="10" t="s">
        <v>248</v>
      </c>
      <c r="E61" s="16" t="s">
        <v>252</v>
      </c>
      <c r="F61" s="18"/>
      <c r="G61" s="18"/>
    </row>
    <row r="62" spans="1:7" ht="33.75">
      <c r="A62" s="63"/>
      <c r="B62" s="49" t="str">
        <f>Critères!B61</f>
        <v>10.3</v>
      </c>
      <c r="C62" s="15" t="str">
        <f>Critères!C61</f>
        <v>Dans chaque page web, l’information reste-t-elle compréhensible lorsque les feuilles de styles sont désactivées ?</v>
      </c>
      <c r="D62" s="10" t="s">
        <v>248</v>
      </c>
      <c r="E62" s="16" t="s">
        <v>252</v>
      </c>
      <c r="F62" s="18"/>
      <c r="G62" s="18"/>
    </row>
    <row r="63" spans="1:7" ht="33.75">
      <c r="A63" s="63"/>
      <c r="B63" s="49" t="str">
        <f>Critères!B62</f>
        <v>10.4</v>
      </c>
      <c r="C63" s="15" t="str">
        <f>Critères!C62</f>
        <v>Dans chaque page web, le texte reste-t-il lisible lorsque la taille des caractères est augmentée jusqu’à 200%, au moins (hors cas particuliers) ?</v>
      </c>
      <c r="D63" s="10" t="s">
        <v>248</v>
      </c>
      <c r="E63" s="16" t="s">
        <v>252</v>
      </c>
      <c r="F63" s="18"/>
      <c r="G63" s="18"/>
    </row>
    <row r="64" spans="1:7" ht="33.75">
      <c r="A64" s="63"/>
      <c r="B64" s="49" t="str">
        <f>Critères!B63</f>
        <v>10.5</v>
      </c>
      <c r="C64" s="15" t="str">
        <f>Critères!C63</f>
        <v>Dans chaque page web, les déclarations CSS de couleurs de fond d’élément et de police sont-elles correctement utilisées ?</v>
      </c>
      <c r="D64" s="10" t="s">
        <v>248</v>
      </c>
      <c r="E64" s="16" t="s">
        <v>252</v>
      </c>
      <c r="F64" s="18"/>
      <c r="G64" s="18"/>
    </row>
    <row r="65" spans="1:7" ht="33.75">
      <c r="A65" s="63"/>
      <c r="B65" s="49" t="str">
        <f>Critères!B64</f>
        <v>10.6</v>
      </c>
      <c r="C65" s="15" t="str">
        <f>Critères!C64</f>
        <v>Dans chaque page web, chaque lien dont la nature n’est pas évidente est-il visible par rapport au texte environnant ?</v>
      </c>
      <c r="D65" s="10" t="s">
        <v>248</v>
      </c>
      <c r="E65" s="16" t="s">
        <v>252</v>
      </c>
      <c r="F65" s="18"/>
      <c r="G65" s="18"/>
    </row>
    <row r="66" spans="1:7" ht="22.5">
      <c r="A66" s="63"/>
      <c r="B66" s="49" t="str">
        <f>Critères!B65</f>
        <v>10.7</v>
      </c>
      <c r="C66" s="15" t="str">
        <f>Critères!C65</f>
        <v>Dans chaque page web, pour chaque élément recevant le focus, la prise de focus est-elle visible ?</v>
      </c>
      <c r="D66" s="10" t="s">
        <v>248</v>
      </c>
      <c r="E66" s="16" t="s">
        <v>252</v>
      </c>
      <c r="F66" s="15"/>
      <c r="G66" s="15"/>
    </row>
    <row r="67" spans="1:7" ht="22.5">
      <c r="A67" s="63"/>
      <c r="B67" s="49" t="str">
        <f>Critères!B66</f>
        <v>10.8</v>
      </c>
      <c r="C67" s="15" t="str">
        <f>Critères!C66</f>
        <v>Pour chaque page web, les contenus cachés ont-ils vocation à être ignorés par les technologies d’assistance ?</v>
      </c>
      <c r="D67" s="10" t="s">
        <v>248</v>
      </c>
      <c r="E67" s="16" t="s">
        <v>252</v>
      </c>
      <c r="F67" s="15"/>
      <c r="G67" s="15"/>
    </row>
    <row r="68" spans="1:7" ht="33.75">
      <c r="A68" s="63"/>
      <c r="B68" s="49" t="str">
        <f>Critères!B67</f>
        <v>10.9</v>
      </c>
      <c r="C68" s="15" t="str">
        <f>Critères!C67</f>
        <v>Dans chaque page web, l’information ne doit pas être donnée uniquement par la forme, taille ou position. Cette règle est-elle respectée ?</v>
      </c>
      <c r="D68" s="10" t="s">
        <v>248</v>
      </c>
      <c r="E68" s="16" t="s">
        <v>252</v>
      </c>
      <c r="F68" s="15"/>
      <c r="G68" s="15"/>
    </row>
    <row r="69" spans="1:7" ht="33.75">
      <c r="A69" s="63"/>
      <c r="B69" s="49" t="str">
        <f>Critères!B68</f>
        <v>10.10</v>
      </c>
      <c r="C69" s="15" t="str">
        <f>Critères!C68</f>
        <v>Dans chaque page web, l’information ne doit pas être donnée par la forme, taille ou position uniquement. Cette règle est-elle implémentée de façon pertinente ?</v>
      </c>
      <c r="D69" s="10" t="s">
        <v>248</v>
      </c>
      <c r="E69" s="16" t="s">
        <v>252</v>
      </c>
      <c r="F69" s="15"/>
      <c r="G69" s="15"/>
    </row>
    <row r="70" spans="1:7" ht="56.25">
      <c r="A70" s="63"/>
      <c r="B70" s="49" t="str">
        <f>Critères!B69</f>
        <v>10.11</v>
      </c>
      <c r="C70" s="15" t="str">
        <f>Critères!C69</f>
        <v>Pour chaque page web, les contenus peuvent-ils être présentés sans avoir recours à la fois à un défilement vertical pour une fenêtre ayant une hauteur de 256px ou à un défilement horizontal pour une fenêtre ayant une largeur de 320px (hors cas particuliers) ?</v>
      </c>
      <c r="D70" s="10" t="s">
        <v>248</v>
      </c>
      <c r="E70" s="16" t="s">
        <v>252</v>
      </c>
      <c r="F70" s="15"/>
      <c r="G70" s="15"/>
    </row>
    <row r="71" spans="1:7" ht="45">
      <c r="A71" s="63"/>
      <c r="B71" s="49" t="str">
        <f>Critères!B70</f>
        <v>10.12</v>
      </c>
      <c r="C71" s="15" t="str">
        <f>Critères!C70</f>
        <v>Dans chaque page web, les propriétés d’espacement du texte peuvent-elles être redéfinies par l’utilisateur sans perte de contenu ou de fonctionnalité (hors cas particuliers) ?</v>
      </c>
      <c r="D71" s="10" t="s">
        <v>248</v>
      </c>
      <c r="E71" s="16" t="s">
        <v>252</v>
      </c>
      <c r="F71" s="15"/>
      <c r="G71" s="15"/>
    </row>
    <row r="72" spans="1:7" ht="45">
      <c r="A72" s="63"/>
      <c r="B72" s="49" t="str">
        <f>Critères!B71</f>
        <v>10.13</v>
      </c>
      <c r="C72" s="15" t="str">
        <f>Critères!C71</f>
        <v>Dans chaque page web, les contenus additionnels apparaissant à la prise de focus ou au survol d’un composant d’interface sont-ils contrôlables par l’utilisateur (hors cas particuliers) ?</v>
      </c>
      <c r="D72" s="10" t="s">
        <v>248</v>
      </c>
      <c r="E72" s="16" t="s">
        <v>252</v>
      </c>
      <c r="F72" s="15"/>
      <c r="G72" s="15"/>
    </row>
    <row r="73" spans="1:7" ht="45">
      <c r="A73" s="63"/>
      <c r="B73" s="49" t="str">
        <f>Critères!B72</f>
        <v>10.14</v>
      </c>
      <c r="C73" s="15" t="str">
        <f>Critères!C72</f>
        <v>Dans chaque page web, les contenus additionnels apparaissant via les styles CSS uniquement peuvent-ils être rendus visibles au clavier et par tout dispositif de pointage ?</v>
      </c>
      <c r="D73" s="10" t="s">
        <v>248</v>
      </c>
      <c r="E73" s="16" t="s">
        <v>252</v>
      </c>
      <c r="F73" s="15"/>
      <c r="G73" s="15"/>
    </row>
    <row r="74" spans="1:7" ht="15.75">
      <c r="A74" s="63" t="str">
        <f>Critères!$A$73</f>
        <v>FORMULAIRES</v>
      </c>
      <c r="B74" s="49" t="str">
        <f>Critères!B73</f>
        <v>11.1</v>
      </c>
      <c r="C74" s="15" t="str">
        <f>Critères!C73</f>
        <v>Chaque champ de formulaire a-t-il une étiquette ?</v>
      </c>
      <c r="D74" s="10" t="s">
        <v>248</v>
      </c>
      <c r="E74" s="16" t="s">
        <v>252</v>
      </c>
      <c r="F74" s="15"/>
      <c r="G74" s="15"/>
    </row>
    <row r="75" spans="1:7" ht="22.5">
      <c r="A75" s="63"/>
      <c r="B75" s="49" t="str">
        <f>Critères!B74</f>
        <v>11.2</v>
      </c>
      <c r="C75" s="15" t="str">
        <f>Critères!C74</f>
        <v>Chaque étiquette associée à un champ de formulaire est-elle pertinente (hors cas particuliers) ?</v>
      </c>
      <c r="D75" s="10" t="s">
        <v>248</v>
      </c>
      <c r="E75" s="16" t="s">
        <v>252</v>
      </c>
      <c r="F75" s="15"/>
      <c r="G75" s="15"/>
    </row>
    <row r="76" spans="1:7" ht="45">
      <c r="A76" s="63"/>
      <c r="B76" s="49" t="str">
        <f>Critères!B75</f>
        <v>11.3</v>
      </c>
      <c r="C76" s="15" t="str">
        <f>Critères!C75</f>
        <v>Dans chaque formulaire, chaque étiquette associée à un champ de formulaire ayant la même fonction et répété plusieurs fois dans une même page ou dans un ensemble de pages est-elle cohérente ?</v>
      </c>
      <c r="D76" s="10" t="s">
        <v>248</v>
      </c>
      <c r="E76" s="16" t="s">
        <v>252</v>
      </c>
      <c r="F76" s="15"/>
      <c r="G76" s="15"/>
    </row>
    <row r="77" spans="1:7" ht="33.75">
      <c r="A77" s="63"/>
      <c r="B77" s="49" t="str">
        <f>Critères!B76</f>
        <v>11.4</v>
      </c>
      <c r="C77" s="15" t="str">
        <f>Critères!C76</f>
        <v>Dans chaque formulaire, chaque étiquette de champ et son champ associé sont-ils accolés (hors cas particuliers) ?</v>
      </c>
      <c r="D77" s="10" t="s">
        <v>248</v>
      </c>
      <c r="E77" s="16" t="s">
        <v>252</v>
      </c>
      <c r="F77" s="15"/>
      <c r="G77" s="15"/>
    </row>
    <row r="78" spans="1:7" ht="22.5">
      <c r="A78" s="63"/>
      <c r="B78" s="49" t="str">
        <f>Critères!B77</f>
        <v>11.5</v>
      </c>
      <c r="C78" s="15" t="str">
        <f>Critères!C77</f>
        <v>Dans chaque formulaire, les champs de même nature sont-ils regroupés, si nécessaire ?</v>
      </c>
      <c r="D78" s="10" t="s">
        <v>248</v>
      </c>
      <c r="E78" s="16" t="s">
        <v>252</v>
      </c>
      <c r="F78" s="15"/>
      <c r="G78" s="15"/>
    </row>
    <row r="79" spans="1:7" ht="22.5">
      <c r="A79" s="63"/>
      <c r="B79" s="49" t="str">
        <f>Critères!B78</f>
        <v>11.6</v>
      </c>
      <c r="C79" s="15" t="str">
        <f>Critères!C78</f>
        <v>Dans chaque formulaire, chaque regroupement de champs de même nature a-t-il une légende ?</v>
      </c>
      <c r="D79" s="10" t="s">
        <v>248</v>
      </c>
      <c r="E79" s="16" t="s">
        <v>252</v>
      </c>
      <c r="F79" s="18"/>
      <c r="G79" s="18"/>
    </row>
    <row r="80" spans="1:7" ht="33.75">
      <c r="A80" s="63"/>
      <c r="B80" s="49" t="str">
        <f>Critères!B79</f>
        <v>11.7</v>
      </c>
      <c r="C80" s="15" t="str">
        <f>Critères!C79</f>
        <v>Dans chaque formulaire, chaque légende associée à un regroupement de champs de même nature est-elle pertinente ?</v>
      </c>
      <c r="D80" s="10" t="s">
        <v>248</v>
      </c>
      <c r="E80" s="16" t="s">
        <v>252</v>
      </c>
      <c r="F80" s="18"/>
      <c r="G80" s="18"/>
    </row>
    <row r="81" spans="1:7" ht="22.5">
      <c r="A81" s="63"/>
      <c r="B81" s="49" t="str">
        <f>Critères!B80</f>
        <v>11.8</v>
      </c>
      <c r="C81" s="15" t="str">
        <f>Critères!C80</f>
        <v>Dans chaque formulaire, les items de même nature d’une liste de choix sont-ils regroupées de manière pertinente ?</v>
      </c>
      <c r="D81" s="10" t="s">
        <v>248</v>
      </c>
      <c r="E81" s="16" t="s">
        <v>252</v>
      </c>
      <c r="F81" s="18"/>
      <c r="G81" s="18"/>
    </row>
    <row r="82" spans="1:7" ht="22.5">
      <c r="A82" s="63"/>
      <c r="B82" s="49" t="str">
        <f>Critères!B81</f>
        <v>11.9</v>
      </c>
      <c r="C82" s="15" t="str">
        <f>Critères!C81</f>
        <v>Dans chaque formulaire, l’intitulé de chaque bouton est-il pertinent (hors cas particuliers) ?</v>
      </c>
      <c r="D82" s="10" t="s">
        <v>248</v>
      </c>
      <c r="E82" s="16" t="s">
        <v>252</v>
      </c>
      <c r="F82" s="18"/>
      <c r="G82" s="18"/>
    </row>
    <row r="83" spans="1:7" ht="22.5">
      <c r="A83" s="63"/>
      <c r="B83" s="49" t="str">
        <f>Critères!B82</f>
        <v>11.10</v>
      </c>
      <c r="C83" s="15" t="str">
        <f>Critères!C82</f>
        <v>Dans chaque formulaire, le contrôle de saisie est-il utilisé de manière pertinente (hors cas particuliers) ?</v>
      </c>
      <c r="D83" s="10" t="s">
        <v>248</v>
      </c>
      <c r="E83" s="16" t="s">
        <v>252</v>
      </c>
      <c r="F83" s="18"/>
      <c r="G83" s="18"/>
    </row>
    <row r="84" spans="1:7" ht="33.75">
      <c r="A84" s="63"/>
      <c r="B84" s="49" t="str">
        <f>Critères!B83</f>
        <v>11.11</v>
      </c>
      <c r="C84" s="15" t="str">
        <f>Critères!C83</f>
        <v>Dans chaque formulaire, le contrôle de saisie est-il accompagné, si nécessaire, de suggestions facilitant la correction des erreurs de saisie ?</v>
      </c>
      <c r="D84" s="10" t="s">
        <v>248</v>
      </c>
      <c r="E84" s="16" t="s">
        <v>252</v>
      </c>
      <c r="F84" s="18"/>
      <c r="G84" s="18"/>
    </row>
    <row r="85" spans="1:7" ht="67.5">
      <c r="A85" s="63"/>
      <c r="B85" s="49" t="str">
        <f>Critères!B84</f>
        <v>11.12</v>
      </c>
      <c r="C85" s="15" t="str">
        <f>Critères!C84</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D85" s="10" t="s">
        <v>248</v>
      </c>
      <c r="E85" s="16" t="s">
        <v>252</v>
      </c>
      <c r="F85" s="18"/>
      <c r="G85" s="18"/>
    </row>
    <row r="86" spans="1:7" ht="33.75">
      <c r="A86" s="63"/>
      <c r="B86" s="49" t="str">
        <f>Critères!B85</f>
        <v>11.13</v>
      </c>
      <c r="C86" s="15" t="str">
        <f>Critères!C85</f>
        <v>La finalité d’un champ de saisie peut-elle être déduite pour faciliter le remplissage automatique des champs avec les données de l’utilisateur ?</v>
      </c>
      <c r="D86" s="10" t="s">
        <v>248</v>
      </c>
      <c r="E86" s="16" t="s">
        <v>252</v>
      </c>
      <c r="F86" s="18"/>
      <c r="G86" s="18"/>
    </row>
    <row r="87" spans="1:7" ht="22.5">
      <c r="A87" s="63" t="str">
        <f>Critères!$A$86</f>
        <v>NAVIGATION</v>
      </c>
      <c r="B87" s="49" t="str">
        <f>Critères!B86</f>
        <v>12.1</v>
      </c>
      <c r="C87" s="15" t="str">
        <f>Critères!C86</f>
        <v>Chaque ensemble de pages dispose-t-il de deux systèmes de navigation différents, au moins (hors cas particuliers) ?</v>
      </c>
      <c r="D87" s="10" t="s">
        <v>248</v>
      </c>
      <c r="E87" s="16" t="s">
        <v>252</v>
      </c>
      <c r="F87" s="18"/>
      <c r="G87" s="18"/>
    </row>
    <row r="88" spans="1:7" ht="33.75">
      <c r="A88" s="63"/>
      <c r="B88" s="49" t="str">
        <f>Critères!B87</f>
        <v>12.2</v>
      </c>
      <c r="C88" s="15" t="str">
        <f>Critères!C87</f>
        <v>Dans chaque ensemble de pages, le menu et les barres de navigation sont-ils toujours à la même place (hors cas particuliers) ?</v>
      </c>
      <c r="D88" s="10" t="s">
        <v>248</v>
      </c>
      <c r="E88" s="16" t="s">
        <v>252</v>
      </c>
      <c r="F88" s="18"/>
      <c r="G88" s="18"/>
    </row>
    <row r="89" spans="1:7" ht="15.75">
      <c r="A89" s="63"/>
      <c r="B89" s="49" t="str">
        <f>Critères!B88</f>
        <v>12.3</v>
      </c>
      <c r="C89" s="15" t="str">
        <f>Critères!C88</f>
        <v>La page « plan du site » est-elle pertinente ?</v>
      </c>
      <c r="D89" s="10" t="s">
        <v>248</v>
      </c>
      <c r="E89" s="16" t="s">
        <v>252</v>
      </c>
      <c r="F89" s="18"/>
      <c r="G89" s="18"/>
    </row>
    <row r="90" spans="1:7" ht="22.5">
      <c r="A90" s="63"/>
      <c r="B90" s="49" t="str">
        <f>Critères!B89</f>
        <v>12.4</v>
      </c>
      <c r="C90" s="15" t="str">
        <f>Critères!C89</f>
        <v>Dans chaque ensemble de pages, la page « plan du site » est-elle atteignable de manière identique ?</v>
      </c>
      <c r="D90" s="10" t="s">
        <v>248</v>
      </c>
      <c r="E90" s="16" t="s">
        <v>252</v>
      </c>
      <c r="F90" s="15"/>
      <c r="G90" s="15"/>
    </row>
    <row r="91" spans="1:7" ht="22.5">
      <c r="A91" s="63"/>
      <c r="B91" s="49" t="str">
        <f>Critères!B90</f>
        <v>12.5</v>
      </c>
      <c r="C91" s="15" t="str">
        <f>Critères!C90</f>
        <v>Dans chaque ensemble de pages, le moteur de recherche est-il atteignable de manière identique ?</v>
      </c>
      <c r="D91" s="10" t="s">
        <v>248</v>
      </c>
      <c r="E91" s="16" t="s">
        <v>252</v>
      </c>
      <c r="F91" s="15"/>
      <c r="G91" s="15"/>
    </row>
    <row r="92" spans="1:7" ht="56.25">
      <c r="A92" s="63"/>
      <c r="B92" s="49" t="str">
        <f>Critères!B91</f>
        <v>12.6</v>
      </c>
      <c r="C92" s="15" t="str">
        <f>Critères!C91</f>
        <v>Les zones de regroupement de contenus présentes dans plusieurs pages web (zones d’en-tête, de navigation principale, de contenu principal, de pied de page et de moteur de recherche) peuvent-elles être atteintes ou évitées ?</v>
      </c>
      <c r="D92" s="10" t="s">
        <v>248</v>
      </c>
      <c r="E92" s="16" t="s">
        <v>252</v>
      </c>
      <c r="F92" s="15"/>
      <c r="G92" s="15"/>
    </row>
    <row r="93" spans="1:7" ht="33.75">
      <c r="A93" s="63"/>
      <c r="B93" s="49" t="str">
        <f>Critères!B92</f>
        <v>12.7</v>
      </c>
      <c r="C93" s="15" t="str">
        <f>Critères!C92</f>
        <v>Dans chaque page web, un lien d’évitement ou d’accès rapide à la zone de contenu principal est-il présent (hors cas particuliers) ?</v>
      </c>
      <c r="D93" s="10" t="s">
        <v>248</v>
      </c>
      <c r="E93" s="16" t="s">
        <v>252</v>
      </c>
      <c r="F93" s="15"/>
      <c r="G93" s="15"/>
    </row>
    <row r="94" spans="1:7" ht="22.5">
      <c r="A94" s="63"/>
      <c r="B94" s="49" t="str">
        <f>Critères!B93</f>
        <v>12.8</v>
      </c>
      <c r="C94" s="15" t="str">
        <f>Critères!C93</f>
        <v>Dans chaque page web, l’ordre de tabulation est-il cohérent ?</v>
      </c>
      <c r="D94" s="10" t="s">
        <v>248</v>
      </c>
      <c r="E94" s="16" t="s">
        <v>252</v>
      </c>
      <c r="F94" s="15"/>
      <c r="G94" s="15"/>
    </row>
    <row r="95" spans="1:7" ht="22.5">
      <c r="A95" s="63"/>
      <c r="B95" s="49" t="str">
        <f>Critères!B94</f>
        <v>12.9</v>
      </c>
      <c r="C95" s="15" t="str">
        <f>Critères!C94</f>
        <v>Dans chaque page web, la navigation ne doit pas contenir de piège au clavier. Cette règle est-elle respectée ?</v>
      </c>
      <c r="D95" s="10" t="s">
        <v>248</v>
      </c>
      <c r="E95" s="16" t="s">
        <v>252</v>
      </c>
      <c r="F95" s="15"/>
      <c r="G95" s="15"/>
    </row>
    <row r="96" spans="1:7" ht="45">
      <c r="A96" s="63"/>
      <c r="B96" s="49" t="str">
        <f>Critères!B95</f>
        <v>12.10</v>
      </c>
      <c r="C96" s="15" t="str">
        <f>Critères!C95</f>
        <v>Dans chaque page web, les raccourcis clavier n’utilisant qu’une seule touche (lettre minuscule ou majuscule, ponctuation, chiffre ou symbole) sont-ils contrôlables par l’utilisateur ?</v>
      </c>
      <c r="D96" s="10" t="s">
        <v>248</v>
      </c>
      <c r="E96" s="16" t="s">
        <v>252</v>
      </c>
      <c r="F96" s="15"/>
      <c r="G96" s="15"/>
    </row>
    <row r="97" spans="1:7" ht="45">
      <c r="A97" s="63"/>
      <c r="B97" s="49" t="str">
        <f>Critères!B96</f>
        <v>12.11</v>
      </c>
      <c r="C97" s="15" t="str">
        <f>Critères!C96</f>
        <v>Dans chaque page web, les contenus additionnels apparaissant au survol, à la prise de focus ou à l’activation d’un composant d’interface sont-ils si nécessaire atteignables au clavier ?</v>
      </c>
      <c r="D97" s="10" t="s">
        <v>248</v>
      </c>
      <c r="E97" s="16" t="s">
        <v>252</v>
      </c>
      <c r="F97" s="15"/>
      <c r="G97" s="15"/>
    </row>
    <row r="98" spans="1:7" ht="33.75">
      <c r="A98" s="63" t="str">
        <f>Critères!$A$97</f>
        <v>CONSULTATION</v>
      </c>
      <c r="B98" s="49" t="str">
        <f>Critères!B97</f>
        <v>13.1</v>
      </c>
      <c r="C98" s="15" t="str">
        <f>Critères!C97</f>
        <v>Pour chaque page web, l’utilisateur a-t-il le contrôle de chaque limite de temps modifiant le contenu (hors cas particuliers) ?</v>
      </c>
      <c r="D98" s="10" t="s">
        <v>248</v>
      </c>
      <c r="E98" s="16" t="s">
        <v>252</v>
      </c>
      <c r="F98" s="15"/>
      <c r="G98" s="15"/>
    </row>
    <row r="99" spans="1:7" ht="33.75">
      <c r="A99" s="63"/>
      <c r="B99" s="49" t="str">
        <f>Critères!B98</f>
        <v>13.2</v>
      </c>
      <c r="C99" s="15" t="str">
        <f>Critères!C98</f>
        <v>Dans chaque page web, l’ouverture d’une nouvelle fenêtre ne doit pas être déclenchée sans action de l’utilisateur. Cette règle est-elle respectée ?</v>
      </c>
      <c r="D99" s="10" t="s">
        <v>248</v>
      </c>
      <c r="E99" s="16" t="s">
        <v>252</v>
      </c>
      <c r="F99" s="15"/>
      <c r="G99" s="15"/>
    </row>
    <row r="100" spans="1:7" ht="33.75">
      <c r="A100" s="63"/>
      <c r="B100" s="49" t="str">
        <f>Critères!B99</f>
        <v>13.3</v>
      </c>
      <c r="C100" s="15" t="str">
        <f>Critères!C99</f>
        <v>Dans chaque page web, chaque document bureautique en téléchargement possède-t-il, si nécessaire, une version accessible (hors cas particuliers) ?</v>
      </c>
      <c r="D100" s="10" t="s">
        <v>248</v>
      </c>
      <c r="E100" s="16" t="s">
        <v>252</v>
      </c>
      <c r="F100" s="15"/>
      <c r="G100" s="15"/>
    </row>
    <row r="101" spans="1:7" ht="22.5">
      <c r="A101" s="63"/>
      <c r="B101" s="49" t="str">
        <f>Critères!B100</f>
        <v>13.4</v>
      </c>
      <c r="C101" s="15" t="str">
        <f>Critères!C100</f>
        <v>Pour chaque document bureautique ayant une version accessible, cette version offre-t-elle la même information ?</v>
      </c>
      <c r="D101" s="10" t="s">
        <v>248</v>
      </c>
      <c r="E101" s="16" t="s">
        <v>252</v>
      </c>
      <c r="F101" s="15"/>
      <c r="G101" s="15"/>
    </row>
    <row r="102" spans="1:7" ht="22.5">
      <c r="A102" s="63"/>
      <c r="B102" s="49" t="str">
        <f>Critères!B101</f>
        <v>13.5</v>
      </c>
      <c r="C102" s="15" t="str">
        <f>Critères!C101</f>
        <v>Dans chaque page web, chaque contenu cryptique (art ASCII, émoticon, syntaxe cryptique) a-t-il une alternative ?</v>
      </c>
      <c r="D102" s="10" t="s">
        <v>248</v>
      </c>
      <c r="E102" s="16" t="s">
        <v>252</v>
      </c>
      <c r="F102" s="15"/>
      <c r="G102" s="15"/>
    </row>
    <row r="103" spans="1:7" ht="33.75">
      <c r="A103" s="63"/>
      <c r="B103" s="49" t="str">
        <f>Critères!B102</f>
        <v>13.6</v>
      </c>
      <c r="C103" s="15" t="str">
        <f>Critères!C102</f>
        <v>Dans chaque page web, pour chaque contenu cryptique (art ASCII, émoticon, syntaxe cryptique) ayant une alternative, cette alternative est-elle pertinente ?</v>
      </c>
      <c r="D103" s="10" t="s">
        <v>248</v>
      </c>
      <c r="E103" s="16" t="s">
        <v>252</v>
      </c>
      <c r="F103" s="15"/>
      <c r="G103" s="15"/>
    </row>
    <row r="104" spans="1:7" ht="33.75">
      <c r="A104" s="63"/>
      <c r="B104" s="49" t="str">
        <f>Critères!B103</f>
        <v>13.7</v>
      </c>
      <c r="C104" s="15" t="str">
        <f>Critères!C103</f>
        <v>Dans chaque page web, les changements brusques de luminosité ou les effets de flash sont-ils correctement utilisés ?</v>
      </c>
      <c r="D104" s="10" t="s">
        <v>248</v>
      </c>
      <c r="E104" s="16" t="s">
        <v>252</v>
      </c>
      <c r="F104" s="15"/>
      <c r="G104" s="15"/>
    </row>
    <row r="105" spans="1:7" ht="22.5">
      <c r="A105" s="63"/>
      <c r="B105" s="49" t="str">
        <f>Critères!B104</f>
        <v>13.8</v>
      </c>
      <c r="C105" s="15" t="str">
        <f>Critères!C104</f>
        <v>Dans chaque page web, chaque contenu en mouvement ou clignotant est-il contrôlable par l’utilisateur ?</v>
      </c>
      <c r="D105" s="10" t="s">
        <v>248</v>
      </c>
      <c r="E105" s="16" t="s">
        <v>252</v>
      </c>
      <c r="F105" s="15"/>
      <c r="G105" s="15"/>
    </row>
    <row r="106" spans="1:7" ht="33.75">
      <c r="A106" s="63"/>
      <c r="B106" s="49" t="str">
        <f>Critères!B105</f>
        <v>13.9</v>
      </c>
      <c r="C106" s="15" t="str">
        <f>Critères!C105</f>
        <v>Dans chaque page web, le contenu proposé est-il consultable quelle que soit l’orientation de l’écran (portait ou paysage) (hors cas particuliers) ?</v>
      </c>
      <c r="D106" s="10" t="s">
        <v>248</v>
      </c>
      <c r="E106" s="16" t="s">
        <v>252</v>
      </c>
      <c r="F106" s="15"/>
      <c r="G106" s="15"/>
    </row>
    <row r="107" spans="1:7" ht="45">
      <c r="A107" s="63"/>
      <c r="B107" s="49" t="str">
        <f>Critères!B106</f>
        <v>13.10</v>
      </c>
      <c r="C107" s="15" t="str">
        <f>Critères!C106</f>
        <v>Dans chaque page web, les fonctionnalités utilisables ou disponibles au moyen d’un geste complexe peuvent-elles être également disponibles au moyen d’un geste simple (hors cas particuliers) ?</v>
      </c>
      <c r="D107" s="10" t="s">
        <v>248</v>
      </c>
      <c r="E107" s="16" t="s">
        <v>252</v>
      </c>
      <c r="F107" s="15"/>
      <c r="G107" s="15"/>
    </row>
    <row r="108" spans="1:7" ht="45">
      <c r="A108" s="63"/>
      <c r="B108" s="49" t="str">
        <f>Critères!B107</f>
        <v>13.11</v>
      </c>
      <c r="C108" s="15" t="str">
        <f>Critères!C107</f>
        <v>Dans chaque page web, les actions déclenchées au moyen d’un dispositif de pointage sur un point unique de l’écran peuvent-elles faire l’objet d’une annulation (hors cas particuliers) ?</v>
      </c>
      <c r="D108" s="10" t="s">
        <v>248</v>
      </c>
      <c r="E108" s="16" t="s">
        <v>252</v>
      </c>
      <c r="F108" s="15"/>
      <c r="G108" s="15"/>
    </row>
    <row r="109" spans="1:7" ht="45">
      <c r="A109" s="63"/>
      <c r="B109" s="49" t="str">
        <f>Critères!B108</f>
        <v>13.12</v>
      </c>
      <c r="C109" s="15" t="str">
        <f>Critères!C108</f>
        <v>Dans chaque page web, les fonctionnalités qui impliquent un mouvement de l’appareil ou vers l’appareil peuvent-elles être satisfaites de manière alternative (hors cas particuliers) ?</v>
      </c>
      <c r="D109" s="10" t="s">
        <v>248</v>
      </c>
      <c r="E109" s="16" t="s">
        <v>252</v>
      </c>
      <c r="F109" s="15"/>
      <c r="G109" s="15"/>
    </row>
  </sheetData>
  <autoFilter ref="A3:G109" xr:uid="{00000000-0009-0000-0000-000006000000}"/>
  <mergeCells count="15">
    <mergeCell ref="A18:A30"/>
    <mergeCell ref="A1:G1"/>
    <mergeCell ref="A2:G2"/>
    <mergeCell ref="A4:A12"/>
    <mergeCell ref="A13:A14"/>
    <mergeCell ref="A15:A17"/>
    <mergeCell ref="A74:A86"/>
    <mergeCell ref="A87:A97"/>
    <mergeCell ref="A98:A109"/>
    <mergeCell ref="A31:A38"/>
    <mergeCell ref="A39:A40"/>
    <mergeCell ref="A41:A45"/>
    <mergeCell ref="A46:A55"/>
    <mergeCell ref="A56:A59"/>
    <mergeCell ref="A60:A73"/>
  </mergeCells>
  <conditionalFormatting sqref="D4:D109">
    <cfRule type="cellIs" dxfId="5" priority="91" stopIfTrue="1" operator="equal">
      <formula>"C"</formula>
    </cfRule>
  </conditionalFormatting>
  <conditionalFormatting sqref="E4:E109">
    <cfRule type="cellIs" dxfId="4" priority="95" stopIfTrue="1" operator="equal">
      <formula>"D"</formula>
    </cfRule>
  </conditionalFormatting>
  <conditionalFormatting sqref="E4:E109">
    <cfRule type="cellIs" dxfId="3" priority="96" stopIfTrue="1" operator="equal">
      <formula>"N"</formula>
    </cfRule>
  </conditionalFormatting>
  <conditionalFormatting sqref="D4:D109">
    <cfRule type="cellIs" dxfId="2" priority="93" stopIfTrue="1" operator="equal">
      <formula>"NA"</formula>
    </cfRule>
  </conditionalFormatting>
  <conditionalFormatting sqref="D4:D109">
    <cfRule type="cellIs" dxfId="1" priority="92" stopIfTrue="1" operator="equal">
      <formula>"NC"</formula>
    </cfRule>
  </conditionalFormatting>
  <conditionalFormatting sqref="D4:D109">
    <cfRule type="cellIs" dxfId="0" priority="94" stopIfTrue="1" operator="equal">
      <formula>"NT"</formula>
    </cfRule>
  </conditionalFormatting>
  <dataValidations count="2">
    <dataValidation type="list" showErrorMessage="1" sqref="D4:D109" xr:uid="{00000000-0002-0000-0600-000000000000}">
      <formula1>"C,NC,NA,NT"</formula1>
    </dataValidation>
    <dataValidation type="list" showErrorMessage="1" sqref="E4:E109" xr:uid="{00000000-0002-0000-0600-000001000000}">
      <formula1>"D,N"</formula1>
    </dataValidation>
  </dataValidations>
  <pageMargins left="0.39370078740157477" right="0.39370078740157477" top="0.78740157480314954" bottom="0.59015748031496063" header="0.39370078740157477" footer="0.39370078740157477"/>
  <pageSetup paperSize="0" scale="74" fitToWidth="0" fitToHeight="0" pageOrder="overThenDown" orientation="portrait" useFirstPageNumber="1" horizontalDpi="0" verticalDpi="0" copies="0"/>
  <headerFooter alignWithMargins="0">
    <oddHeader>&amp;LRGAA 3.0 - Relevé pour le site : wwww.site.fr&amp;R&amp;P/&amp;N - &amp;A</oddHeader>
  </headerFooter>
</worksheet>
</file>

<file path=docProps/app.xml><?xml version="1.0" encoding="utf-8"?>
<Properties xmlns="http://schemas.openxmlformats.org/officeDocument/2006/extended-properties" xmlns:vt="http://schemas.openxmlformats.org/officeDocument/2006/docPropsVTypes">
  <TotalTime>5884</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Mode_d'emploi</vt:lpstr>
      <vt:lpstr>Échantillon</vt:lpstr>
      <vt:lpstr>Critères</vt:lpstr>
      <vt:lpstr>Synthèse</vt:lpstr>
      <vt:lpstr>BaseDeCalcul</vt:lpstr>
      <vt:lpstr>P01</vt:lpstr>
      <vt:lpstr>P02</vt:lpstr>
      <vt:lpstr>Critères!Zone_d_impression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Jules Grand</dc:creator>
  <cp:lastModifiedBy>Jules Grand</cp:lastModifiedBy>
  <cp:revision>531</cp:revision>
  <cp:lastPrinted>2015-03-10T10:18:37Z</cp:lastPrinted>
  <dcterms:created xsi:type="dcterms:W3CDTF">2015-03-10T09:08:51Z</dcterms:created>
  <dcterms:modified xsi:type="dcterms:W3CDTF">2022-04-05T17:58:56Z</dcterms:modified>
</cp:coreProperties>
</file>