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931"/>
  <workbookPr defaultThemeVersion="166925"/>
  <mc:AlternateContent xmlns:mc="http://schemas.openxmlformats.org/markup-compatibility/2006">
    <mc:Choice Requires="x15">
      <x15ac:absPath xmlns:x15ac="http://schemas.microsoft.com/office/spreadsheetml/2010/11/ac" url="D:\Jules_Pro\02_Projets_de_Formation\09-Simplon-Access-CPF\a11y-mcbeal\"/>
    </mc:Choice>
  </mc:AlternateContent>
  <xr:revisionPtr revIDLastSave="0" documentId="13_ncr:40009_{208916E5-7756-4A29-86A6-A4FDD6155A9C}" xr6:coauthVersionLast="47" xr6:coauthVersionMax="47" xr10:uidLastSave="{00000000-0000-0000-0000-000000000000}"/>
  <bookViews>
    <workbookView xWindow="28680" yWindow="-120" windowWidth="29040" windowHeight="15840" activeTab="5"/>
  </bookViews>
  <sheets>
    <sheet name="Mode_d'emploi" sheetId="1" r:id="rId1"/>
    <sheet name="Échantillon" sheetId="2" r:id="rId2"/>
    <sheet name="Critères" sheetId="3" r:id="rId3"/>
    <sheet name="Synthèse" sheetId="4" r:id="rId4"/>
    <sheet name="BaseDeCalcul" sheetId="5" r:id="rId5"/>
    <sheet name="P01" sheetId="6" r:id="rId6"/>
    <sheet name="P02" sheetId="7" r:id="rId7"/>
  </sheets>
  <definedNames>
    <definedName name="_xlnm._FilterDatabase" localSheetId="5" hidden="1">'P01'!$A$3:$G$109</definedName>
    <definedName name="_xlnm._FilterDatabase" localSheetId="6" hidden="1">'P02'!$A$3:$G$109</definedName>
    <definedName name="_xlnm.Print_Area" localSheetId="2">Critères!$A$1:$C$108</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6" i="1" l="1"/>
  <c r="C109" i="7"/>
  <c r="B109" i="7"/>
  <c r="C108" i="7"/>
  <c r="B108" i="7"/>
  <c r="C107" i="7"/>
  <c r="B107" i="7"/>
  <c r="C106" i="7"/>
  <c r="B106" i="7"/>
  <c r="C105" i="7"/>
  <c r="B105" i="7"/>
  <c r="C104" i="7"/>
  <c r="B104" i="7"/>
  <c r="C103" i="7"/>
  <c r="B103" i="7"/>
  <c r="C102" i="7"/>
  <c r="B102" i="7"/>
  <c r="C101" i="7"/>
  <c r="B101" i="7"/>
  <c r="C100" i="7"/>
  <c r="B100" i="7"/>
  <c r="C99" i="7"/>
  <c r="B99" i="7"/>
  <c r="C98" i="7"/>
  <c r="B98" i="7"/>
  <c r="A98" i="7"/>
  <c r="C97" i="7"/>
  <c r="B97" i="7"/>
  <c r="C96" i="7"/>
  <c r="B96" i="7"/>
  <c r="C95" i="7"/>
  <c r="B95" i="7"/>
  <c r="C94" i="7"/>
  <c r="B94" i="7"/>
  <c r="C93" i="7"/>
  <c r="B93" i="7"/>
  <c r="C92" i="7"/>
  <c r="B92" i="7"/>
  <c r="C91" i="7"/>
  <c r="B91" i="7"/>
  <c r="C90" i="7"/>
  <c r="B90" i="7"/>
  <c r="C89" i="7"/>
  <c r="B89" i="7"/>
  <c r="C88" i="7"/>
  <c r="B88" i="7"/>
  <c r="C87" i="7"/>
  <c r="B87" i="7"/>
  <c r="A87" i="7"/>
  <c r="C86" i="7"/>
  <c r="B86" i="7"/>
  <c r="C85" i="7"/>
  <c r="B85" i="7"/>
  <c r="C84" i="7"/>
  <c r="B84" i="7"/>
  <c r="C83" i="7"/>
  <c r="B83" i="7"/>
  <c r="C82" i="7"/>
  <c r="B82" i="7"/>
  <c r="C81" i="7"/>
  <c r="B81" i="7"/>
  <c r="C80" i="7"/>
  <c r="B80" i="7"/>
  <c r="C79" i="7"/>
  <c r="B79" i="7"/>
  <c r="C78" i="7"/>
  <c r="B78" i="7"/>
  <c r="C77" i="7"/>
  <c r="B77" i="7"/>
  <c r="C76" i="7"/>
  <c r="B76" i="7"/>
  <c r="C75" i="7"/>
  <c r="B75" i="7"/>
  <c r="C74" i="7"/>
  <c r="B74" i="7"/>
  <c r="A74" i="7"/>
  <c r="C73" i="7"/>
  <c r="B73" i="7"/>
  <c r="C72" i="7"/>
  <c r="B72" i="7"/>
  <c r="C71" i="7"/>
  <c r="B71" i="7"/>
  <c r="C70" i="7"/>
  <c r="B70" i="7"/>
  <c r="C69" i="7"/>
  <c r="B69" i="7"/>
  <c r="C68" i="7"/>
  <c r="B68" i="7"/>
  <c r="C67" i="7"/>
  <c r="B67" i="7"/>
  <c r="C66" i="7"/>
  <c r="B66" i="7"/>
  <c r="C65" i="7"/>
  <c r="B65" i="7"/>
  <c r="C64" i="7"/>
  <c r="B64" i="7"/>
  <c r="C63" i="7"/>
  <c r="B63" i="7"/>
  <c r="C62" i="7"/>
  <c r="B62" i="7"/>
  <c r="C61" i="7"/>
  <c r="B61" i="7"/>
  <c r="C60" i="7"/>
  <c r="B60" i="7"/>
  <c r="A60" i="7"/>
  <c r="C59" i="7"/>
  <c r="B59" i="7"/>
  <c r="C58" i="7"/>
  <c r="B58" i="7"/>
  <c r="C57" i="7"/>
  <c r="B57" i="7"/>
  <c r="C56" i="7"/>
  <c r="B56" i="7"/>
  <c r="A56" i="7"/>
  <c r="C55" i="7"/>
  <c r="B55" i="7"/>
  <c r="C54" i="7"/>
  <c r="B54" i="7"/>
  <c r="C53" i="7"/>
  <c r="B53" i="7"/>
  <c r="C52" i="7"/>
  <c r="B52" i="7"/>
  <c r="C51" i="7"/>
  <c r="B51" i="7"/>
  <c r="C50" i="7"/>
  <c r="B50" i="7"/>
  <c r="C49" i="7"/>
  <c r="B49" i="7"/>
  <c r="C48" i="7"/>
  <c r="B48" i="7"/>
  <c r="C47" i="7"/>
  <c r="B47" i="7"/>
  <c r="C46" i="7"/>
  <c r="B46" i="7"/>
  <c r="A46" i="7"/>
  <c r="C45" i="7"/>
  <c r="B45" i="7"/>
  <c r="C44" i="7"/>
  <c r="B44" i="7"/>
  <c r="C43" i="7"/>
  <c r="B43" i="7"/>
  <c r="C42" i="7"/>
  <c r="B42" i="7"/>
  <c r="C41" i="7"/>
  <c r="B41" i="7"/>
  <c r="A41" i="7"/>
  <c r="C40" i="7"/>
  <c r="B40" i="7"/>
  <c r="C39" i="7"/>
  <c r="B39" i="7"/>
  <c r="A39" i="7"/>
  <c r="C38" i="7"/>
  <c r="B38" i="7"/>
  <c r="C37" i="7"/>
  <c r="B37" i="7"/>
  <c r="C36" i="7"/>
  <c r="B36" i="7"/>
  <c r="C35" i="7"/>
  <c r="B35" i="7"/>
  <c r="C34" i="7"/>
  <c r="B34" i="7"/>
  <c r="C33" i="7"/>
  <c r="B33" i="7"/>
  <c r="C32" i="7"/>
  <c r="B32" i="7"/>
  <c r="C31" i="7"/>
  <c r="B31" i="7"/>
  <c r="A31" i="7"/>
  <c r="C30" i="7"/>
  <c r="B30" i="7"/>
  <c r="C29" i="7"/>
  <c r="B29" i="7"/>
  <c r="C28" i="7"/>
  <c r="B28" i="7"/>
  <c r="C27" i="7"/>
  <c r="B27" i="7"/>
  <c r="C26" i="7"/>
  <c r="B26" i="7"/>
  <c r="C25" i="7"/>
  <c r="B25" i="7"/>
  <c r="C24" i="7"/>
  <c r="B24" i="7"/>
  <c r="C23" i="7"/>
  <c r="B23" i="7"/>
  <c r="C22" i="7"/>
  <c r="B22" i="7"/>
  <c r="C21" i="7"/>
  <c r="B21" i="7"/>
  <c r="C20" i="7"/>
  <c r="B20" i="7"/>
  <c r="C19" i="7"/>
  <c r="B19" i="7"/>
  <c r="C18" i="7"/>
  <c r="B18" i="7"/>
  <c r="A18" i="7"/>
  <c r="C17" i="7"/>
  <c r="B17" i="7"/>
  <c r="C16" i="7"/>
  <c r="B16" i="7"/>
  <c r="C15" i="7"/>
  <c r="B15" i="7"/>
  <c r="A15" i="7"/>
  <c r="C14" i="7"/>
  <c r="B14" i="7"/>
  <c r="C13" i="7"/>
  <c r="B13" i="7"/>
  <c r="A13" i="7"/>
  <c r="C12" i="7"/>
  <c r="B12" i="7"/>
  <c r="C11" i="7"/>
  <c r="B11" i="7"/>
  <c r="C10" i="7"/>
  <c r="B10" i="7"/>
  <c r="C9" i="7"/>
  <c r="B9" i="7"/>
  <c r="C8" i="7"/>
  <c r="B8" i="7"/>
  <c r="C7" i="7"/>
  <c r="B7" i="7"/>
  <c r="C6" i="7"/>
  <c r="B6" i="7"/>
  <c r="C5" i="7"/>
  <c r="B5" i="7"/>
  <c r="C4" i="7"/>
  <c r="B4" i="7"/>
  <c r="A4" i="7"/>
  <c r="A2" i="7"/>
  <c r="A1" i="7"/>
  <c r="C109" i="6"/>
  <c r="B109" i="6"/>
  <c r="C108" i="6"/>
  <c r="B108" i="6"/>
  <c r="C107" i="6"/>
  <c r="B107" i="6"/>
  <c r="C106" i="6"/>
  <c r="B106" i="6"/>
  <c r="C105" i="6"/>
  <c r="B105" i="6"/>
  <c r="C104" i="6"/>
  <c r="B104" i="6"/>
  <c r="C103" i="6"/>
  <c r="B103" i="6"/>
  <c r="C102" i="6"/>
  <c r="B102" i="6"/>
  <c r="C101" i="6"/>
  <c r="B101" i="6"/>
  <c r="C100" i="6"/>
  <c r="B100" i="6"/>
  <c r="C99" i="6"/>
  <c r="B99" i="6"/>
  <c r="C98" i="6"/>
  <c r="B98" i="6"/>
  <c r="A98" i="6"/>
  <c r="C97" i="6"/>
  <c r="B97" i="6"/>
  <c r="C96" i="6"/>
  <c r="B96" i="6"/>
  <c r="C95" i="6"/>
  <c r="B95" i="6"/>
  <c r="C94" i="6"/>
  <c r="B94" i="6"/>
  <c r="C93" i="6"/>
  <c r="B93" i="6"/>
  <c r="C92" i="6"/>
  <c r="B92" i="6"/>
  <c r="C91" i="6"/>
  <c r="B91" i="6"/>
  <c r="C90" i="6"/>
  <c r="B90" i="6"/>
  <c r="C89" i="6"/>
  <c r="B89" i="6"/>
  <c r="C88" i="6"/>
  <c r="B88" i="6"/>
  <c r="C87" i="6"/>
  <c r="B87" i="6"/>
  <c r="A87" i="6"/>
  <c r="C86" i="6"/>
  <c r="B86" i="6"/>
  <c r="C85" i="6"/>
  <c r="B85" i="6"/>
  <c r="C84" i="6"/>
  <c r="B84" i="6"/>
  <c r="C83" i="6"/>
  <c r="B83" i="6"/>
  <c r="C82" i="6"/>
  <c r="B82" i="6"/>
  <c r="C81" i="6"/>
  <c r="B81" i="6"/>
  <c r="C80" i="6"/>
  <c r="B80" i="6"/>
  <c r="C79" i="6"/>
  <c r="B79" i="6"/>
  <c r="C78" i="6"/>
  <c r="B78" i="6"/>
  <c r="C77" i="6"/>
  <c r="B77" i="6"/>
  <c r="C76" i="6"/>
  <c r="B76" i="6"/>
  <c r="C75" i="6"/>
  <c r="B75" i="6"/>
  <c r="C74" i="6"/>
  <c r="B74" i="6"/>
  <c r="A74" i="6"/>
  <c r="C73" i="6"/>
  <c r="B73" i="6"/>
  <c r="C72" i="6"/>
  <c r="B72" i="6"/>
  <c r="C71" i="6"/>
  <c r="B71" i="6"/>
  <c r="C70" i="6"/>
  <c r="B70" i="6"/>
  <c r="C69" i="6"/>
  <c r="B69" i="6"/>
  <c r="C68" i="6"/>
  <c r="B68" i="6"/>
  <c r="C67" i="6"/>
  <c r="B67" i="6"/>
  <c r="C66" i="6"/>
  <c r="B66" i="6"/>
  <c r="C65" i="6"/>
  <c r="B65" i="6"/>
  <c r="C64" i="6"/>
  <c r="B64" i="6"/>
  <c r="C63" i="6"/>
  <c r="B63" i="6"/>
  <c r="C62" i="6"/>
  <c r="B62" i="6"/>
  <c r="C61" i="6"/>
  <c r="B61" i="6"/>
  <c r="C60" i="6"/>
  <c r="B60" i="6"/>
  <c r="A60" i="6"/>
  <c r="C59" i="6"/>
  <c r="B59" i="6"/>
  <c r="C58" i="6"/>
  <c r="B58" i="6"/>
  <c r="C57" i="6"/>
  <c r="B57" i="6"/>
  <c r="C56" i="6"/>
  <c r="B56" i="6"/>
  <c r="A56" i="6"/>
  <c r="C55" i="6"/>
  <c r="B55" i="6"/>
  <c r="C54" i="6"/>
  <c r="B54" i="6"/>
  <c r="C53" i="6"/>
  <c r="B53" i="6"/>
  <c r="C52" i="6"/>
  <c r="B52" i="6"/>
  <c r="C51" i="6"/>
  <c r="B51" i="6"/>
  <c r="C50" i="6"/>
  <c r="B50" i="6"/>
  <c r="C49" i="6"/>
  <c r="B49" i="6"/>
  <c r="C48" i="6"/>
  <c r="B48" i="6"/>
  <c r="C47" i="6"/>
  <c r="B47" i="6"/>
  <c r="C46" i="6"/>
  <c r="B46" i="6"/>
  <c r="A46" i="6"/>
  <c r="C45" i="6"/>
  <c r="B45" i="6"/>
  <c r="C44" i="6"/>
  <c r="B44" i="6"/>
  <c r="C43" i="6"/>
  <c r="B43" i="6"/>
  <c r="C42" i="6"/>
  <c r="B42" i="6"/>
  <c r="C41" i="6"/>
  <c r="B41" i="6"/>
  <c r="A41" i="6"/>
  <c r="C40" i="6"/>
  <c r="B40" i="6"/>
  <c r="C39" i="6"/>
  <c r="B39" i="6"/>
  <c r="A39" i="6"/>
  <c r="C38" i="6"/>
  <c r="B38" i="6"/>
  <c r="C37" i="6"/>
  <c r="B37" i="6"/>
  <c r="C36" i="6"/>
  <c r="B36" i="6"/>
  <c r="C35" i="6"/>
  <c r="B35" i="6"/>
  <c r="C34" i="6"/>
  <c r="B34" i="6"/>
  <c r="C33" i="6"/>
  <c r="B33" i="6"/>
  <c r="C32" i="6"/>
  <c r="B32" i="6"/>
  <c r="C31" i="6"/>
  <c r="B31" i="6"/>
  <c r="A31" i="6"/>
  <c r="C30" i="6"/>
  <c r="B30" i="6"/>
  <c r="C29" i="6"/>
  <c r="B29" i="6"/>
  <c r="C28" i="6"/>
  <c r="B28" i="6"/>
  <c r="C27" i="6"/>
  <c r="B27" i="6"/>
  <c r="C26" i="6"/>
  <c r="B26" i="6"/>
  <c r="C25" i="6"/>
  <c r="B25" i="6"/>
  <c r="C24" i="6"/>
  <c r="B24" i="6"/>
  <c r="C23" i="6"/>
  <c r="B23" i="6"/>
  <c r="C22" i="6"/>
  <c r="B22" i="6"/>
  <c r="C21" i="6"/>
  <c r="B21" i="6"/>
  <c r="C20" i="6"/>
  <c r="B20" i="6"/>
  <c r="C19" i="6"/>
  <c r="B19" i="6"/>
  <c r="C18" i="6"/>
  <c r="B18" i="6"/>
  <c r="A18" i="6"/>
  <c r="C17" i="6"/>
  <c r="B17" i="6"/>
  <c r="C16" i="6"/>
  <c r="B16" i="6"/>
  <c r="C15" i="6"/>
  <c r="B15" i="6"/>
  <c r="A15" i="6"/>
  <c r="C14" i="6"/>
  <c r="B14" i="6"/>
  <c r="C13" i="6"/>
  <c r="B13" i="6"/>
  <c r="A13" i="6"/>
  <c r="C12" i="6"/>
  <c r="B12" i="6"/>
  <c r="C11" i="6"/>
  <c r="B11" i="6"/>
  <c r="C10" i="6"/>
  <c r="B10" i="6"/>
  <c r="C9" i="6"/>
  <c r="B9" i="6"/>
  <c r="C8" i="6"/>
  <c r="B8" i="6"/>
  <c r="C7" i="6"/>
  <c r="B7" i="6"/>
  <c r="C6" i="6"/>
  <c r="B6" i="6"/>
  <c r="C5" i="6"/>
  <c r="B5" i="6"/>
  <c r="C4" i="6"/>
  <c r="B4" i="6"/>
  <c r="A4" i="6"/>
  <c r="A2" i="6"/>
  <c r="A1" i="6"/>
  <c r="O120" i="5"/>
  <c r="N120" i="5"/>
  <c r="M120" i="5"/>
  <c r="L120" i="5"/>
  <c r="E120" i="5"/>
  <c r="D120" i="5"/>
  <c r="C120" i="5"/>
  <c r="B120" i="5"/>
  <c r="O119" i="5"/>
  <c r="N119" i="5"/>
  <c r="M119" i="5"/>
  <c r="L119" i="5"/>
  <c r="E119" i="5"/>
  <c r="D119" i="5"/>
  <c r="F119" i="5" s="1"/>
  <c r="C119" i="5"/>
  <c r="B119" i="5"/>
  <c r="O118" i="5"/>
  <c r="N118" i="5"/>
  <c r="M118" i="5"/>
  <c r="L118" i="5"/>
  <c r="E118" i="5"/>
  <c r="D118" i="5"/>
  <c r="C118" i="5"/>
  <c r="B118" i="5"/>
  <c r="O117" i="5"/>
  <c r="N117" i="5"/>
  <c r="M117" i="5"/>
  <c r="L117" i="5"/>
  <c r="E117" i="5"/>
  <c r="D117" i="5"/>
  <c r="C117" i="5"/>
  <c r="B117" i="5"/>
  <c r="O116" i="5"/>
  <c r="N116" i="5"/>
  <c r="M116" i="5"/>
  <c r="L116" i="5"/>
  <c r="E116" i="5"/>
  <c r="D116" i="5"/>
  <c r="C116" i="5"/>
  <c r="B116" i="5"/>
  <c r="O115" i="5"/>
  <c r="N115" i="5"/>
  <c r="M115" i="5"/>
  <c r="L115" i="5"/>
  <c r="E115" i="5"/>
  <c r="D115" i="5"/>
  <c r="C115" i="5"/>
  <c r="B115" i="5"/>
  <c r="O114" i="5"/>
  <c r="N114" i="5"/>
  <c r="M114" i="5"/>
  <c r="L114" i="5"/>
  <c r="E114" i="5"/>
  <c r="D114" i="5"/>
  <c r="C114" i="5"/>
  <c r="B114" i="5"/>
  <c r="O113" i="5"/>
  <c r="N113" i="5"/>
  <c r="M113" i="5"/>
  <c r="L113" i="5"/>
  <c r="E113" i="5"/>
  <c r="D113" i="5"/>
  <c r="H113" i="5" s="1"/>
  <c r="C113" i="5"/>
  <c r="B113" i="5"/>
  <c r="O112" i="5"/>
  <c r="N112" i="5"/>
  <c r="M112" i="5"/>
  <c r="L112" i="5"/>
  <c r="E112" i="5"/>
  <c r="D112" i="5"/>
  <c r="C112" i="5"/>
  <c r="B112" i="5"/>
  <c r="O111" i="5"/>
  <c r="N111" i="5"/>
  <c r="M111" i="5"/>
  <c r="L111" i="5"/>
  <c r="E111" i="5"/>
  <c r="D111" i="5"/>
  <c r="C111" i="5"/>
  <c r="B111" i="5"/>
  <c r="O110" i="5"/>
  <c r="N110" i="5"/>
  <c r="M110" i="5"/>
  <c r="L110" i="5"/>
  <c r="E110" i="5"/>
  <c r="D110" i="5"/>
  <c r="C110" i="5"/>
  <c r="B110" i="5"/>
  <c r="O109" i="5"/>
  <c r="N109" i="5"/>
  <c r="M109" i="5"/>
  <c r="L109" i="5"/>
  <c r="E109" i="5"/>
  <c r="D109" i="5"/>
  <c r="C109" i="5"/>
  <c r="B109" i="5"/>
  <c r="O107" i="5"/>
  <c r="N107" i="5"/>
  <c r="M107" i="5"/>
  <c r="L107" i="5"/>
  <c r="E107" i="5"/>
  <c r="D107" i="5"/>
  <c r="C107" i="5"/>
  <c r="B107" i="5"/>
  <c r="O106" i="5"/>
  <c r="N106" i="5"/>
  <c r="M106" i="5"/>
  <c r="L106" i="5"/>
  <c r="E106" i="5"/>
  <c r="D106" i="5"/>
  <c r="C106" i="5"/>
  <c r="B106" i="5"/>
  <c r="O105" i="5"/>
  <c r="N105" i="5"/>
  <c r="M105" i="5"/>
  <c r="L105" i="5"/>
  <c r="E105" i="5"/>
  <c r="D105" i="5"/>
  <c r="C105" i="5"/>
  <c r="B105" i="5"/>
  <c r="O104" i="5"/>
  <c r="N104" i="5"/>
  <c r="M104" i="5"/>
  <c r="L104" i="5"/>
  <c r="E104" i="5"/>
  <c r="D104" i="5"/>
  <c r="C104" i="5"/>
  <c r="B104" i="5"/>
  <c r="O103" i="5"/>
  <c r="N103" i="5"/>
  <c r="M103" i="5"/>
  <c r="L103" i="5"/>
  <c r="E103" i="5"/>
  <c r="D103" i="5"/>
  <c r="C103" i="5"/>
  <c r="B103" i="5"/>
  <c r="O102" i="5"/>
  <c r="N102" i="5"/>
  <c r="M102" i="5"/>
  <c r="L102" i="5"/>
  <c r="E102" i="5"/>
  <c r="D102" i="5"/>
  <c r="H102" i="5" s="1"/>
  <c r="C102" i="5"/>
  <c r="B102" i="5"/>
  <c r="O101" i="5"/>
  <c r="N101" i="5"/>
  <c r="M101" i="5"/>
  <c r="L101" i="5"/>
  <c r="E101" i="5"/>
  <c r="D101" i="5"/>
  <c r="C101" i="5"/>
  <c r="B101" i="5"/>
  <c r="O100" i="5"/>
  <c r="N100" i="5"/>
  <c r="M100" i="5"/>
  <c r="L100" i="5"/>
  <c r="E100" i="5"/>
  <c r="D100" i="5"/>
  <c r="C100" i="5"/>
  <c r="B100" i="5"/>
  <c r="O99" i="5"/>
  <c r="N99" i="5"/>
  <c r="M99" i="5"/>
  <c r="L99" i="5"/>
  <c r="E99" i="5"/>
  <c r="D99" i="5"/>
  <c r="C99" i="5"/>
  <c r="B99" i="5"/>
  <c r="O98" i="5"/>
  <c r="N98" i="5"/>
  <c r="M98" i="5"/>
  <c r="L98" i="5"/>
  <c r="E98" i="5"/>
  <c r="D98" i="5"/>
  <c r="H98" i="5" s="1"/>
  <c r="C98" i="5"/>
  <c r="B98" i="5"/>
  <c r="O97" i="5"/>
  <c r="N97" i="5"/>
  <c r="M97" i="5"/>
  <c r="L97" i="5"/>
  <c r="E97" i="5"/>
  <c r="D97" i="5"/>
  <c r="C97" i="5"/>
  <c r="B97" i="5"/>
  <c r="O95" i="5"/>
  <c r="N95" i="5"/>
  <c r="M95" i="5"/>
  <c r="L95" i="5"/>
  <c r="E95" i="5"/>
  <c r="D95" i="5"/>
  <c r="C95" i="5"/>
  <c r="B95" i="5"/>
  <c r="O94" i="5"/>
  <c r="N94" i="5"/>
  <c r="M94" i="5"/>
  <c r="L94" i="5"/>
  <c r="E94" i="5"/>
  <c r="D94" i="5"/>
  <c r="C94" i="5"/>
  <c r="B94" i="5"/>
  <c r="O93" i="5"/>
  <c r="N93" i="5"/>
  <c r="M93" i="5"/>
  <c r="L93" i="5"/>
  <c r="E93" i="5"/>
  <c r="D93" i="5"/>
  <c r="C93" i="5"/>
  <c r="B93" i="5"/>
  <c r="O92" i="5"/>
  <c r="N92" i="5"/>
  <c r="M92" i="5"/>
  <c r="L92" i="5"/>
  <c r="E92" i="5"/>
  <c r="D92" i="5"/>
  <c r="C92" i="5"/>
  <c r="B92" i="5"/>
  <c r="O91" i="5"/>
  <c r="N91" i="5"/>
  <c r="M91" i="5"/>
  <c r="L91" i="5"/>
  <c r="E91" i="5"/>
  <c r="D91" i="5"/>
  <c r="C91" i="5"/>
  <c r="B91" i="5"/>
  <c r="O90" i="5"/>
  <c r="N90" i="5"/>
  <c r="M90" i="5"/>
  <c r="L90" i="5"/>
  <c r="E90" i="5"/>
  <c r="D90" i="5"/>
  <c r="C90" i="5"/>
  <c r="B90" i="5"/>
  <c r="O89" i="5"/>
  <c r="N89" i="5"/>
  <c r="M89" i="5"/>
  <c r="L89" i="5"/>
  <c r="E89" i="5"/>
  <c r="D89" i="5"/>
  <c r="C89" i="5"/>
  <c r="B89" i="5"/>
  <c r="O88" i="5"/>
  <c r="N88" i="5"/>
  <c r="M88" i="5"/>
  <c r="L88" i="5"/>
  <c r="E88" i="5"/>
  <c r="D88" i="5"/>
  <c r="C88" i="5"/>
  <c r="B88" i="5"/>
  <c r="O87" i="5"/>
  <c r="N87" i="5"/>
  <c r="M87" i="5"/>
  <c r="L87" i="5"/>
  <c r="E87" i="5"/>
  <c r="D87" i="5"/>
  <c r="C87" i="5"/>
  <c r="B87" i="5"/>
  <c r="O86" i="5"/>
  <c r="N86" i="5"/>
  <c r="M86" i="5"/>
  <c r="L86" i="5"/>
  <c r="E86" i="5"/>
  <c r="D86" i="5"/>
  <c r="C86" i="5"/>
  <c r="B86" i="5"/>
  <c r="O85" i="5"/>
  <c r="N85" i="5"/>
  <c r="M85" i="5"/>
  <c r="L85" i="5"/>
  <c r="E85" i="5"/>
  <c r="D85" i="5"/>
  <c r="C85" i="5"/>
  <c r="B85" i="5"/>
  <c r="O84" i="5"/>
  <c r="N84" i="5"/>
  <c r="M84" i="5"/>
  <c r="L84" i="5"/>
  <c r="E84" i="5"/>
  <c r="D84" i="5"/>
  <c r="C84" i="5"/>
  <c r="B84" i="5"/>
  <c r="O83" i="5"/>
  <c r="N83" i="5"/>
  <c r="M83" i="5"/>
  <c r="L83" i="5"/>
  <c r="E83" i="5"/>
  <c r="D83" i="5"/>
  <c r="C83" i="5"/>
  <c r="B83" i="5"/>
  <c r="O81" i="5"/>
  <c r="N81" i="5"/>
  <c r="M81" i="5"/>
  <c r="L81" i="5"/>
  <c r="E81" i="5"/>
  <c r="D81" i="5"/>
  <c r="C81" i="5"/>
  <c r="B81" i="5"/>
  <c r="O80" i="5"/>
  <c r="N80" i="5"/>
  <c r="M80" i="5"/>
  <c r="L80" i="5"/>
  <c r="E80" i="5"/>
  <c r="D80" i="5"/>
  <c r="I80" i="5" s="1"/>
  <c r="C80" i="5"/>
  <c r="B80" i="5"/>
  <c r="O79" i="5"/>
  <c r="N79" i="5"/>
  <c r="M79" i="5"/>
  <c r="L79" i="5"/>
  <c r="E79" i="5"/>
  <c r="D79" i="5"/>
  <c r="C79" i="5"/>
  <c r="B79" i="5"/>
  <c r="O78" i="5"/>
  <c r="N78" i="5"/>
  <c r="M78" i="5"/>
  <c r="L78" i="5"/>
  <c r="E78" i="5"/>
  <c r="D78" i="5"/>
  <c r="C78" i="5"/>
  <c r="B78" i="5"/>
  <c r="O77" i="5"/>
  <c r="N77" i="5"/>
  <c r="M77" i="5"/>
  <c r="L77" i="5"/>
  <c r="E77" i="5"/>
  <c r="D77" i="5"/>
  <c r="C77" i="5"/>
  <c r="B77" i="5"/>
  <c r="O76" i="5"/>
  <c r="N76" i="5"/>
  <c r="M76" i="5"/>
  <c r="L76" i="5"/>
  <c r="E76" i="5"/>
  <c r="D76" i="5"/>
  <c r="C76" i="5"/>
  <c r="B76" i="5"/>
  <c r="O75" i="5"/>
  <c r="N75" i="5"/>
  <c r="M75" i="5"/>
  <c r="L75" i="5"/>
  <c r="E75" i="5"/>
  <c r="D75" i="5"/>
  <c r="C75" i="5"/>
  <c r="B75" i="5"/>
  <c r="O74" i="5"/>
  <c r="N74" i="5"/>
  <c r="M74" i="5"/>
  <c r="L74" i="5"/>
  <c r="E74" i="5"/>
  <c r="D74" i="5"/>
  <c r="C74" i="5"/>
  <c r="B74" i="5"/>
  <c r="O73" i="5"/>
  <c r="N73" i="5"/>
  <c r="M73" i="5"/>
  <c r="L73" i="5"/>
  <c r="E73" i="5"/>
  <c r="D73" i="5"/>
  <c r="C73" i="5"/>
  <c r="B73" i="5"/>
  <c r="O72" i="5"/>
  <c r="N72" i="5"/>
  <c r="M72" i="5"/>
  <c r="L72" i="5"/>
  <c r="E72" i="5"/>
  <c r="D72" i="5"/>
  <c r="G72" i="5" s="1"/>
  <c r="C72" i="5"/>
  <c r="B72" i="5"/>
  <c r="O71" i="5"/>
  <c r="N71" i="5"/>
  <c r="M71" i="5"/>
  <c r="L71" i="5"/>
  <c r="E71" i="5"/>
  <c r="D71" i="5"/>
  <c r="C71" i="5"/>
  <c r="B71" i="5"/>
  <c r="O70" i="5"/>
  <c r="N70" i="5"/>
  <c r="M70" i="5"/>
  <c r="L70" i="5"/>
  <c r="E70" i="5"/>
  <c r="D70" i="5"/>
  <c r="I70" i="5" s="1"/>
  <c r="C70" i="5"/>
  <c r="B70" i="5"/>
  <c r="O69" i="5"/>
  <c r="N69" i="5"/>
  <c r="M69" i="5"/>
  <c r="L69" i="5"/>
  <c r="E69" i="5"/>
  <c r="D69" i="5"/>
  <c r="C69" i="5"/>
  <c r="B69" i="5"/>
  <c r="O68" i="5"/>
  <c r="N68" i="5"/>
  <c r="M68" i="5"/>
  <c r="L68" i="5"/>
  <c r="E68" i="5"/>
  <c r="D68" i="5"/>
  <c r="C68" i="5"/>
  <c r="B68" i="5"/>
  <c r="O66" i="5"/>
  <c r="N66" i="5"/>
  <c r="M66" i="5"/>
  <c r="L66" i="5"/>
  <c r="E66" i="5"/>
  <c r="D66" i="5"/>
  <c r="C66" i="5"/>
  <c r="B66" i="5"/>
  <c r="O65" i="5"/>
  <c r="N65" i="5"/>
  <c r="M65" i="5"/>
  <c r="L65" i="5"/>
  <c r="E65" i="5"/>
  <c r="D65" i="5"/>
  <c r="C65" i="5"/>
  <c r="B65" i="5"/>
  <c r="O64" i="5"/>
  <c r="N64" i="5"/>
  <c r="M64" i="5"/>
  <c r="L64" i="5"/>
  <c r="E64" i="5"/>
  <c r="D64" i="5"/>
  <c r="C64" i="5"/>
  <c r="B64" i="5"/>
  <c r="O63" i="5"/>
  <c r="N63" i="5"/>
  <c r="M63" i="5"/>
  <c r="L63" i="5"/>
  <c r="E63" i="5"/>
  <c r="D63" i="5"/>
  <c r="C63" i="5"/>
  <c r="B63" i="5"/>
  <c r="O61" i="5"/>
  <c r="N61" i="5"/>
  <c r="M61" i="5"/>
  <c r="L61" i="5"/>
  <c r="E61" i="5"/>
  <c r="D61" i="5"/>
  <c r="C61" i="5"/>
  <c r="B61" i="5"/>
  <c r="O60" i="5"/>
  <c r="N60" i="5"/>
  <c r="M60" i="5"/>
  <c r="L60" i="5"/>
  <c r="E60" i="5"/>
  <c r="D60" i="5"/>
  <c r="C60" i="5"/>
  <c r="B60" i="5"/>
  <c r="O59" i="5"/>
  <c r="N59" i="5"/>
  <c r="M59" i="5"/>
  <c r="L59" i="5"/>
  <c r="E59" i="5"/>
  <c r="D59" i="5"/>
  <c r="G59" i="5" s="1"/>
  <c r="C59" i="5"/>
  <c r="B59" i="5"/>
  <c r="O58" i="5"/>
  <c r="N58" i="5"/>
  <c r="M58" i="5"/>
  <c r="L58" i="5"/>
  <c r="E58" i="5"/>
  <c r="D58" i="5"/>
  <c r="C58" i="5"/>
  <c r="B58" i="5"/>
  <c r="O57" i="5"/>
  <c r="N57" i="5"/>
  <c r="M57" i="5"/>
  <c r="L57" i="5"/>
  <c r="E57" i="5"/>
  <c r="D57" i="5"/>
  <c r="C57" i="5"/>
  <c r="B57" i="5"/>
  <c r="O56" i="5"/>
  <c r="N56" i="5"/>
  <c r="M56" i="5"/>
  <c r="L56" i="5"/>
  <c r="E56" i="5"/>
  <c r="D56" i="5"/>
  <c r="C56" i="5"/>
  <c r="B56" i="5"/>
  <c r="O55" i="5"/>
  <c r="N55" i="5"/>
  <c r="M55" i="5"/>
  <c r="L55" i="5"/>
  <c r="E55" i="5"/>
  <c r="D55" i="5"/>
  <c r="C55" i="5"/>
  <c r="B55" i="5"/>
  <c r="O54" i="5"/>
  <c r="N54" i="5"/>
  <c r="M54" i="5"/>
  <c r="L54" i="5"/>
  <c r="E54" i="5"/>
  <c r="D54" i="5"/>
  <c r="C54" i="5"/>
  <c r="B54" i="5"/>
  <c r="O53" i="5"/>
  <c r="N53" i="5"/>
  <c r="M53" i="5"/>
  <c r="L53" i="5"/>
  <c r="E53" i="5"/>
  <c r="D53" i="5"/>
  <c r="C53" i="5"/>
  <c r="B53" i="5"/>
  <c r="O52" i="5"/>
  <c r="N52" i="5"/>
  <c r="M52" i="5"/>
  <c r="L52" i="5"/>
  <c r="E52" i="5"/>
  <c r="D52" i="5"/>
  <c r="C52" i="5"/>
  <c r="B52" i="5"/>
  <c r="O50" i="5"/>
  <c r="N50" i="5"/>
  <c r="M50" i="5"/>
  <c r="L50" i="5"/>
  <c r="E50" i="5"/>
  <c r="D50" i="5"/>
  <c r="C50" i="5"/>
  <c r="B50" i="5"/>
  <c r="O49" i="5"/>
  <c r="N49" i="5"/>
  <c r="M49" i="5"/>
  <c r="L49" i="5"/>
  <c r="E49" i="5"/>
  <c r="D49" i="5"/>
  <c r="C49" i="5"/>
  <c r="B49" i="5"/>
  <c r="O48" i="5"/>
  <c r="N48" i="5"/>
  <c r="M48" i="5"/>
  <c r="L48" i="5"/>
  <c r="E48" i="5"/>
  <c r="D48" i="5"/>
  <c r="C48" i="5"/>
  <c r="B48" i="5"/>
  <c r="O47" i="5"/>
  <c r="N47" i="5"/>
  <c r="M47" i="5"/>
  <c r="L47" i="5"/>
  <c r="E47" i="5"/>
  <c r="D47" i="5"/>
  <c r="C47" i="5"/>
  <c r="B47" i="5"/>
  <c r="O46" i="5"/>
  <c r="N46" i="5"/>
  <c r="M46" i="5"/>
  <c r="L46" i="5"/>
  <c r="E46" i="5"/>
  <c r="D46" i="5"/>
  <c r="C46" i="5"/>
  <c r="B46" i="5"/>
  <c r="O44" i="5"/>
  <c r="N44" i="5"/>
  <c r="M44" i="5"/>
  <c r="L44" i="5"/>
  <c r="E44" i="5"/>
  <c r="D44" i="5"/>
  <c r="C44" i="5"/>
  <c r="B44" i="5"/>
  <c r="O43" i="5"/>
  <c r="N43" i="5"/>
  <c r="M43" i="5"/>
  <c r="L43" i="5"/>
  <c r="E43" i="5"/>
  <c r="D43" i="5"/>
  <c r="C43" i="5"/>
  <c r="B43" i="5"/>
  <c r="O41" i="5"/>
  <c r="N41" i="5"/>
  <c r="M41" i="5"/>
  <c r="L41" i="5"/>
  <c r="E41" i="5"/>
  <c r="D41" i="5"/>
  <c r="C41" i="5"/>
  <c r="B41" i="5"/>
  <c r="O40" i="5"/>
  <c r="N40" i="5"/>
  <c r="M40" i="5"/>
  <c r="L40" i="5"/>
  <c r="E40" i="5"/>
  <c r="D40" i="5"/>
  <c r="C40" i="5"/>
  <c r="B40" i="5"/>
  <c r="O39" i="5"/>
  <c r="N39" i="5"/>
  <c r="M39" i="5"/>
  <c r="L39" i="5"/>
  <c r="E39" i="5"/>
  <c r="D39" i="5"/>
  <c r="C39" i="5"/>
  <c r="B39" i="5"/>
  <c r="O38" i="5"/>
  <c r="N38" i="5"/>
  <c r="M38" i="5"/>
  <c r="L38" i="5"/>
  <c r="E38" i="5"/>
  <c r="D38" i="5"/>
  <c r="C38" i="5"/>
  <c r="B38" i="5"/>
  <c r="O37" i="5"/>
  <c r="N37" i="5"/>
  <c r="M37" i="5"/>
  <c r="L37" i="5"/>
  <c r="E37" i="5"/>
  <c r="D37" i="5"/>
  <c r="C37" i="5"/>
  <c r="B37" i="5"/>
  <c r="O36" i="5"/>
  <c r="N36" i="5"/>
  <c r="M36" i="5"/>
  <c r="L36" i="5"/>
  <c r="E36" i="5"/>
  <c r="D36" i="5"/>
  <c r="C36" i="5"/>
  <c r="B36" i="5"/>
  <c r="O35" i="5"/>
  <c r="N35" i="5"/>
  <c r="M35" i="5"/>
  <c r="L35" i="5"/>
  <c r="E35" i="5"/>
  <c r="D35" i="5"/>
  <c r="C35" i="5"/>
  <c r="B35" i="5"/>
  <c r="O34" i="5"/>
  <c r="N34" i="5"/>
  <c r="M34" i="5"/>
  <c r="L34" i="5"/>
  <c r="E34" i="5"/>
  <c r="D34" i="5"/>
  <c r="H34" i="5" s="1"/>
  <c r="C34" i="5"/>
  <c r="B34" i="5"/>
  <c r="O32" i="5"/>
  <c r="N32" i="5"/>
  <c r="M32" i="5"/>
  <c r="L32" i="5"/>
  <c r="E32" i="5"/>
  <c r="D32" i="5"/>
  <c r="C32" i="5"/>
  <c r="B32" i="5"/>
  <c r="O31" i="5"/>
  <c r="N31" i="5"/>
  <c r="M31" i="5"/>
  <c r="L31" i="5"/>
  <c r="E31" i="5"/>
  <c r="D31" i="5"/>
  <c r="C31" i="5"/>
  <c r="B31" i="5"/>
  <c r="O30" i="5"/>
  <c r="N30" i="5"/>
  <c r="M30" i="5"/>
  <c r="L30" i="5"/>
  <c r="E30" i="5"/>
  <c r="D30" i="5"/>
  <c r="C30" i="5"/>
  <c r="B30" i="5"/>
  <c r="O29" i="5"/>
  <c r="N29" i="5"/>
  <c r="M29" i="5"/>
  <c r="L29" i="5"/>
  <c r="E29" i="5"/>
  <c r="D29" i="5"/>
  <c r="C29" i="5"/>
  <c r="B29" i="5"/>
  <c r="O28" i="5"/>
  <c r="N28" i="5"/>
  <c r="M28" i="5"/>
  <c r="L28" i="5"/>
  <c r="E28" i="5"/>
  <c r="D28" i="5"/>
  <c r="C28" i="5"/>
  <c r="B28" i="5"/>
  <c r="O27" i="5"/>
  <c r="N27" i="5"/>
  <c r="M27" i="5"/>
  <c r="L27" i="5"/>
  <c r="E27" i="5"/>
  <c r="D27" i="5"/>
  <c r="I27" i="5" s="1"/>
  <c r="C27" i="5"/>
  <c r="B27" i="5"/>
  <c r="O26" i="5"/>
  <c r="N26" i="5"/>
  <c r="M26" i="5"/>
  <c r="L26" i="5"/>
  <c r="E26" i="5"/>
  <c r="D26" i="5"/>
  <c r="C26" i="5"/>
  <c r="B26" i="5"/>
  <c r="O25" i="5"/>
  <c r="N25" i="5"/>
  <c r="M25" i="5"/>
  <c r="L25" i="5"/>
  <c r="E25" i="5"/>
  <c r="D25" i="5"/>
  <c r="C25" i="5"/>
  <c r="B25" i="5"/>
  <c r="O24" i="5"/>
  <c r="N24" i="5"/>
  <c r="M24" i="5"/>
  <c r="L24" i="5"/>
  <c r="E24" i="5"/>
  <c r="D24" i="5"/>
  <c r="C24" i="5"/>
  <c r="B24" i="5"/>
  <c r="O23" i="5"/>
  <c r="N23" i="5"/>
  <c r="M23" i="5"/>
  <c r="L23" i="5"/>
  <c r="E23" i="5"/>
  <c r="D23" i="5"/>
  <c r="C23" i="5"/>
  <c r="B23" i="5"/>
  <c r="O22" i="5"/>
  <c r="N22" i="5"/>
  <c r="M22" i="5"/>
  <c r="L22" i="5"/>
  <c r="E22" i="5"/>
  <c r="D22" i="5"/>
  <c r="C22" i="5"/>
  <c r="B22" i="5"/>
  <c r="O21" i="5"/>
  <c r="N21" i="5"/>
  <c r="M21" i="5"/>
  <c r="L21" i="5"/>
  <c r="E21" i="5"/>
  <c r="D21" i="5"/>
  <c r="C21" i="5"/>
  <c r="B21" i="5"/>
  <c r="O20" i="5"/>
  <c r="N20" i="5"/>
  <c r="M20" i="5"/>
  <c r="L20" i="5"/>
  <c r="E20" i="5"/>
  <c r="D20" i="5"/>
  <c r="C20" i="5"/>
  <c r="B20" i="5"/>
  <c r="O18" i="5"/>
  <c r="N18" i="5"/>
  <c r="M18" i="5"/>
  <c r="L18" i="5"/>
  <c r="E18" i="5"/>
  <c r="D18" i="5"/>
  <c r="C18" i="5"/>
  <c r="B18" i="5"/>
  <c r="O17" i="5"/>
  <c r="N17" i="5"/>
  <c r="M17" i="5"/>
  <c r="L17" i="5"/>
  <c r="E17" i="5"/>
  <c r="D17" i="5"/>
  <c r="C17" i="5"/>
  <c r="B17" i="5"/>
  <c r="O16" i="5"/>
  <c r="N16" i="5"/>
  <c r="M16" i="5"/>
  <c r="L16" i="5"/>
  <c r="E16" i="5"/>
  <c r="D16" i="5"/>
  <c r="C16" i="5"/>
  <c r="B16" i="5"/>
  <c r="O14" i="5"/>
  <c r="N14" i="5"/>
  <c r="M14" i="5"/>
  <c r="L14" i="5"/>
  <c r="E14" i="5"/>
  <c r="D14" i="5"/>
  <c r="C14" i="5"/>
  <c r="B14" i="5"/>
  <c r="O13" i="5"/>
  <c r="N13" i="5"/>
  <c r="M13" i="5"/>
  <c r="L13" i="5"/>
  <c r="E13" i="5"/>
  <c r="D13" i="5"/>
  <c r="C13" i="5"/>
  <c r="B13" i="5"/>
  <c r="O11" i="5"/>
  <c r="N11" i="5"/>
  <c r="M11" i="5"/>
  <c r="L11" i="5"/>
  <c r="E11" i="5"/>
  <c r="D11" i="5"/>
  <c r="C11" i="5"/>
  <c r="B11" i="5"/>
  <c r="O10" i="5"/>
  <c r="N10" i="5"/>
  <c r="M10" i="5"/>
  <c r="L10" i="5"/>
  <c r="E10" i="5"/>
  <c r="D10" i="5"/>
  <c r="C10" i="5"/>
  <c r="B10" i="5"/>
  <c r="O9" i="5"/>
  <c r="N9" i="5"/>
  <c r="M9" i="5"/>
  <c r="L9" i="5"/>
  <c r="E9" i="5"/>
  <c r="D9" i="5"/>
  <c r="C9" i="5"/>
  <c r="B9" i="5"/>
  <c r="O8" i="5"/>
  <c r="N8" i="5"/>
  <c r="M8" i="5"/>
  <c r="L8" i="5"/>
  <c r="E8" i="5"/>
  <c r="D8" i="5"/>
  <c r="C8" i="5"/>
  <c r="B8" i="5"/>
  <c r="O7" i="5"/>
  <c r="N7" i="5"/>
  <c r="M7" i="5"/>
  <c r="L7" i="5"/>
  <c r="E7" i="5"/>
  <c r="D7" i="5"/>
  <c r="C7" i="5"/>
  <c r="B7" i="5"/>
  <c r="O6" i="5"/>
  <c r="N6" i="5"/>
  <c r="M6" i="5"/>
  <c r="L6" i="5"/>
  <c r="E6" i="5"/>
  <c r="D6" i="5"/>
  <c r="C6" i="5"/>
  <c r="B6" i="5"/>
  <c r="O5" i="5"/>
  <c r="N5" i="5"/>
  <c r="M5" i="5"/>
  <c r="L5" i="5"/>
  <c r="E5" i="5"/>
  <c r="D5" i="5"/>
  <c r="C5" i="5"/>
  <c r="B5" i="5"/>
  <c r="O4" i="5"/>
  <c r="N4" i="5"/>
  <c r="M4" i="5"/>
  <c r="L4" i="5"/>
  <c r="E4" i="5"/>
  <c r="D4" i="5"/>
  <c r="C4" i="5"/>
  <c r="B4" i="5"/>
  <c r="O3" i="5"/>
  <c r="N3" i="5"/>
  <c r="M3" i="5"/>
  <c r="L3" i="5"/>
  <c r="E3" i="5"/>
  <c r="D3" i="5"/>
  <c r="C3" i="5"/>
  <c r="B3" i="5"/>
  <c r="A1" i="4"/>
  <c r="A1" i="3"/>
  <c r="F58" i="5" l="1"/>
  <c r="G85" i="5"/>
  <c r="E122" i="5"/>
  <c r="E123" i="5"/>
  <c r="E124" i="5"/>
  <c r="P119" i="5"/>
  <c r="D123" i="5"/>
  <c r="F9" i="5"/>
  <c r="P17" i="5"/>
  <c r="P26" i="5"/>
  <c r="P30" i="5"/>
  <c r="P38" i="5"/>
  <c r="I49" i="5"/>
  <c r="G53" i="5"/>
  <c r="P53" i="5"/>
  <c r="I57" i="5"/>
  <c r="G61" i="5"/>
  <c r="P61" i="5"/>
  <c r="I63" i="5"/>
  <c r="P65" i="5"/>
  <c r="I68" i="5"/>
  <c r="I72" i="5"/>
  <c r="P74" i="5"/>
  <c r="I78" i="5"/>
  <c r="G80" i="5"/>
  <c r="F89" i="5"/>
  <c r="P92" i="5"/>
  <c r="I97" i="5"/>
  <c r="P106" i="5"/>
  <c r="F111" i="5"/>
  <c r="P111" i="5"/>
  <c r="F112" i="5"/>
  <c r="I113" i="5"/>
  <c r="G114" i="5"/>
  <c r="P116" i="5"/>
  <c r="I118" i="5"/>
  <c r="F86" i="5"/>
  <c r="H103" i="5"/>
  <c r="H106" i="5"/>
  <c r="G4" i="5"/>
  <c r="P14" i="5"/>
  <c r="F27" i="5"/>
  <c r="G36" i="5"/>
  <c r="F18" i="5"/>
  <c r="P23" i="5"/>
  <c r="G29" i="5"/>
  <c r="G37" i="5"/>
  <c r="P55" i="5"/>
  <c r="H59" i="5"/>
  <c r="I59" i="5"/>
  <c r="G64" i="5"/>
  <c r="F64" i="5"/>
  <c r="P69" i="5"/>
  <c r="P72" i="5"/>
  <c r="I76" i="5"/>
  <c r="P77" i="5"/>
  <c r="P80" i="5"/>
  <c r="I84" i="5"/>
  <c r="H86" i="5"/>
  <c r="I88" i="5"/>
  <c r="I90" i="5"/>
  <c r="H90" i="5"/>
  <c r="F92" i="5"/>
  <c r="G93" i="5"/>
  <c r="H94" i="5"/>
  <c r="I94" i="5"/>
  <c r="G95" i="5"/>
  <c r="I99" i="5"/>
  <c r="H99" i="5"/>
  <c r="H101" i="5"/>
  <c r="G101" i="5"/>
  <c r="F101" i="5"/>
  <c r="P101" i="5"/>
  <c r="P103" i="5"/>
  <c r="I104" i="5"/>
  <c r="F104" i="5"/>
  <c r="G104" i="5"/>
  <c r="P105" i="5"/>
  <c r="F106" i="5"/>
  <c r="G107" i="5"/>
  <c r="I109" i="5"/>
  <c r="F109" i="5"/>
  <c r="G109" i="5"/>
  <c r="H116" i="5"/>
  <c r="G116" i="5"/>
  <c r="G120" i="5"/>
  <c r="F120" i="5"/>
  <c r="I35" i="5"/>
  <c r="H60" i="5"/>
  <c r="I20" i="5"/>
  <c r="G49" i="5"/>
  <c r="I65" i="5"/>
  <c r="I74" i="5"/>
  <c r="G87" i="5"/>
  <c r="I32" i="5"/>
  <c r="G47" i="5"/>
  <c r="F52" i="5"/>
  <c r="H70" i="5"/>
  <c r="G78" i="5"/>
  <c r="F83" i="5"/>
  <c r="H91" i="5"/>
  <c r="F95" i="5"/>
  <c r="G76" i="5"/>
  <c r="G90" i="5"/>
  <c r="H76" i="5"/>
  <c r="G6" i="5"/>
  <c r="I21" i="5"/>
  <c r="I29" i="5"/>
  <c r="P57" i="5"/>
  <c r="H64" i="5"/>
  <c r="G66" i="5"/>
  <c r="P71" i="5"/>
  <c r="P75" i="5"/>
  <c r="H84" i="5"/>
  <c r="P84" i="5"/>
  <c r="H88" i="5"/>
  <c r="P88" i="5"/>
  <c r="G97" i="5"/>
  <c r="G9" i="5"/>
  <c r="F39" i="5"/>
  <c r="F56" i="5"/>
  <c r="H68" i="5"/>
  <c r="F93" i="5"/>
  <c r="P6" i="5"/>
  <c r="I23" i="5"/>
  <c r="H57" i="5"/>
  <c r="F70" i="5"/>
  <c r="I9" i="5"/>
  <c r="G13" i="5"/>
  <c r="P16" i="5"/>
  <c r="P18" i="5"/>
  <c r="P21" i="5"/>
  <c r="P25" i="5"/>
  <c r="P31" i="5"/>
  <c r="I37" i="5"/>
  <c r="G39" i="5"/>
  <c r="I47" i="5"/>
  <c r="P48" i="5"/>
  <c r="H54" i="5"/>
  <c r="F74" i="5"/>
  <c r="G7" i="5"/>
  <c r="I10" i="5"/>
  <c r="H16" i="5"/>
  <c r="P27" i="5"/>
  <c r="P36" i="5"/>
  <c r="G56" i="5"/>
  <c r="H74" i="5"/>
  <c r="F84" i="5"/>
  <c r="H4" i="5"/>
  <c r="F87" i="5"/>
  <c r="P4" i="5"/>
  <c r="P8" i="5"/>
  <c r="P10" i="5"/>
  <c r="P13" i="5"/>
  <c r="F20" i="5"/>
  <c r="G25" i="5"/>
  <c r="P29" i="5"/>
  <c r="P34" i="5"/>
  <c r="F60" i="5"/>
  <c r="G70" i="5"/>
  <c r="F78" i="5"/>
  <c r="F91" i="5"/>
  <c r="H8" i="5"/>
  <c r="I16" i="5"/>
  <c r="I41" i="5"/>
  <c r="I43" i="5"/>
  <c r="P44" i="5"/>
  <c r="F47" i="5"/>
  <c r="F48" i="5"/>
  <c r="I53" i="5"/>
  <c r="P66" i="5"/>
  <c r="P68" i="5"/>
  <c r="P70" i="5"/>
  <c r="I87" i="5"/>
  <c r="F88" i="5"/>
  <c r="G89" i="5"/>
  <c r="P89" i="5"/>
  <c r="F90" i="5"/>
  <c r="G91" i="5"/>
  <c r="P91" i="5"/>
  <c r="H92" i="5"/>
  <c r="H93" i="5"/>
  <c r="P93" i="5"/>
  <c r="G94" i="5"/>
  <c r="H95" i="5"/>
  <c r="P95" i="5"/>
  <c r="P97" i="5"/>
  <c r="I98" i="5"/>
  <c r="P98" i="5"/>
  <c r="G99" i="5"/>
  <c r="P99" i="5"/>
  <c r="P100" i="5"/>
  <c r="I101" i="5"/>
  <c r="I102" i="5"/>
  <c r="P102" i="5"/>
  <c r="P104" i="5"/>
  <c r="H105" i="5"/>
  <c r="H107" i="5"/>
  <c r="P107" i="5"/>
  <c r="H109" i="5"/>
  <c r="P109" i="5"/>
  <c r="F110" i="5"/>
  <c r="P110" i="5"/>
  <c r="H112" i="5"/>
  <c r="P112" i="5"/>
  <c r="F113" i="5"/>
  <c r="P113" i="5"/>
  <c r="P114" i="5"/>
  <c r="I115" i="5"/>
  <c r="P115" i="5"/>
  <c r="F116" i="5"/>
  <c r="P117" i="5"/>
  <c r="H118" i="5"/>
  <c r="P118" i="5"/>
  <c r="I120" i="5"/>
  <c r="P120" i="5"/>
  <c r="F6" i="5"/>
  <c r="H10" i="5"/>
  <c r="H18" i="5"/>
  <c r="H23" i="5"/>
  <c r="P24" i="5"/>
  <c r="I25" i="5"/>
  <c r="H27" i="5"/>
  <c r="P28" i="5"/>
  <c r="G31" i="5"/>
  <c r="P32" i="5"/>
  <c r="G38" i="5"/>
  <c r="H39" i="5"/>
  <c r="P39" i="5"/>
  <c r="H40" i="5"/>
  <c r="P40" i="5"/>
  <c r="P41" i="5"/>
  <c r="P43" i="5"/>
  <c r="P46" i="5"/>
  <c r="P47" i="5"/>
  <c r="P49" i="5"/>
  <c r="H52" i="5"/>
  <c r="P52" i="5"/>
  <c r="I54" i="5"/>
  <c r="P54" i="5"/>
  <c r="H55" i="5"/>
  <c r="I56" i="5"/>
  <c r="P56" i="5"/>
  <c r="G57" i="5"/>
  <c r="G58" i="5"/>
  <c r="P58" i="5"/>
  <c r="F59" i="5"/>
  <c r="J59" i="5" s="1"/>
  <c r="P59" i="5"/>
  <c r="G60" i="5"/>
  <c r="P60" i="5"/>
  <c r="H61" i="5"/>
  <c r="P63" i="5"/>
  <c r="I64" i="5"/>
  <c r="P64" i="5"/>
  <c r="H65" i="5"/>
  <c r="G68" i="5"/>
  <c r="G69" i="5"/>
  <c r="G71" i="5"/>
  <c r="H72" i="5"/>
  <c r="I73" i="5"/>
  <c r="P73" i="5"/>
  <c r="G74" i="5"/>
  <c r="H75" i="5"/>
  <c r="P76" i="5"/>
  <c r="G77" i="5"/>
  <c r="H78" i="5"/>
  <c r="P78" i="5"/>
  <c r="I79" i="5"/>
  <c r="P79" i="5"/>
  <c r="H80" i="5"/>
  <c r="I81" i="5"/>
  <c r="P81" i="5"/>
  <c r="H83" i="5"/>
  <c r="P83" i="5"/>
  <c r="F85" i="5"/>
  <c r="P85" i="5"/>
  <c r="P87" i="5"/>
  <c r="I61" i="5"/>
  <c r="F79" i="5"/>
  <c r="I92" i="5"/>
  <c r="H3" i="5"/>
  <c r="I11" i="5"/>
  <c r="G11" i="5"/>
  <c r="H11" i="5"/>
  <c r="H14" i="5"/>
  <c r="F14" i="5"/>
  <c r="F24" i="5"/>
  <c r="I24" i="5"/>
  <c r="H24" i="5"/>
  <c r="I4" i="5"/>
  <c r="H9" i="5"/>
  <c r="G27" i="5"/>
  <c r="G43" i="5"/>
  <c r="H53" i="5"/>
  <c r="I6" i="5"/>
  <c r="H6" i="5"/>
  <c r="H22" i="5"/>
  <c r="I22" i="5"/>
  <c r="H26" i="5"/>
  <c r="I26" i="5"/>
  <c r="F26" i="5"/>
  <c r="G26" i="5"/>
  <c r="F28" i="5"/>
  <c r="H28" i="5"/>
  <c r="G28" i="5"/>
  <c r="H30" i="5"/>
  <c r="F30" i="5"/>
  <c r="H32" i="5"/>
  <c r="F32" i="5"/>
  <c r="G35" i="5"/>
  <c r="H35" i="5"/>
  <c r="F7" i="5"/>
  <c r="F16" i="5"/>
  <c r="G24" i="5"/>
  <c r="G30" i="5"/>
  <c r="H7" i="5"/>
  <c r="G16" i="5"/>
  <c r="I30" i="5"/>
  <c r="F37" i="5"/>
  <c r="J37" i="5" s="1"/>
  <c r="J70" i="5"/>
  <c r="F23" i="5"/>
  <c r="G5" i="5"/>
  <c r="F5" i="5"/>
  <c r="F3" i="5"/>
  <c r="H13" i="5"/>
  <c r="H15" i="5" s="1"/>
  <c r="D8" i="4" s="1"/>
  <c r="P20" i="5"/>
  <c r="F36" i="5"/>
  <c r="G17" i="5"/>
  <c r="I17" i="5"/>
  <c r="H17" i="5"/>
  <c r="F17" i="5"/>
  <c r="H5" i="5"/>
  <c r="F22" i="5"/>
  <c r="P7" i="5"/>
  <c r="G34" i="5"/>
  <c r="F34" i="5"/>
  <c r="P35" i="5"/>
  <c r="H44" i="5"/>
  <c r="F44" i="5"/>
  <c r="G22" i="5"/>
  <c r="F31" i="5"/>
  <c r="I34" i="5"/>
  <c r="J87" i="5"/>
  <c r="P5" i="5"/>
  <c r="P11" i="5"/>
  <c r="P22" i="5"/>
  <c r="G40" i="5"/>
  <c r="F40" i="5"/>
  <c r="H50" i="5"/>
  <c r="F50" i="5"/>
  <c r="G3" i="5"/>
  <c r="G54" i="5"/>
  <c r="G14" i="5"/>
  <c r="G20" i="5"/>
  <c r="G23" i="5"/>
  <c r="I38" i="5"/>
  <c r="G41" i="5"/>
  <c r="F55" i="5"/>
  <c r="I3" i="5"/>
  <c r="I7" i="5"/>
  <c r="P3" i="5"/>
  <c r="P9" i="5"/>
  <c r="H31" i="5"/>
  <c r="I31" i="5"/>
  <c r="P37" i="5"/>
  <c r="I46" i="5"/>
  <c r="F46" i="5"/>
  <c r="I48" i="5"/>
  <c r="G48" i="5"/>
  <c r="H48" i="5"/>
  <c r="I5" i="5"/>
  <c r="I28" i="5"/>
  <c r="H37" i="5"/>
  <c r="F4" i="5"/>
  <c r="F11" i="5"/>
  <c r="I14" i="5"/>
  <c r="H20" i="5"/>
  <c r="G32" i="5"/>
  <c r="F35" i="5"/>
  <c r="I8" i="5"/>
  <c r="G10" i="5"/>
  <c r="F13" i="5"/>
  <c r="I18" i="5"/>
  <c r="G18" i="5"/>
  <c r="H21" i="5"/>
  <c r="F21" i="5"/>
  <c r="H25" i="5"/>
  <c r="F25" i="5"/>
  <c r="H29" i="5"/>
  <c r="F29" i="5"/>
  <c r="I36" i="5"/>
  <c r="H36" i="5"/>
  <c r="H38" i="5"/>
  <c r="F38" i="5"/>
  <c r="I39" i="5"/>
  <c r="I40" i="5"/>
  <c r="H41" i="5"/>
  <c r="F41" i="5"/>
  <c r="I44" i="5"/>
  <c r="I45" i="5" s="1"/>
  <c r="H10" i="4" s="1"/>
  <c r="H47" i="5"/>
  <c r="H49" i="5"/>
  <c r="P50" i="5"/>
  <c r="I52" i="5"/>
  <c r="F54" i="5"/>
  <c r="I55" i="5"/>
  <c r="I100" i="5"/>
  <c r="F100" i="5"/>
  <c r="I103" i="5"/>
  <c r="G103" i="5"/>
  <c r="H119" i="5"/>
  <c r="I119" i="5"/>
  <c r="H111" i="5"/>
  <c r="I111" i="5"/>
  <c r="H56" i="5"/>
  <c r="F73" i="5"/>
  <c r="F81" i="5"/>
  <c r="H87" i="5"/>
  <c r="I91" i="5"/>
  <c r="I95" i="5"/>
  <c r="G110" i="5"/>
  <c r="H63" i="5"/>
  <c r="F63" i="5"/>
  <c r="F102" i="5"/>
  <c r="G102" i="5"/>
  <c r="I60" i="5"/>
  <c r="F71" i="5"/>
  <c r="F77" i="5"/>
  <c r="F8" i="5"/>
  <c r="I13" i="5"/>
  <c r="F65" i="5"/>
  <c r="F69" i="5"/>
  <c r="H71" i="5"/>
  <c r="G73" i="5"/>
  <c r="G75" i="5"/>
  <c r="I77" i="5"/>
  <c r="H79" i="5"/>
  <c r="G81" i="5"/>
  <c r="F98" i="5"/>
  <c r="G100" i="5"/>
  <c r="I107" i="5"/>
  <c r="H110" i="5"/>
  <c r="F115" i="5"/>
  <c r="F118" i="5"/>
  <c r="H120" i="5"/>
  <c r="H66" i="5"/>
  <c r="F66" i="5"/>
  <c r="I83" i="5"/>
  <c r="G83" i="5"/>
  <c r="I86" i="5"/>
  <c r="G86" i="5"/>
  <c r="H97" i="5"/>
  <c r="F97" i="5"/>
  <c r="F105" i="5"/>
  <c r="G105" i="5"/>
  <c r="I106" i="5"/>
  <c r="G106" i="5"/>
  <c r="H114" i="5"/>
  <c r="F114" i="5"/>
  <c r="I114" i="5"/>
  <c r="F117" i="5"/>
  <c r="I117" i="5"/>
  <c r="G117" i="5"/>
  <c r="I58" i="5"/>
  <c r="F75" i="5"/>
  <c r="G79" i="5"/>
  <c r="H85" i="5"/>
  <c r="H89" i="5"/>
  <c r="G112" i="5"/>
  <c r="H117" i="5"/>
  <c r="G8" i="5"/>
  <c r="F10" i="5"/>
  <c r="G21" i="5"/>
  <c r="G63" i="5"/>
  <c r="I69" i="5"/>
  <c r="I71" i="5"/>
  <c r="I75" i="5"/>
  <c r="F94" i="5"/>
  <c r="G98" i="5"/>
  <c r="I105" i="5"/>
  <c r="I110" i="5"/>
  <c r="G113" i="5"/>
  <c r="H115" i="5"/>
  <c r="G118" i="5"/>
  <c r="J118" i="5" s="1"/>
  <c r="H43" i="5"/>
  <c r="G46" i="5"/>
  <c r="G50" i="5"/>
  <c r="F53" i="5"/>
  <c r="F57" i="5"/>
  <c r="H58" i="5"/>
  <c r="F61" i="5"/>
  <c r="G65" i="5"/>
  <c r="I66" i="5"/>
  <c r="F68" i="5"/>
  <c r="H69" i="5"/>
  <c r="F72" i="5"/>
  <c r="J72" i="5" s="1"/>
  <c r="H73" i="5"/>
  <c r="F76" i="5"/>
  <c r="H77" i="5"/>
  <c r="F80" i="5"/>
  <c r="H81" i="5"/>
  <c r="G84" i="5"/>
  <c r="I85" i="5"/>
  <c r="P86" i="5"/>
  <c r="G88" i="5"/>
  <c r="I89" i="5"/>
  <c r="P90" i="5"/>
  <c r="G92" i="5"/>
  <c r="I93" i="5"/>
  <c r="P94" i="5"/>
  <c r="F99" i="5"/>
  <c r="J99" i="5" s="1"/>
  <c r="H100" i="5"/>
  <c r="F103" i="5"/>
  <c r="H104" i="5"/>
  <c r="F107" i="5"/>
  <c r="G111" i="5"/>
  <c r="I112" i="5"/>
  <c r="G115" i="5"/>
  <c r="I116" i="5"/>
  <c r="G119" i="5"/>
  <c r="G44" i="5"/>
  <c r="F49" i="5"/>
  <c r="I50" i="5"/>
  <c r="G52" i="5"/>
  <c r="G55" i="5"/>
  <c r="D124" i="5"/>
  <c r="F43" i="5"/>
  <c r="H46" i="5"/>
  <c r="D122" i="5"/>
  <c r="H45" i="5" l="1"/>
  <c r="H8" i="4" s="1"/>
  <c r="I67" i="5"/>
  <c r="K10" i="4" s="1"/>
  <c r="J97" i="5"/>
  <c r="J25" i="5"/>
  <c r="J13" i="5"/>
  <c r="J111" i="5"/>
  <c r="J74" i="5"/>
  <c r="J120" i="5"/>
  <c r="J58" i="5"/>
  <c r="J84" i="5"/>
  <c r="J29" i="5"/>
  <c r="J4" i="5"/>
  <c r="J92" i="5"/>
  <c r="J22" i="5"/>
  <c r="J94" i="5"/>
  <c r="J89" i="5"/>
  <c r="J76" i="5"/>
  <c r="J57" i="5"/>
  <c r="D125" i="5"/>
  <c r="E125" i="5"/>
  <c r="J32" i="5"/>
  <c r="H19" i="5"/>
  <c r="E8" i="4" s="1"/>
  <c r="J116" i="5"/>
  <c r="J85" i="5"/>
  <c r="G15" i="5"/>
  <c r="D7" i="4" s="1"/>
  <c r="P67" i="5"/>
  <c r="K9" i="4" s="1"/>
  <c r="J98" i="5"/>
  <c r="J28" i="5"/>
  <c r="P62" i="5"/>
  <c r="J9" i="4" s="1"/>
  <c r="J90" i="5"/>
  <c r="J91" i="5"/>
  <c r="P15" i="5"/>
  <c r="D9" i="4" s="1"/>
  <c r="J9" i="5"/>
  <c r="J80" i="5"/>
  <c r="J61" i="5"/>
  <c r="J41" i="5"/>
  <c r="J113" i="5"/>
  <c r="J38" i="5"/>
  <c r="J78" i="5"/>
  <c r="J109" i="5"/>
  <c r="J95" i="5"/>
  <c r="J107" i="5"/>
  <c r="P45" i="5"/>
  <c r="H9" i="4" s="1"/>
  <c r="P121" i="5"/>
  <c r="O9" i="4" s="1"/>
  <c r="J101" i="5"/>
  <c r="J56" i="5"/>
  <c r="J93" i="5"/>
  <c r="I33" i="5"/>
  <c r="F10" i="4" s="1"/>
  <c r="J79" i="5"/>
  <c r="J10" i="5"/>
  <c r="J39" i="5"/>
  <c r="J7" i="5"/>
  <c r="F19" i="5"/>
  <c r="E6" i="4" s="1"/>
  <c r="J105" i="5"/>
  <c r="I19" i="5"/>
  <c r="E10" i="4" s="1"/>
  <c r="J36" i="5"/>
  <c r="J27" i="5"/>
  <c r="J104" i="5"/>
  <c r="P82" i="5"/>
  <c r="L9" i="4" s="1"/>
  <c r="J81" i="5"/>
  <c r="H67" i="5"/>
  <c r="K8" i="4" s="1"/>
  <c r="J18" i="5"/>
  <c r="P108" i="5"/>
  <c r="N9" i="4" s="1"/>
  <c r="J64" i="5"/>
  <c r="H62" i="5"/>
  <c r="J8" i="4" s="1"/>
  <c r="P19" i="5"/>
  <c r="E9" i="4" s="1"/>
  <c r="H121" i="5"/>
  <c r="O8" i="4" s="1"/>
  <c r="J69" i="5"/>
  <c r="J114" i="5"/>
  <c r="J86" i="5"/>
  <c r="J75" i="5"/>
  <c r="J77" i="5"/>
  <c r="F15" i="5"/>
  <c r="D6" i="4" s="1"/>
  <c r="H12" i="5"/>
  <c r="C8" i="4" s="1"/>
  <c r="F121" i="5"/>
  <c r="O6" i="4" s="1"/>
  <c r="J23" i="5"/>
  <c r="J6" i="5"/>
  <c r="J47" i="5"/>
  <c r="J49" i="5"/>
  <c r="F45" i="5"/>
  <c r="H6" i="4" s="1"/>
  <c r="J60" i="5"/>
  <c r="J65" i="5"/>
  <c r="H108" i="5"/>
  <c r="N8" i="4" s="1"/>
  <c r="J44" i="5"/>
  <c r="J88" i="5"/>
  <c r="J119" i="5"/>
  <c r="F62" i="5"/>
  <c r="J6" i="4" s="1"/>
  <c r="J8" i="5"/>
  <c r="P51" i="5"/>
  <c r="I9" i="4" s="1"/>
  <c r="F33" i="5"/>
  <c r="F6" i="4" s="1"/>
  <c r="H33" i="5"/>
  <c r="F8" i="4" s="1"/>
  <c r="J48" i="5"/>
  <c r="J17" i="5"/>
  <c r="J117" i="5"/>
  <c r="J66" i="5"/>
  <c r="I108" i="5"/>
  <c r="N10" i="4" s="1"/>
  <c r="J31" i="5"/>
  <c r="J24" i="5"/>
  <c r="H96" i="5"/>
  <c r="M8" i="4" s="1"/>
  <c r="F125" i="5"/>
  <c r="J14" i="5"/>
  <c r="G19" i="5"/>
  <c r="E7" i="4" s="1"/>
  <c r="J16" i="5"/>
  <c r="G67" i="5"/>
  <c r="K7" i="4" s="1"/>
  <c r="J63" i="5"/>
  <c r="J73" i="5"/>
  <c r="J71" i="5"/>
  <c r="F51" i="5"/>
  <c r="I6" i="4" s="1"/>
  <c r="J54" i="5"/>
  <c r="G108" i="5"/>
  <c r="N7" i="4" s="1"/>
  <c r="F12" i="5"/>
  <c r="C6" i="4" s="1"/>
  <c r="H42" i="5"/>
  <c r="G8" i="4" s="1"/>
  <c r="J53" i="5"/>
  <c r="H51" i="5"/>
  <c r="I8" i="4" s="1"/>
  <c r="I121" i="5"/>
  <c r="O10" i="4" s="1"/>
  <c r="J21" i="5"/>
  <c r="J106" i="5"/>
  <c r="G96" i="5"/>
  <c r="M7" i="4" s="1"/>
  <c r="J83" i="5"/>
  <c r="J110" i="5"/>
  <c r="I51" i="5"/>
  <c r="I10" i="4" s="1"/>
  <c r="G121" i="5"/>
  <c r="O7" i="4" s="1"/>
  <c r="J3" i="5"/>
  <c r="G12" i="5"/>
  <c r="C7" i="4" s="1"/>
  <c r="J35" i="5"/>
  <c r="J26" i="5"/>
  <c r="G82" i="5"/>
  <c r="L7" i="4" s="1"/>
  <c r="J52" i="5"/>
  <c r="G62" i="5"/>
  <c r="J7" i="4" s="1"/>
  <c r="P96" i="5"/>
  <c r="M9" i="4" s="1"/>
  <c r="I96" i="5"/>
  <c r="M10" i="4" s="1"/>
  <c r="J100" i="5"/>
  <c r="J102" i="5"/>
  <c r="P12" i="5"/>
  <c r="C9" i="4" s="1"/>
  <c r="I12" i="5"/>
  <c r="C10" i="4" s="1"/>
  <c r="J5" i="5"/>
  <c r="G45" i="5"/>
  <c r="H7" i="4" s="1"/>
  <c r="J43" i="5"/>
  <c r="H82" i="5"/>
  <c r="L8" i="4" s="1"/>
  <c r="P42" i="5"/>
  <c r="G9" i="4" s="1"/>
  <c r="F96" i="5"/>
  <c r="M6" i="4" s="1"/>
  <c r="G33" i="5"/>
  <c r="F7" i="4" s="1"/>
  <c r="J20" i="5"/>
  <c r="J50" i="5"/>
  <c r="F82" i="5"/>
  <c r="L6" i="4" s="1"/>
  <c r="J68" i="5"/>
  <c r="I15" i="5"/>
  <c r="D10" i="4" s="1"/>
  <c r="I82" i="5"/>
  <c r="L10" i="4" s="1"/>
  <c r="J115" i="5"/>
  <c r="J46" i="5"/>
  <c r="G51" i="5"/>
  <c r="I7" i="4" s="1"/>
  <c r="F42" i="5"/>
  <c r="G6" i="4" s="1"/>
  <c r="P33" i="5"/>
  <c r="F9" i="4" s="1"/>
  <c r="J30" i="5"/>
  <c r="J55" i="5"/>
  <c r="J112" i="5"/>
  <c r="F108" i="5"/>
  <c r="N6" i="4" s="1"/>
  <c r="F67" i="5"/>
  <c r="K6" i="4" s="1"/>
  <c r="J103" i="5"/>
  <c r="I62" i="5"/>
  <c r="J10" i="4" s="1"/>
  <c r="J40" i="5"/>
  <c r="I42" i="5"/>
  <c r="G10" i="4" s="1"/>
  <c r="G42" i="5"/>
  <c r="G7" i="4" s="1"/>
  <c r="J34" i="5"/>
  <c r="J11" i="5"/>
  <c r="Q8" i="4" l="1"/>
  <c r="Q9" i="4"/>
  <c r="Q10" i="4"/>
  <c r="B18" i="4" s="1"/>
  <c r="Q6" i="4"/>
  <c r="Q7" i="4"/>
  <c r="B15" i="4" l="1"/>
</calcChain>
</file>

<file path=xl/sharedStrings.xml><?xml version="1.0" encoding="utf-8"?>
<sst xmlns="http://schemas.openxmlformats.org/spreadsheetml/2006/main" count="728" uniqueCount="267">
  <si>
    <t>RGAA 4.1 – GRILLE D'ÉVALUATION</t>
  </si>
  <si>
    <t>Mode d'emploi</t>
  </si>
  <si>
    <r>
      <rPr>
        <b/>
        <sz val="12"/>
        <color rgb="FF000000"/>
        <rFont val="Liberation Sans"/>
      </rPr>
      <t>Droits de reproduction</t>
    </r>
    <r>
      <rPr>
        <b/>
        <sz val="12"/>
        <color rgb="FF000000"/>
        <rFont val="Liberation Sans"/>
      </rPr>
      <t xml:space="preserve">
</t>
    </r>
    <r>
      <rPr>
        <sz val="12"/>
        <color rgb="FF000000"/>
        <rFont val="Liberation Sans1"/>
      </rPr>
      <t xml:space="preserve">
</t>
    </r>
    <r>
      <rPr>
        <i/>
        <sz val="10"/>
        <color rgb="FF000000"/>
        <rFont val="Liberation Sans"/>
      </rPr>
      <t xml:space="preserve">Ce document est placé sous </t>
    </r>
    <r>
      <rPr>
        <sz val="12"/>
        <color rgb="FF000000"/>
        <rFont val="Liberation Sans1"/>
      </rPr>
      <t xml:space="preserve">licence ouverte 2.0 ou ultérieure :
</t>
    </r>
    <r>
      <rPr>
        <sz val="12"/>
        <color rgb="FF000000"/>
        <rFont val="Liberation Sans1"/>
      </rPr>
      <t>https://www.etalab.gouv.fr/licence-ouverte-open-licence</t>
    </r>
    <r>
      <rPr>
        <i/>
        <sz val="10"/>
        <color rgb="FF000000"/>
        <rFont val="Liberation Sans"/>
      </rPr>
      <t>.</t>
    </r>
    <r>
      <rPr>
        <i/>
        <sz val="10"/>
        <color rgb="FF000000"/>
        <rFont val="Liberation Sans"/>
      </rPr>
      <t xml:space="preserve">
</t>
    </r>
    <r>
      <rPr>
        <sz val="12"/>
        <color rgb="FF000000"/>
        <rFont val="Liberation Sans1"/>
      </rPr>
      <t xml:space="preserve">
Vous êtes libres de :
- Reproduire, copier, publier et transmettre ces informations
- Diffuser et redistribuer ces informations
- Adapter, modifier, extraire et transformer ces informations, notamment pour créer des informations dérivées
- Exploiter ces informations à titre commercial, par exemple en la combinant avec d'autres informations, ou en l'incluant dans votre propre produit ou application.
Ces libertés s'appliquent sous réserve de mentionner la paternité de l'information d'origine : sa source et la date de sa dernière mise à jour. Le « réutilisateur » peut notamment s'acquitter de cette condition en indiquant un ou des liens hypertextes (URL) renvoyant vers le présent site et assurant une mention effective de sa paternité.
Cette mention de paternité ne doit ni conférer un caractère officiel à la réutilisation de ces informations, ni suggérer une quelconque reconnaissance ou caution par le producteur de l'information, ou par toute autre entité publique, du « réutilisateur » ou de sa réutilisation.</t>
    </r>
  </si>
  <si>
    <r>
      <rPr>
        <b/>
        <sz val="12"/>
        <color rgb="FF000000"/>
        <rFont val="Liberation Sans"/>
      </rPr>
      <t>Le modèle de grille reprend l'ensemble des critères du RGAA 4.1</t>
    </r>
    <r>
      <rPr>
        <b/>
        <sz val="12"/>
        <color rgb="FF000000"/>
        <rFont val="Liberation Sans"/>
      </rPr>
      <t xml:space="preserve">
</t>
    </r>
    <r>
      <rPr>
        <sz val="8"/>
        <color rgb="FF000000"/>
        <rFont val="Liberation Sans1"/>
      </rPr>
      <t xml:space="preserve">
</t>
    </r>
    <r>
      <rPr>
        <b/>
        <sz val="12"/>
        <color rgb="FF000000"/>
        <rFont val="Liberation Sans"/>
      </rPr>
      <t>Le modèle de grille d’audit est un outil de travail préalable à la rédaction du rapport d'audit. Il est destiné aux concepteurs, développeurs et intégrateurs du site. Le responsable de l’audit doit donc être précis dans le constat des erreurs, dans les  explications et dans les propositions de réparation. La grille d’audit vient en annexe du rapport d'audit RGAA.</t>
    </r>
    <r>
      <rPr>
        <b/>
        <sz val="12"/>
        <color rgb="FF000000"/>
        <rFont val="Liberation Sans"/>
      </rPr>
      <t xml:space="preserve">
</t>
    </r>
    <r>
      <rPr>
        <sz val="8"/>
        <color rgb="FF000000"/>
        <rFont val="Liberation Sans1"/>
      </rPr>
      <t xml:space="preserve">
Le modèle de grille a été établi pour un échantillon de 20 pages. Il ne s'adapte pas automatiquement au volume de pages de votre échantillon :
- Si votre échantillon comprend moins de 20 pages, vous devez soit supprimer les feuilles du classeur qui sont inutilisées, soit passer l'ensemble des critères des feuilles inutiles à l'état NA (Non Applicable) afin de permettre l'exécution du calcul des taux dans le classeur Synthèse. 
- Si votre échantillon comprend plus de 20 pages, l'ajout de feuilles est nécessaire, ainsi que l'extension de la base de calcul (ajout de colonnes et modification des formules de calcul) pour accueillir les données recueillies dans ces nouvelles feuilles du classeur.
</t>
    </r>
    <r>
      <rPr>
        <b/>
        <u/>
        <sz val="12"/>
        <color rgb="FFC81A71"/>
        <rFont val="Liberation Sans"/>
      </rPr>
      <t>Étape 1</t>
    </r>
    <r>
      <rPr>
        <b/>
        <u/>
        <sz val="12"/>
        <color rgb="FFC81A71"/>
        <rFont val="Liberation Sans"/>
      </rPr>
      <t xml:space="preserve">
</t>
    </r>
    <r>
      <rPr>
        <sz val="8"/>
        <color rgb="FF000000"/>
        <rFont val="Liberation Sans1"/>
      </rPr>
      <t xml:space="preserve">
Remplissez la page Échantillon avec les titres et URL des pages concernées par l'audit. Ces informations seront automatiquement reprises par la suite dans chaque feuille d'audit individuel (P01 – P20) pour servir de titre à la grille.
Pour rappel, les pages obligatoires dans un échantillon d'audit sont :
- Page d'accueil
- Page contact
- Page mentions légales
- Page « accessibilité » (page comprenant la déclaration d’accessibilité)
- Page aide
- Page plan du site
- Page d’authentification
S'ajoutent à ces pages impératives, un certain nombre de pages lorsqu’elles existent :
- Au moins une page pertinente pour chaque type de service fourni et toute autre utilisation principale prévue (ex. : rubriques de 1er niveau dans l’arborescence…), y compris la fonctionnalité de recherche ;
- Au moins un document téléchargeable pertinent, le cas échéant, pour chaque type de service fourni et pour toute autre utilisation principalement prévue ;
- L’ensemble des pages constituant un processus (par exemple, un formulaire de saisie ou une transaction sur plusieurs pages) ;
- Des exemples de pages ayant un aspect sensiblement distinct ou présentant un type de contenu différent (ex. : page contenant des tableaux de données, des éléments multimédia, des illustrations, des formulaires, etc.).
La sélection des pages auditées ainsi que leur nombre doivent être représentatifs du service de communication au public en ligne. Le nombre de visiteurs par page peut notamment être pris en compte lors de la constitution de l’échantillon.
Enfin, s’ajoutent des pages sélectionnées au hasard représentant au moins 10 % des pages de l’échantillon décrit supra.</t>
    </r>
  </si>
  <si>
    <t>Nombre de pages :</t>
  </si>
  <si>
    <r>
      <rPr>
        <b/>
        <u/>
        <sz val="8"/>
        <color rgb="FFC81A71"/>
        <rFont val="Liberation Sans"/>
      </rPr>
      <t>Étape 2</t>
    </r>
    <r>
      <rPr>
        <b/>
        <u/>
        <sz val="8"/>
        <color rgb="FFC81A71"/>
        <rFont val="Liberation Sans"/>
      </rPr>
      <t xml:space="preserve">
</t>
    </r>
    <r>
      <rPr>
        <sz val="8"/>
        <color rgb="FF000000"/>
        <rFont val="Liberation Sans1"/>
      </rPr>
      <t xml:space="preserve">
</t>
    </r>
    <r>
      <rPr>
        <b/>
        <sz val="8"/>
        <color rgb="FF000000"/>
        <rFont val="Liberation Sans"/>
      </rPr>
      <t>Réalisez l'audit sur l'échantillon.</t>
    </r>
    <r>
      <rPr>
        <b/>
        <sz val="8"/>
        <color rgb="FF000000"/>
        <rFont val="Liberation Sans"/>
      </rPr>
      <t xml:space="preserve">
</t>
    </r>
    <r>
      <rPr>
        <sz val="8"/>
        <color rgb="FF000000"/>
        <rFont val="Liberation Sans1"/>
      </rPr>
      <t xml:space="preserve">
</t>
    </r>
    <r>
      <rPr>
        <b/>
        <sz val="8"/>
        <color rgb="FF000000"/>
        <rFont val="Liberation Sans"/>
      </rPr>
      <t>Un critère peut prendre 4 statuts différents :</t>
    </r>
    <r>
      <rPr>
        <b/>
        <sz val="8"/>
        <color rgb="FF000000"/>
        <rFont val="Liberation Sans"/>
      </rPr>
      <t xml:space="preserve">
</t>
    </r>
    <r>
      <rPr>
        <sz val="8"/>
        <color rgb="FF000000"/>
        <rFont val="Liberation Sans1"/>
      </rPr>
      <t xml:space="preserve">- </t>
    </r>
    <r>
      <rPr>
        <b/>
        <sz val="8"/>
        <color rgb="FF000000"/>
        <rFont val="Liberation Sans"/>
      </rPr>
      <t>C : CONFORME</t>
    </r>
    <r>
      <rPr>
        <sz val="8"/>
        <color rgb="FF000000"/>
        <rFont val="Liberation Sans1"/>
      </rPr>
      <t xml:space="preserve">. Le critère est conforme pour l'ensemble des éléments de la page
- </t>
    </r>
    <r>
      <rPr>
        <b/>
        <sz val="8"/>
        <color rgb="FF000000"/>
        <rFont val="Liberation Sans"/>
      </rPr>
      <t>NC : NON CONFORME</t>
    </r>
    <r>
      <rPr>
        <sz val="8"/>
        <color rgb="FF000000"/>
        <rFont val="Liberation Sans1"/>
      </rPr>
      <t xml:space="preserve">. Au moins un des éléments de la page concernés par le critère n'est pas conforme
- </t>
    </r>
    <r>
      <rPr>
        <b/>
        <sz val="8"/>
        <color rgb="FF000000"/>
        <rFont val="Liberation Sans"/>
      </rPr>
      <t>NA : NON APPLICABLE</t>
    </r>
    <r>
      <rPr>
        <sz val="8"/>
        <color rgb="FF000000"/>
        <rFont val="Liberation Sans1"/>
      </rPr>
      <t xml:space="preserve">. Ou bien aucun élément dans la page ne concerne le critère, ou bien le seul contenu qui concerne le critère est exempté, ou bien le seul contenu qui concerne le critère est soumis à dérogation et il propose une alternative numérique accessible.
- </t>
    </r>
    <r>
      <rPr>
        <b/>
        <sz val="8"/>
        <color rgb="FF000000"/>
        <rFont val="Liberation Sans"/>
      </rPr>
      <t>NT : NON TESTÉ</t>
    </r>
    <r>
      <rPr>
        <sz val="8"/>
        <color rgb="FF000000"/>
        <rFont val="Liberation Sans1"/>
      </rPr>
      <t xml:space="preserve">. Le critère n'est pas testé. Ce statut sert à mesurer l'évolution de l'audit.
Dans la case </t>
    </r>
    <r>
      <rPr>
        <i/>
        <sz val="8"/>
        <color rgb="FF000000"/>
        <rFont val="Liberation Sans"/>
      </rPr>
      <t>Statut</t>
    </r>
    <r>
      <rPr>
        <sz val="8"/>
        <color rgb="FF000000"/>
        <rFont val="Liberation Sans1"/>
      </rPr>
      <t xml:space="preserve"> des grilles d'audit, renseignez une de ces 4 abréviations selon votre évaluation. Vous verrez les cases se colorer en fonction du statut. Dans la feuille « Synthèse », vous retrouverez un total par thématique et niveau de vos saisies dans les grilles d'audit.
Vous avez également à disposition une case « Modifications à apporter » qui vous permet de faire vos recommandations concernant l'erreur rencontrée.
La colonne </t>
    </r>
    <r>
      <rPr>
        <b/>
        <sz val="8"/>
        <color rgb="FF000000"/>
        <rFont val="Liberation Sans"/>
      </rPr>
      <t>Dérogation</t>
    </r>
    <r>
      <rPr>
        <sz val="8"/>
        <color rgb="FF000000"/>
        <rFont val="Liberation Sans1"/>
      </rPr>
      <t xml:space="preserve">, vous permet de mentionner les dérogations présentes sur la page et par critère. Par défaut la valeur est </t>
    </r>
    <r>
      <rPr>
        <b/>
        <sz val="8"/>
        <color rgb="FF000000"/>
        <rFont val="Liberation Sans"/>
      </rPr>
      <t>N</t>
    </r>
    <r>
      <rPr>
        <sz val="8"/>
        <color rgb="FF000000"/>
        <rFont val="Liberation Sans1"/>
      </rPr>
      <t xml:space="preserve"> et signifie l’absence de dérogation. Si une dérogation est présente pour un critère, inscrivez </t>
    </r>
    <r>
      <rPr>
        <b/>
        <sz val="8"/>
        <color rgb="FF000000"/>
        <rFont val="Liberation Sans"/>
      </rPr>
      <t>D</t>
    </r>
    <r>
      <rPr>
        <sz val="8"/>
        <color rgb="FF000000"/>
        <rFont val="Liberation Sans1"/>
      </rPr>
      <t xml:space="preserve"> dans la case (elle se colore). De même à droite vous avez une case « Commentaires en cas de dérogation » dans laquelle vous expliquez quel élément vous dérogez et quelles sont les justifications. Attention : un critère ne peut jamais être dérogé, seul un contenu peut l'être. Si vous avez une dérogation, il est important d'en garder la trace. Le contenu dérogé n'est donc plus soumis directement à l'évaluation, mais le critère reste évaluable pour les autres contenus de la page.</t>
    </r>
  </si>
  <si>
    <t>Échantillon évalué</t>
  </si>
  <si>
    <t>Site :</t>
  </si>
  <si>
    <t>N° page</t>
  </si>
  <si>
    <t>Titre de la page</t>
  </si>
  <si>
    <t>URL</t>
  </si>
  <si>
    <t>P01</t>
  </si>
  <si>
    <t>Accueil</t>
  </si>
  <si>
    <t>P02</t>
  </si>
  <si>
    <t>Thématique</t>
  </si>
  <si>
    <t>Critère</t>
  </si>
  <si>
    <t>Recommandation</t>
  </si>
  <si>
    <t>IMAGES</t>
  </si>
  <si>
    <t>1.1</t>
  </si>
  <si>
    <t>Chaque image porteuse d’information a-t-elle une alternative textuelle ?</t>
  </si>
  <si>
    <t>1.2</t>
  </si>
  <si>
    <t>Chaque image de décoration est-elle correctement ignorée par les technologies d’assistance ?</t>
  </si>
  <si>
    <t>1.3</t>
  </si>
  <si>
    <t>Pour chaque image porteuse d'information ayant une alternative textuelle, cette alternative est-elle pertinente (hors cas particuliers) ?</t>
  </si>
  <si>
    <t>1.4</t>
  </si>
  <si>
    <t>Pour chaque image utilisée comme CAPTCHA ou comme image-test, ayant une alternative textuelle, cette alternative permet-elle d’identifier la nature et la fonction de l’image ?</t>
  </si>
  <si>
    <t>1.5</t>
  </si>
  <si>
    <t>Pour chaque image utilisée comme CAPTCHA, une solution d’accès alternatif au contenu ou à la fonction du CAPTCHA est-elle présente ?</t>
  </si>
  <si>
    <t>1.6</t>
  </si>
  <si>
    <t>Chaque image porteuse d’information a-t-elle, si nécessaire, une description détaillée ?</t>
  </si>
  <si>
    <t>1.7</t>
  </si>
  <si>
    <t>Pour chaque image porteuse d’information ayant une description détaillée, cette description est-elle pertinente ?</t>
  </si>
  <si>
    <t>1.8</t>
  </si>
  <si>
    <t>Chaque image texte porteuse d’information, en l’absence d’un mécanisme de remplacement, doit si possible être remplacée par du texte stylé. Cette règle est-elle respectée (hors cas particuliers) ?</t>
  </si>
  <si>
    <t>1.9</t>
  </si>
  <si>
    <t>Chaque légende d’image est-elle, si nécessaire, correctement reliée à l’image correspondante ?</t>
  </si>
  <si>
    <t>CADRES</t>
  </si>
  <si>
    <t>2.1</t>
  </si>
  <si>
    <t>Chaque cadre a-t-il un titre de cadre ?</t>
  </si>
  <si>
    <t>2.2</t>
  </si>
  <si>
    <t>Pour chaque cadre ayant un titre de cadre, ce titre de cadre est-il pertinent ?</t>
  </si>
  <si>
    <t>COULEURS</t>
  </si>
  <si>
    <t>3.1</t>
  </si>
  <si>
    <t>Dans chaque page web, l’information ne doit pas être donnée uniquement par la couleur. Cette règle est-elle respectée ?</t>
  </si>
  <si>
    <t>3.2</t>
  </si>
  <si>
    <t>Dans chaque page web, le contraste entre la couleur du texte et la couleur de son arrière-plan est-il suffisamment élevé (hors cas particuliers) ?</t>
  </si>
  <si>
    <t>3.3</t>
  </si>
  <si>
    <t>Dans chaque page web, les couleurs utilisées dans les composants d’interface ou les éléments graphiques porteurs d’informations sont-elles suffisamment contrastées (hors cas particuliers) ?</t>
  </si>
  <si>
    <t>MULTIMÉDIA</t>
  </si>
  <si>
    <t>4.1</t>
  </si>
  <si>
    <t>Chaque média temporel pré-enregistré a-t-il, si nécessaire, une transcription textuelle ou une audiodescription (hors cas particuliers) ?</t>
  </si>
  <si>
    <t>4.2</t>
  </si>
  <si>
    <t>Pour chaque média temporel pré-enregistré ayant une transcription textuelle ou une audiodescription synchronisée, celles-ci sont-elles pertinentes (hors cas particuliers) ?</t>
  </si>
  <si>
    <t>4.3</t>
  </si>
  <si>
    <t>Chaque média temporel synchronisé pré-enregistré a-t-il, si nécessaire, des sous-titres synchronisés (hors cas particuliers) ?</t>
  </si>
  <si>
    <t>4.4</t>
  </si>
  <si>
    <t>Pour chaque média temporel synchronisé pré-enregistré ayant des sous-titres synchronisés, ces sous-titres sont-ils pertinents ?</t>
  </si>
  <si>
    <t>4.5</t>
  </si>
  <si>
    <t>Chaque média temporel pré-enregistré a-t-il, si nécessaire, une audiodescription synchronisée (hors cas particuliers) ?</t>
  </si>
  <si>
    <t>4.6</t>
  </si>
  <si>
    <t>Pour chaque média temporel pré-enregistré ayant une audiodescription synchronisée, celle-ci est-elle pertinente ?</t>
  </si>
  <si>
    <t>4.7</t>
  </si>
  <si>
    <t>Chaque média temporel est-il clairement identifiable (hors cas particuliers) ?</t>
  </si>
  <si>
    <t>4.8</t>
  </si>
  <si>
    <t>Chaque média non temporel a-t-il, si nécessaire, une alternative (hors cas particuliers) ?</t>
  </si>
  <si>
    <t>4.9</t>
  </si>
  <si>
    <t>Pour chaque média non temporel ayant une alternative, cette alternative est-elle pertinente ?</t>
  </si>
  <si>
    <t>4.10</t>
  </si>
  <si>
    <t>Chaque son déclenché automatiquement est-il contrôlable par l’utilisateur ?</t>
  </si>
  <si>
    <t>4.11</t>
  </si>
  <si>
    <t>La consultation de chaque média temporel est-elle, si nécessaire, contrôlable par le clavier et tout dispositif de pointage ?</t>
  </si>
  <si>
    <t>4.12</t>
  </si>
  <si>
    <t>La consultation de chaque média non temporel est-elle contrôlable par le clavier et tout dispositif de pointage ?</t>
  </si>
  <si>
    <t>4.13</t>
  </si>
  <si>
    <t>Chaque média temporel et non temporel est-il compatible avec les technologies d’assistance (hors cas particuliers) ?</t>
  </si>
  <si>
    <t>TABLEAUX</t>
  </si>
  <si>
    <t>5.1</t>
  </si>
  <si>
    <t>Chaque tableau de données complexe a-t-il un résumé ?</t>
  </si>
  <si>
    <t>5.2</t>
  </si>
  <si>
    <t>Pour chaque tableau de données complexe ayant un résumé, celui-ci est-il pertinent ?</t>
  </si>
  <si>
    <t>5.3</t>
  </si>
  <si>
    <t>Pour chaque tableau de mise en forme, le contenu linéarisé reste-t-il compréhensible ?</t>
  </si>
  <si>
    <t>5.4</t>
  </si>
  <si>
    <t>Pour chaque tableau de données ayant un titre, le titre est-il correctement associé au tableau de données ?</t>
  </si>
  <si>
    <t>5.5</t>
  </si>
  <si>
    <t>Pour chaque tableau de données ayant un titre, celui-ci est-il pertinent ?</t>
  </si>
  <si>
    <t>5.6</t>
  </si>
  <si>
    <t>Pour chaque tableau de données, chaque en-tête de colonnes et chaque en-tête de lignes sont-ils correctement déclarés ?</t>
  </si>
  <si>
    <t>5.7</t>
  </si>
  <si>
    <t>Pour chaque tableau de données, la technique appropriée permettant d’associer chaque cellule avec ses en-têtes est-elle utilisée (hors cas particuliers) ?</t>
  </si>
  <si>
    <t>5.8</t>
  </si>
  <si>
    <t>Chaque tableau de mise en forme ne doit pas utiliser d’éléments propres aux tableaux de données. Cette règle est-elle respectée ?</t>
  </si>
  <si>
    <t>LIENS</t>
  </si>
  <si>
    <t>6.1</t>
  </si>
  <si>
    <t>Chaque lien est-il explicite (hors cas particuliers) ?</t>
  </si>
  <si>
    <t>6.2</t>
  </si>
  <si>
    <t>Dans chaque page web, chaque lien a-t-il un intitulé ?</t>
  </si>
  <si>
    <t>SCRIPTS</t>
  </si>
  <si>
    <t>7.1</t>
  </si>
  <si>
    <t>Chaque script est-il, si nécessaire, compatible avec les technologies d’assistance ?</t>
  </si>
  <si>
    <t>7.2</t>
  </si>
  <si>
    <t>Pour chaque script ayant une alternative, cette alternative est-elle pertinente ?</t>
  </si>
  <si>
    <t>7.3</t>
  </si>
  <si>
    <t>Chaque script est-il contrôlable par le clavier et par tout dispositif de pointage (hors cas particuliers) ?</t>
  </si>
  <si>
    <t>7.4</t>
  </si>
  <si>
    <t>Pour chaque script qui initie un changement de contexte, l’utilisateur est-il averti ou en a-t-il le contrôle ?</t>
  </si>
  <si>
    <t>7.5</t>
  </si>
  <si>
    <t>Dans chaque page web, les messages de statut sont-ils correctement restitués par les technologies d’assistance ?</t>
  </si>
  <si>
    <t>ÉLÉMENTS OBLIGATOIRES</t>
  </si>
  <si>
    <t>8.1</t>
  </si>
  <si>
    <t>Chaque page web est-elle définie par un type de document ?</t>
  </si>
  <si>
    <t>8.2</t>
  </si>
  <si>
    <t>Pour chaque page web, le code source généré est-il valide selon le type de document spécifié (hors cas particuliers) ?</t>
  </si>
  <si>
    <t>8.3</t>
  </si>
  <si>
    <t>Dans chaque page web, la langue par défaut est-elle présente ?</t>
  </si>
  <si>
    <t>8.4</t>
  </si>
  <si>
    <t>Pour chaque page web ayant une langue par défaut, le code de langue est-il pertinent ?</t>
  </si>
  <si>
    <t>8.5</t>
  </si>
  <si>
    <t>Chaque page web a-t-elle un titre de page ?</t>
  </si>
  <si>
    <t>8.6</t>
  </si>
  <si>
    <t>Pour chaque page web ayant un titre de page, ce titre est-il pertinent ?</t>
  </si>
  <si>
    <t>8.7</t>
  </si>
  <si>
    <t>Dans chaque page web, chaque changement de langue est-il indiqué dans le code source (hors cas particuliers) ?</t>
  </si>
  <si>
    <t>8.8</t>
  </si>
  <si>
    <t>Dans chaque page web, le code de langue de chaque changement de langue est-il valide et pertinent ?</t>
  </si>
  <si>
    <t>8.9</t>
  </si>
  <si>
    <t>Dans chaque page web, les balises ne doivent pas être utilisées uniquement à des fins de présentation. Cette règle est-elle respectée ?</t>
  </si>
  <si>
    <t>8.10</t>
  </si>
  <si>
    <t>Dans chaque page web, les changements du sens de lecture sont-ils signalés ?</t>
  </si>
  <si>
    <t>STRUCTURATION</t>
  </si>
  <si>
    <t>9.1</t>
  </si>
  <si>
    <t>Dans chaque page web, l’information est-elle structurée par l’utilisation appropriée de titres ?</t>
  </si>
  <si>
    <t>9.2</t>
  </si>
  <si>
    <t>Dans chaque page web, la structure du document est-elle cohérente (hors cas particuliers) ?</t>
  </si>
  <si>
    <t>9.3</t>
  </si>
  <si>
    <t>Dans chaque page web, chaque liste est-elle correctement structurée ?</t>
  </si>
  <si>
    <t>9.4</t>
  </si>
  <si>
    <t>Dans chaque page web, chaque citation est-elle correctement indiquée ?</t>
  </si>
  <si>
    <t>PRÉSENTATION</t>
  </si>
  <si>
    <t>10.1</t>
  </si>
  <si>
    <t>Dans le site web, des feuilles de styles sont-elles utilisées pour contrôler la présentation de l’information ?</t>
  </si>
  <si>
    <t>10.2</t>
  </si>
  <si>
    <t>Dans chaque page web, le contenu visible porteur d’information reste-t-il présent lorsque les feuilles de styles sont désactivées ?</t>
  </si>
  <si>
    <t>10.3</t>
  </si>
  <si>
    <t>Dans chaque page web, l’information reste-t-elle compréhensible lorsque les feuilles de styles sont désactivées ?</t>
  </si>
  <si>
    <t>10.4</t>
  </si>
  <si>
    <t>Dans chaque page web, le texte reste-t-il lisible lorsque la taille des caractères est augmentée jusqu’à 200%, au moins (hors cas particuliers) ?</t>
  </si>
  <si>
    <t>10.5</t>
  </si>
  <si>
    <t>Dans chaque page web, les déclarations CSS de couleurs de fond d’élément et de police sont-elles correctement utilisées ?</t>
  </si>
  <si>
    <t>10.6</t>
  </si>
  <si>
    <t>Dans chaque page web, chaque lien dont la nature n’est pas évidente est-il visible par rapport au texte environnant ?</t>
  </si>
  <si>
    <t>10.7</t>
  </si>
  <si>
    <t>Dans chaque page web, pour chaque élément recevant le focus, la prise de focus est-elle visible ?</t>
  </si>
  <si>
    <t>10.8</t>
  </si>
  <si>
    <t>Pour chaque page web, les contenus cachés ont-ils vocation à être ignorés par les technologies d’assistance ?</t>
  </si>
  <si>
    <t>10.9</t>
  </si>
  <si>
    <t>Dans chaque page web, l’information ne doit pas être donnée uniquement par la forme, taille ou position. Cette règle est-elle respectée ?</t>
  </si>
  <si>
    <t>10.10</t>
  </si>
  <si>
    <t>Dans chaque page web, l’information ne doit pas être donnée par la forme, taille ou position uniquement. Cette règle est-elle implémentée de façon pertinente ?</t>
  </si>
  <si>
    <t>10.11</t>
  </si>
  <si>
    <t>Pour chaque page web, les contenus peuvent-ils être présentés sans avoir recours à la fois à un défilement vertical pour une fenêtre ayant une hauteur de 256px ou à un défilement horizontal pour une fenêtre ayant une largeur de 320px (hors cas particuliers) ?</t>
  </si>
  <si>
    <t>10.12</t>
  </si>
  <si>
    <t>Dans chaque page web, les propriétés d’espacement du texte peuvent-elles être redéfinies par l’utilisateur sans perte de contenu ou de fonctionnalité (hors cas particuliers) ?</t>
  </si>
  <si>
    <t>10.13</t>
  </si>
  <si>
    <t>Dans chaque page web, les contenus additionnels apparaissant à la prise de focus ou au survol d’un composant d’interface sont-ils contrôlables par l’utilisateur (hors cas particuliers) ?</t>
  </si>
  <si>
    <t>10.14</t>
  </si>
  <si>
    <t>Dans chaque page web, les contenus additionnels apparaissant via les styles CSS uniquement peuvent-ils être rendus visibles au clavier et par tout dispositif de pointage ?</t>
  </si>
  <si>
    <t>FORMULAIRES</t>
  </si>
  <si>
    <t>11.1</t>
  </si>
  <si>
    <t>Chaque champ de formulaire a-t-il une étiquette ?</t>
  </si>
  <si>
    <t>11.2</t>
  </si>
  <si>
    <t>Chaque étiquette associée à un champ de formulaire est-elle pertinente (hors cas particuliers) ?</t>
  </si>
  <si>
    <t>11.3</t>
  </si>
  <si>
    <t>Dans chaque formulaire, chaque étiquette associée à un champ de formulaire ayant la même fonction et répété plusieurs fois dans une même page ou dans un ensemble de pages est-elle cohérente ?</t>
  </si>
  <si>
    <t>11.4</t>
  </si>
  <si>
    <t>Dans chaque formulaire, chaque étiquette de champ et son champ associé sont-ils accolés (hors cas particuliers) ?</t>
  </si>
  <si>
    <t>11.5</t>
  </si>
  <si>
    <t>Dans chaque formulaire, les champs de même nature sont-ils regroupés, si nécessaire ?</t>
  </si>
  <si>
    <t>11.6</t>
  </si>
  <si>
    <t>Dans chaque formulaire, chaque regroupement de champs de même nature a-t-il une légende ?</t>
  </si>
  <si>
    <t>11.7</t>
  </si>
  <si>
    <t>Dans chaque formulaire, chaque légende associée à un regroupement de champs de même nature est-elle pertinente ?</t>
  </si>
  <si>
    <t>11.8</t>
  </si>
  <si>
    <t>Dans chaque formulaire, les items de même nature d’une liste de choix sont-ils regroupées de manière pertinente ?</t>
  </si>
  <si>
    <t>11.9</t>
  </si>
  <si>
    <t>Dans chaque formulaire, l’intitulé de chaque bouton est-il pertinent (hors cas particuliers) ?</t>
  </si>
  <si>
    <t>11.10</t>
  </si>
  <si>
    <t>Dans chaque formulaire, le contrôle de saisie est-il utilisé de manière pertinente (hors cas particuliers) ?</t>
  </si>
  <si>
    <t>11.11</t>
  </si>
  <si>
    <t>Dans chaque formulaire, le contrôle de saisie est-il accompagné, si nécessaire, de suggestions facilitant la correction des erreurs de saisie ?</t>
  </si>
  <si>
    <t>11.12</t>
  </si>
  <si>
    <t>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t>
  </si>
  <si>
    <t>11.13</t>
  </si>
  <si>
    <t>La finalité d’un champ de saisie peut-elle être déduite pour faciliter le remplissage automatique des champs avec les données de l’utilisateur ?</t>
  </si>
  <si>
    <t>NAVIGATION</t>
  </si>
  <si>
    <t>12.1</t>
  </si>
  <si>
    <t>Chaque ensemble de pages dispose-t-il de deux systèmes de navigation différents, au moins (hors cas particuliers) ?</t>
  </si>
  <si>
    <t>12.2</t>
  </si>
  <si>
    <t>Dans chaque ensemble de pages, le menu et les barres de navigation sont-ils toujours à la même place (hors cas particuliers) ?</t>
  </si>
  <si>
    <t>12.3</t>
  </si>
  <si>
    <t>La page « plan du site » est-elle pertinente ?</t>
  </si>
  <si>
    <t>12.4</t>
  </si>
  <si>
    <t>Dans chaque ensemble de pages, la page « plan du site » est-elle atteignable de manière identique ?</t>
  </si>
  <si>
    <t>12.5</t>
  </si>
  <si>
    <t>Dans chaque ensemble de pages, le moteur de recherche est-il atteignable de manière identique ?</t>
  </si>
  <si>
    <t>12.6</t>
  </si>
  <si>
    <t>Les zones de regroupement de contenus présentes dans plusieurs pages web (zones d’en-tête, de navigation principale, de contenu principal, de pied de page et de moteur de recherche) peuvent-elles être atteintes ou évitées ?</t>
  </si>
  <si>
    <t>12.7</t>
  </si>
  <si>
    <t>Dans chaque page web, un lien d’évitement ou d’accès rapide à la zone de contenu principal est-il présent (hors cas particuliers) ?</t>
  </si>
  <si>
    <t>12.8</t>
  </si>
  <si>
    <t>Dans chaque page web, l’ordre de tabulation est-il cohérent ?</t>
  </si>
  <si>
    <t>12.9</t>
  </si>
  <si>
    <t>Dans chaque page web, la navigation ne doit pas contenir de piège au clavier. Cette règle est-elle respectée ?</t>
  </si>
  <si>
    <t>12.10</t>
  </si>
  <si>
    <t>Dans chaque page web, les raccourcis clavier n’utilisant qu’une seule touche (lettre minuscule ou majuscule, ponctuation, chiffre ou symbole) sont-ils contrôlables par l’utilisateur ?</t>
  </si>
  <si>
    <t>12.11</t>
  </si>
  <si>
    <t>Dans chaque page web, les contenus additionnels apparaissant au survol, à la prise de focus ou à l’activation d’un composant d’interface sont-ils si nécessaire atteignables au clavier ?</t>
  </si>
  <si>
    <t>CONSULTATION</t>
  </si>
  <si>
    <t>13.1</t>
  </si>
  <si>
    <t>Pour chaque page web, l’utilisateur a-t-il le contrôle de chaque limite de temps modifiant le contenu (hors cas particuliers) ?</t>
  </si>
  <si>
    <t>13.2</t>
  </si>
  <si>
    <t>Dans chaque page web, l’ouverture d’une nouvelle fenêtre ne doit pas être déclenchée sans action de l’utilisateur. Cette règle est-elle respectée ?</t>
  </si>
  <si>
    <t>13.3</t>
  </si>
  <si>
    <t>Dans chaque page web, chaque document bureautique en téléchargement possède-t-il, si nécessaire, une version accessible (hors cas particuliers) ?</t>
  </si>
  <si>
    <t>13.4</t>
  </si>
  <si>
    <t>Pour chaque document bureautique ayant une version accessible, cette version offre-t-elle la même information ?</t>
  </si>
  <si>
    <t>13.5</t>
  </si>
  <si>
    <t>Dans chaque page web, chaque contenu cryptique (art ASCII, émoticon, syntaxe cryptique) a-t-il une alternative ?</t>
  </si>
  <si>
    <t>13.6</t>
  </si>
  <si>
    <t>Dans chaque page web, pour chaque contenu cryptique (art ASCII, émoticon, syntaxe cryptique) ayant une alternative, cette alternative est-elle pertinente ?</t>
  </si>
  <si>
    <t>13.7</t>
  </si>
  <si>
    <t>Dans chaque page web, les changements brusques de luminosité ou les effets de flash sont-ils correctement utilisés ?</t>
  </si>
  <si>
    <t>13.8</t>
  </si>
  <si>
    <t>Dans chaque page web, chaque contenu en mouvement ou clignotant est-il contrôlable par l’utilisateur ?</t>
  </si>
  <si>
    <t>13.9</t>
  </si>
  <si>
    <t>Dans chaque page web, le contenu proposé est-il consultable quelle que soit l’orientation de l’écran (portait ou paysage) (hors cas particuliers) ?</t>
  </si>
  <si>
    <t>13.10</t>
  </si>
  <si>
    <t>Dans chaque page web, les fonctionnalités utilisables ou disponibles au moyen d’un geste complexe peuvent-elles être également disponibles au moyen d’un geste simple (hors cas particuliers) ?</t>
  </si>
  <si>
    <t>13.11</t>
  </si>
  <si>
    <t>Dans chaque page web, les actions déclenchées au moyen d’un dispositif de pointage sur un point unique de l’écran peuvent-elles faire l’objet d’une annulation (hors cas particuliers) ?</t>
  </si>
  <si>
    <t>13.12</t>
  </si>
  <si>
    <t>Dans chaque page web, les fonctionnalités qui impliquent un mouvement de l’appareil ou vers l’appareil peuvent-elles être satisfaites de manière alternative (hors cas particuliers) ?</t>
  </si>
  <si>
    <t>Synthèse par thématiques et par statuts</t>
  </si>
  <si>
    <t>Statut</t>
  </si>
  <si>
    <t>C</t>
  </si>
  <si>
    <t>NC</t>
  </si>
  <si>
    <t>NA</t>
  </si>
  <si>
    <t>D</t>
  </si>
  <si>
    <t>NT</t>
  </si>
  <si>
    <t>Pourcentage de critères respectés (somme des critères conformes divisée par le nombre de critères applicables) :</t>
  </si>
  <si>
    <t>Taux moyen de conformité du service en ligne (moyenne des taux de conformité de chaque page) :</t>
  </si>
  <si>
    <t>TOTAL D</t>
  </si>
  <si>
    <t>N</t>
  </si>
  <si>
    <t>TOTAL C</t>
  </si>
  <si>
    <t>TOTAL NC</t>
  </si>
  <si>
    <t>TOTAL NA</t>
  </si>
  <si>
    <t>TAUX MOYEN</t>
  </si>
  <si>
    <t>Dérogation</t>
  </si>
  <si>
    <t>Modifications à apporter</t>
  </si>
  <si>
    <t>Commentaires en cas de dérogations</t>
  </si>
  <si>
    <t>Détails Avocat</t>
  </si>
  <si>
    <t>http://www.a11y-mcbeal.fr</t>
  </si>
  <si>
    <t>http://www.a11y-mcbeal.fr/devon</t>
  </si>
  <si>
    <t>Date : 04/04/2022</t>
  </si>
  <si>
    <t>Auditeur : Jules Grand</t>
  </si>
  <si>
    <t>Contexte : Développement</t>
  </si>
  <si>
    <t>A11y McBeal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</si>
</sst>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quot; &quot;[$€-40C];[Red]&quot;-&quot;#,##0.00&quot; &quot;[$€-40C]"/>
  </numFmts>
  <fonts count="37">
    <font>
      <sz val="12"/>
      <color rgb="FF000000"/>
      <name val="Liberation Sans1"/>
    </font>
    <font>
      <sz val="12"/>
      <color rgb="FF000000"/>
      <name val="Liberation Sans1"/>
    </font>
    <font>
      <b/>
      <sz val="10"/>
      <color rgb="FF000000"/>
      <name val="Liberation Sans1"/>
    </font>
    <font>
      <sz val="10"/>
      <color rgb="FFFFFFFF"/>
      <name val="Liberation Sans1"/>
    </font>
    <font>
      <sz val="10"/>
      <color rgb="FFCC0000"/>
      <name val="Liberation Sans1"/>
    </font>
    <font>
      <b/>
      <sz val="12"/>
      <color rgb="FFFFFFFF"/>
      <name val="Liberation Sans1"/>
    </font>
    <font>
      <b/>
      <sz val="12"/>
      <color rgb="FF000000"/>
      <name val="Liberation Sans1"/>
    </font>
    <font>
      <b/>
      <sz val="12"/>
      <color rgb="FF808080"/>
      <name val="Liberation Sans1"/>
    </font>
    <font>
      <b/>
      <sz val="8"/>
      <color rgb="FFFFFFFF"/>
      <name val="Liberation Sans1"/>
    </font>
    <font>
      <sz val="8"/>
      <color rgb="FF000000"/>
      <name val="Liberation Sans1"/>
    </font>
    <font>
      <b/>
      <sz val="8"/>
      <color rgb="FF000000"/>
      <name val="Liberation Sans1"/>
    </font>
    <font>
      <b/>
      <sz val="10"/>
      <color rgb="FFFFFFFF"/>
      <name val="Liberation Sans1"/>
    </font>
    <font>
      <u/>
      <sz val="10"/>
      <color rgb="FF0000D4"/>
      <name val="Arial"/>
      <family val="2"/>
    </font>
    <font>
      <i/>
      <sz val="10"/>
      <color rgb="FF808080"/>
      <name val="Liberation Sans1"/>
    </font>
    <font>
      <sz val="10"/>
      <color rgb="FF006600"/>
      <name val="Liberation Sans1"/>
    </font>
    <font>
      <b/>
      <i/>
      <sz val="16"/>
      <color rgb="FF000000"/>
      <name val="Liberation Sans1"/>
    </font>
    <font>
      <b/>
      <sz val="24"/>
      <color rgb="FF000000"/>
      <name val="Liberation Sans1"/>
    </font>
    <font>
      <sz val="18"/>
      <color rgb="FF000000"/>
      <name val="Liberation Sans1"/>
    </font>
    <font>
      <u/>
      <sz val="10"/>
      <color rgb="FF0000EE"/>
      <name val="Liberation Sans1"/>
    </font>
    <font>
      <sz val="10"/>
      <color rgb="FF996600"/>
      <name val="Liberation Sans1"/>
    </font>
    <font>
      <b/>
      <sz val="8"/>
      <color rgb="FF808080"/>
      <name val="Liberation Sans1"/>
    </font>
    <font>
      <sz val="10"/>
      <color rgb="FF333333"/>
      <name val="Liberation Sans1"/>
    </font>
    <font>
      <b/>
      <i/>
      <u/>
      <sz val="12"/>
      <color rgb="FF000000"/>
      <name val="Liberation Sans1"/>
    </font>
    <font>
      <b/>
      <sz val="11"/>
      <color rgb="FFFFFFFF"/>
      <name val="Liberation Sans1"/>
    </font>
    <font>
      <b/>
      <sz val="15"/>
      <color rgb="FFFFFFFF"/>
      <name val="Liberation Sans1"/>
    </font>
    <font>
      <b/>
      <sz val="12"/>
      <color rgb="FF000000"/>
      <name val="Liberation Sans"/>
    </font>
    <font>
      <i/>
      <sz val="10"/>
      <color rgb="FF000000"/>
      <name val="Liberation Sans"/>
    </font>
    <font>
      <b/>
      <u/>
      <sz val="12"/>
      <color rgb="FFC81A71"/>
      <name val="Liberation Sans"/>
    </font>
    <font>
      <b/>
      <u/>
      <sz val="8"/>
      <color rgb="FFC81A71"/>
      <name val="Liberation Sans"/>
    </font>
    <font>
      <b/>
      <sz val="8"/>
      <color rgb="FF000000"/>
      <name val="Liberation Sans"/>
    </font>
    <font>
      <i/>
      <sz val="8"/>
      <color rgb="FF000000"/>
      <name val="Liberation Sans"/>
    </font>
    <font>
      <sz val="10"/>
      <color rgb="FF000000"/>
      <name val="Arial1"/>
    </font>
    <font>
      <b/>
      <sz val="8"/>
      <color rgb="FFFFFFFF"/>
      <name val="Arial"/>
      <family val="2"/>
    </font>
    <font>
      <b/>
      <sz val="9"/>
      <color rgb="FFFFFFFF"/>
      <name val="Arial"/>
      <family val="2"/>
    </font>
    <font>
      <sz val="10"/>
      <color rgb="FF000000"/>
      <name val="Liberation Sans1"/>
    </font>
    <font>
      <sz val="8"/>
      <color rgb="FF800000"/>
      <name val="Liberation Sans1"/>
    </font>
    <font>
      <u/>
      <sz val="12"/>
      <color theme="10"/>
      <name val="Liberation Sans1"/>
    </font>
  </fonts>
  <fills count="16">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07838B"/>
        <bgColor rgb="FF07838B"/>
      </patternFill>
    </fill>
    <fill>
      <patternFill patternType="solid">
        <fgColor rgb="FFFFFFCC"/>
        <bgColor rgb="FFFFFFCC"/>
      </patternFill>
    </fill>
    <fill>
      <patternFill patternType="solid">
        <fgColor rgb="FFFFFFFF"/>
        <bgColor rgb="FFFFFFFF"/>
      </patternFill>
    </fill>
    <fill>
      <patternFill patternType="solid">
        <fgColor rgb="FFDE1B3E"/>
        <bgColor rgb="FFDE1B3E"/>
      </patternFill>
    </fill>
    <fill>
      <patternFill patternType="solid">
        <fgColor rgb="FFEEEEEE"/>
        <bgColor rgb="FFEEEEEE"/>
      </patternFill>
    </fill>
    <fill>
      <patternFill patternType="solid">
        <fgColor rgb="FF2D77D0"/>
        <bgColor rgb="FF2D77D0"/>
      </patternFill>
    </fill>
    <fill>
      <patternFill patternType="solid">
        <fgColor rgb="FFCC0000"/>
        <bgColor rgb="FFCC0000"/>
      </patternFill>
    </fill>
    <fill>
      <patternFill patternType="solid">
        <fgColor rgb="FFCCFFCC"/>
        <bgColor rgb="FFCCFFCC"/>
      </patternFill>
    </fill>
    <fill>
      <patternFill patternType="solid">
        <fgColor rgb="FFC81A71"/>
        <bgColor rgb="FFC81A71"/>
      </patternFill>
    </fill>
    <fill>
      <patternFill patternType="solid">
        <fgColor rgb="FF933C53"/>
        <bgColor rgb="FF933C53"/>
      </patternFill>
    </fill>
  </fills>
  <borders count="9">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s>
  <cellStyleXfs count="40">
    <xf numFmtId="0" fontId="0" fillId="0" borderId="0"/>
    <xf numFmtId="0" fontId="21" fillId="7" borderId="1"/>
    <xf numFmtId="0" fontId="2" fillId="0" borderId="0"/>
    <xf numFmtId="0" fontId="3" fillId="2" borderId="0"/>
    <xf numFmtId="0" fontId="3" fillId="3" borderId="0"/>
    <xf numFmtId="0" fontId="2" fillId="4" borderId="0"/>
    <xf numFmtId="0" fontId="4" fillId="5" borderId="0"/>
    <xf numFmtId="49" fontId="5" fillId="6" borderId="0"/>
    <xf numFmtId="0" fontId="6" fillId="7" borderId="0"/>
    <xf numFmtId="0" fontId="6" fillId="0" borderId="0"/>
    <xf numFmtId="49" fontId="7" fillId="8" borderId="0"/>
    <xf numFmtId="49" fontId="5" fillId="9" borderId="0"/>
    <xf numFmtId="49" fontId="5" fillId="2" borderId="0"/>
    <xf numFmtId="49" fontId="8" fillId="6" borderId="0">
      <alignment horizontal="center" vertical="center"/>
    </xf>
    <xf numFmtId="0" fontId="9" fillId="10" borderId="0"/>
    <xf numFmtId="0" fontId="10" fillId="7" borderId="0">
      <alignment horizontal="center" vertical="center"/>
    </xf>
    <xf numFmtId="0" fontId="10" fillId="0" borderId="0">
      <alignment horizontal="center" vertical="center"/>
    </xf>
    <xf numFmtId="0" fontId="8" fillId="11" borderId="0"/>
    <xf numFmtId="0" fontId="11" fillId="12" borderId="0"/>
    <xf numFmtId="0" fontId="12" fillId="0" borderId="0"/>
    <xf numFmtId="0" fontId="13" fillId="0" borderId="0"/>
    <xf numFmtId="0" fontId="14" fillId="13" borderId="0"/>
    <xf numFmtId="0" fontId="15" fillId="0" borderId="0">
      <alignment horizontal="center"/>
    </xf>
    <xf numFmtId="0" fontId="16" fillId="0" borderId="0"/>
    <xf numFmtId="0" fontId="17" fillId="0" borderId="0"/>
    <xf numFmtId="0" fontId="1" fillId="0" borderId="0"/>
    <xf numFmtId="0" fontId="15" fillId="0" borderId="0">
      <alignment horizontal="center" textRotation="90"/>
    </xf>
    <xf numFmtId="0" fontId="18" fillId="0" borderId="0"/>
    <xf numFmtId="0" fontId="19" fillId="7" borderId="0"/>
    <xf numFmtId="49" fontId="20" fillId="8" borderId="0">
      <alignment horizontal="center" vertical="center"/>
    </xf>
    <xf numFmtId="49" fontId="8" fillId="9" borderId="0">
      <alignment horizontal="center" vertical="center"/>
    </xf>
    <xf numFmtId="49" fontId="8" fillId="2" borderId="0">
      <alignment horizontal="center" vertical="center"/>
    </xf>
    <xf numFmtId="0" fontId="22" fillId="0" borderId="0"/>
    <xf numFmtId="164" fontId="22" fillId="0" borderId="0"/>
    <xf numFmtId="0" fontId="1" fillId="0" borderId="0"/>
    <xf numFmtId="0" fontId="1" fillId="0" borderId="0"/>
    <xf numFmtId="0" fontId="23" fillId="14" borderId="0">
      <alignment horizontal="center" vertical="center"/>
    </xf>
    <xf numFmtId="0" fontId="6" fillId="15" borderId="0"/>
    <xf numFmtId="0" fontId="4" fillId="0" borderId="0"/>
    <xf numFmtId="0" fontId="36" fillId="0" borderId="0" applyNumberFormat="0" applyFill="0" applyBorder="0" applyAlignment="0" applyProtection="0"/>
  </cellStyleXfs>
  <cellXfs count="69">
    <xf numFmtId="0" fontId="0" fillId="0" borderId="0" xfId="0"/>
    <xf numFmtId="0" fontId="0" fillId="0" borderId="0" xfId="0" applyFill="1" applyAlignment="1">
      <alignment horizontal="left" vertical="center" wrapText="1"/>
    </xf>
    <xf numFmtId="0" fontId="0" fillId="0" borderId="0" xfId="0" applyFill="1"/>
    <xf numFmtId="0" fontId="8" fillId="11" borderId="2" xfId="0" applyFont="1" applyFill="1" applyBorder="1" applyAlignment="1">
      <alignment horizontal="right" vertical="center"/>
    </xf>
    <xf numFmtId="0" fontId="8" fillId="11" borderId="2" xfId="0" applyFont="1" applyFill="1" applyBorder="1" applyAlignment="1">
      <alignment horizontal="left" vertical="center"/>
    </xf>
    <xf numFmtId="0" fontId="9" fillId="0" borderId="0" xfId="0" applyFont="1" applyAlignment="1">
      <alignment horizontal="left" vertical="center" wrapText="1"/>
    </xf>
    <xf numFmtId="0" fontId="5" fillId="14" borderId="0" xfId="36" applyFont="1" applyFill="1" applyBorder="1" applyAlignment="1" applyProtection="1">
      <alignment horizontal="center" vertical="center" wrapText="1"/>
    </xf>
    <xf numFmtId="0" fontId="24" fillId="14" borderId="0" xfId="36" applyFont="1" applyFill="1" applyBorder="1" applyAlignment="1" applyProtection="1">
      <alignment horizontal="center" vertical="center"/>
    </xf>
    <xf numFmtId="0" fontId="0" fillId="10" borderId="0" xfId="0" applyFill="1" applyAlignment="1">
      <alignment horizontal="left" vertical="center" wrapText="1"/>
    </xf>
    <xf numFmtId="0" fontId="9" fillId="0" borderId="0" xfId="0" applyFont="1" applyFill="1" applyAlignment="1">
      <alignment horizontal="left" vertical="center" wrapText="1"/>
    </xf>
    <xf numFmtId="0" fontId="9" fillId="0" borderId="0" xfId="0" applyFont="1" applyAlignment="1">
      <alignment horizontal="left" vertical="center" wrapText="1"/>
    </xf>
    <xf numFmtId="0" fontId="2" fillId="0" borderId="0" xfId="0" applyFont="1" applyFill="1" applyAlignment="1">
      <alignment horizontal="left" vertical="center" wrapText="1"/>
    </xf>
    <xf numFmtId="0" fontId="8" fillId="11" borderId="0" xfId="17" applyFont="1" applyFill="1" applyAlignment="1" applyProtection="1"/>
    <xf numFmtId="0" fontId="31" fillId="0" borderId="2" xfId="0" applyFont="1" applyFill="1" applyBorder="1" applyAlignment="1">
      <alignment horizontal="center" vertical="center" wrapText="1"/>
    </xf>
    <xf numFmtId="0" fontId="0" fillId="0" borderId="2" xfId="0" applyFont="1" applyBorder="1" applyAlignment="1">
      <alignment horizontal="left" vertical="center" wrapText="1"/>
    </xf>
    <xf numFmtId="0" fontId="0" fillId="0" borderId="2" xfId="0" applyBorder="1" applyAlignment="1">
      <alignment horizontal="left" vertical="center" wrapText="1"/>
    </xf>
    <xf numFmtId="0" fontId="2" fillId="0" borderId="0" xfId="0" applyFont="1" applyFill="1" applyAlignment="1">
      <alignment horizontal="left" vertical="center" wrapText="1"/>
    </xf>
    <xf numFmtId="0" fontId="2" fillId="0" borderId="0" xfId="0" applyFont="1" applyFill="1" applyAlignment="1">
      <alignment horizontal="left" vertical="center"/>
    </xf>
    <xf numFmtId="0" fontId="0" fillId="0" borderId="0" xfId="0" applyAlignment="1">
      <alignment horizontal="left" vertical="center" wrapText="1"/>
    </xf>
    <xf numFmtId="0" fontId="8" fillId="11" borderId="2" xfId="17" applyFont="1" applyFill="1" applyBorder="1" applyAlignment="1" applyProtection="1">
      <alignment horizontal="center" vertical="center" textRotation="90" wrapText="1"/>
    </xf>
    <xf numFmtId="0" fontId="8" fillId="11" borderId="2" xfId="17" applyFont="1" applyFill="1" applyBorder="1" applyAlignment="1" applyProtection="1">
      <alignment horizontal="center" vertical="center" wrapText="1"/>
    </xf>
    <xf numFmtId="0" fontId="10" fillId="0" borderId="2" xfId="0" applyFont="1" applyBorder="1" applyAlignment="1">
      <alignment horizontal="center" vertical="center" wrapText="1"/>
    </xf>
    <xf numFmtId="0" fontId="9" fillId="0" borderId="2" xfId="0" applyFont="1" applyBorder="1" applyAlignment="1">
      <alignment horizontal="left" vertical="center" wrapText="1"/>
    </xf>
    <xf numFmtId="0" fontId="0" fillId="0" borderId="0" xfId="0" applyAlignment="1">
      <alignment vertical="center"/>
    </xf>
    <xf numFmtId="0" fontId="10" fillId="0" borderId="2" xfId="0" applyFont="1" applyFill="1" applyBorder="1" applyAlignment="1">
      <alignment horizontal="center" vertical="center" wrapText="1"/>
    </xf>
    <xf numFmtId="0" fontId="9" fillId="0" borderId="2" xfId="0" applyFont="1" applyFill="1" applyBorder="1" applyAlignment="1">
      <alignment horizontal="left" vertical="center" wrapText="1"/>
    </xf>
    <xf numFmtId="0" fontId="6" fillId="0" borderId="0" xfId="0" applyFont="1" applyAlignment="1">
      <alignment horizontal="center" vertical="center" wrapText="1"/>
    </xf>
    <xf numFmtId="0" fontId="5" fillId="14" borderId="3" xfId="36" applyFont="1" applyFill="1" applyBorder="1" applyAlignment="1" applyProtection="1">
      <alignment horizontal="center" vertical="center" wrapText="1"/>
    </xf>
    <xf numFmtId="0" fontId="32" fillId="11" borderId="2" xfId="17" applyFont="1" applyFill="1" applyBorder="1" applyAlignment="1" applyProtection="1">
      <alignment horizontal="center" vertical="center" textRotation="90" wrapText="1"/>
    </xf>
    <xf numFmtId="0" fontId="8" fillId="0" borderId="0" xfId="17" applyFont="1" applyFill="1" applyAlignment="1" applyProtection="1">
      <alignment horizontal="center" vertical="center" wrapText="1"/>
    </xf>
    <xf numFmtId="0" fontId="9" fillId="10" borderId="5" xfId="0" applyFont="1" applyFill="1" applyBorder="1" applyAlignment="1">
      <alignment horizontal="center"/>
    </xf>
    <xf numFmtId="0" fontId="9" fillId="10" borderId="6" xfId="0" applyFont="1" applyFill="1" applyBorder="1" applyAlignment="1">
      <alignment horizontal="center"/>
    </xf>
    <xf numFmtId="49" fontId="8" fillId="6" borderId="2" xfId="13" applyFont="1" applyFill="1" applyBorder="1" applyAlignment="1" applyProtection="1">
      <alignment horizontal="center" vertical="center"/>
    </xf>
    <xf numFmtId="0" fontId="6" fillId="0" borderId="0" xfId="0" applyFont="1"/>
    <xf numFmtId="0" fontId="9" fillId="0" borderId="2" xfId="0" applyFont="1" applyBorder="1" applyAlignment="1">
      <alignment horizontal="center"/>
    </xf>
    <xf numFmtId="0" fontId="9" fillId="0" borderId="7" xfId="0" applyFont="1" applyBorder="1" applyAlignment="1">
      <alignment horizontal="center"/>
    </xf>
    <xf numFmtId="49" fontId="8" fillId="9" borderId="2" xfId="30" applyFont="1" applyFill="1" applyBorder="1" applyAlignment="1" applyProtection="1">
      <alignment horizontal="center" vertical="center"/>
    </xf>
    <xf numFmtId="0" fontId="9" fillId="10" borderId="2" xfId="0" applyFont="1" applyFill="1" applyBorder="1" applyAlignment="1">
      <alignment horizontal="center"/>
    </xf>
    <xf numFmtId="0" fontId="9" fillId="10" borderId="7" xfId="0" applyFont="1" applyFill="1" applyBorder="1" applyAlignment="1">
      <alignment horizontal="center"/>
    </xf>
    <xf numFmtId="49" fontId="20" fillId="8" borderId="2" xfId="29" applyFont="1" applyFill="1" applyBorder="1" applyAlignment="1" applyProtection="1">
      <alignment horizontal="center" vertical="center"/>
    </xf>
    <xf numFmtId="0" fontId="6" fillId="0" borderId="0" xfId="0" applyFont="1" applyFill="1"/>
    <xf numFmtId="0" fontId="9" fillId="0" borderId="4" xfId="0" applyFont="1" applyBorder="1" applyAlignment="1">
      <alignment horizontal="center"/>
    </xf>
    <xf numFmtId="0" fontId="9" fillId="0" borderId="8" xfId="0" applyFont="1" applyBorder="1" applyAlignment="1">
      <alignment horizontal="center"/>
    </xf>
    <xf numFmtId="0" fontId="10" fillId="7" borderId="2" xfId="15" applyFont="1" applyFill="1" applyBorder="1" applyAlignment="1" applyProtection="1">
      <alignment horizontal="center" vertical="center"/>
    </xf>
    <xf numFmtId="0" fontId="34" fillId="0" borderId="0" xfId="0" applyFont="1" applyFill="1" applyAlignment="1">
      <alignment horizontal="center"/>
    </xf>
    <xf numFmtId="0" fontId="0" fillId="0" borderId="0" xfId="0" applyAlignment="1">
      <alignment horizontal="center"/>
    </xf>
    <xf numFmtId="0" fontId="0" fillId="0" borderId="0" xfId="0" applyAlignment="1">
      <alignment horizontal="left"/>
    </xf>
    <xf numFmtId="0" fontId="8" fillId="11" borderId="4" xfId="17" applyFont="1" applyFill="1" applyBorder="1" applyAlignment="1" applyProtection="1">
      <alignment horizontal="center" vertical="center" wrapText="1"/>
    </xf>
    <xf numFmtId="0" fontId="8" fillId="11" borderId="4" xfId="17" applyFont="1" applyFill="1" applyBorder="1" applyAlignment="1" applyProtection="1">
      <alignment horizontal="center" vertical="center" textRotation="90" wrapText="1"/>
    </xf>
    <xf numFmtId="0" fontId="33" fillId="11" borderId="4" xfId="17" applyFont="1" applyFill="1" applyBorder="1" applyAlignment="1" applyProtection="1">
      <alignment horizontal="center" vertical="center" textRotation="90" wrapText="1"/>
    </xf>
    <xf numFmtId="0" fontId="5" fillId="2" borderId="0" xfId="0" applyFont="1" applyFill="1" applyAlignment="1">
      <alignment horizontal="center"/>
    </xf>
    <xf numFmtId="0" fontId="6" fillId="10" borderId="2" xfId="0" applyFont="1" applyFill="1" applyBorder="1" applyAlignment="1">
      <alignment horizontal="center"/>
    </xf>
    <xf numFmtId="0" fontId="5" fillId="0" borderId="0" xfId="0" applyFont="1" applyFill="1" applyAlignment="1">
      <alignment horizontal="center"/>
    </xf>
    <xf numFmtId="0" fontId="6" fillId="0" borderId="2" xfId="0" applyFont="1" applyFill="1" applyBorder="1" applyAlignment="1">
      <alignment horizontal="center"/>
    </xf>
    <xf numFmtId="0" fontId="0" fillId="14" borderId="0" xfId="0" applyFill="1"/>
    <xf numFmtId="0" fontId="0" fillId="14" borderId="0" xfId="0" applyFill="1" applyAlignment="1">
      <alignment horizontal="center"/>
    </xf>
    <xf numFmtId="0" fontId="5" fillId="14" borderId="2" xfId="0" applyFont="1" applyFill="1" applyBorder="1" applyAlignment="1">
      <alignment horizontal="center"/>
    </xf>
    <xf numFmtId="0" fontId="5" fillId="14" borderId="0" xfId="0" applyFont="1" applyFill="1" applyAlignment="1">
      <alignment horizontal="center"/>
    </xf>
    <xf numFmtId="0" fontId="0" fillId="0" borderId="0" xfId="0" applyFill="1" applyAlignment="1">
      <alignment horizontal="center"/>
    </xf>
    <xf numFmtId="0" fontId="5" fillId="0" borderId="2" xfId="0" applyFont="1" applyFill="1" applyBorder="1" applyAlignment="1">
      <alignment horizontal="center"/>
    </xf>
    <xf numFmtId="0" fontId="6" fillId="0" borderId="0" xfId="0" applyFont="1" applyAlignment="1">
      <alignment horizontal="center"/>
    </xf>
    <xf numFmtId="0" fontId="9" fillId="0" borderId="2" xfId="0" applyFont="1" applyBorder="1" applyAlignment="1">
      <alignment horizontal="center" vertical="center" wrapText="1"/>
    </xf>
    <xf numFmtId="0" fontId="0" fillId="0" borderId="0" xfId="0" applyAlignment="1"/>
    <xf numFmtId="0" fontId="0" fillId="0" borderId="0" xfId="0" applyAlignment="1">
      <alignment vertical="center" wrapText="1"/>
    </xf>
    <xf numFmtId="0" fontId="9" fillId="0" borderId="2" xfId="0" applyFont="1" applyFill="1" applyBorder="1" applyAlignment="1">
      <alignment horizontal="center" vertical="center" wrapText="1"/>
    </xf>
    <xf numFmtId="0" fontId="35" fillId="0" borderId="2" xfId="0" applyFont="1" applyFill="1" applyBorder="1" applyAlignment="1">
      <alignment horizontal="left" vertical="center" wrapText="1"/>
    </xf>
    <xf numFmtId="0" fontId="0" fillId="0" borderId="0" xfId="0" applyAlignment="1">
      <alignment horizontal="center" vertical="center" wrapText="1"/>
    </xf>
    <xf numFmtId="0" fontId="23" fillId="14" borderId="3" xfId="36" applyFont="1" applyFill="1" applyBorder="1" applyAlignment="1" applyProtection="1">
      <alignment horizontal="center" vertical="center"/>
    </xf>
    <xf numFmtId="0" fontId="36" fillId="0" borderId="2" xfId="39" applyFill="1" applyBorder="1" applyAlignment="1" applyProtection="1">
      <alignment vertical="center" wrapText="1"/>
    </xf>
  </cellXfs>
  <cellStyles count="40">
    <cellStyle name="Accent" xfId="2"/>
    <cellStyle name="Accent 1" xfId="3"/>
    <cellStyle name="Accent 2" xfId="4"/>
    <cellStyle name="Accent 3" xfId="5"/>
    <cellStyle name="Bad" xfId="6"/>
    <cellStyle name="cf1" xfId="7"/>
    <cellStyle name="cf2" xfId="8"/>
    <cellStyle name="cf3" xfId="9"/>
    <cellStyle name="cf4" xfId="10"/>
    <cellStyle name="cf5" xfId="11"/>
    <cellStyle name="cf6" xfId="12"/>
    <cellStyle name="Conforme" xfId="13"/>
    <cellStyle name="Critère NA" xfId="14"/>
    <cellStyle name="Dérogation" xfId="15"/>
    <cellStyle name="Dérogation-N" xfId="16"/>
    <cellStyle name="Entête tableau" xfId="17"/>
    <cellStyle name="Error" xfId="18"/>
    <cellStyle name="Excel Built-in Hyperlink" xfId="19"/>
    <cellStyle name="Footnote" xfId="20"/>
    <cellStyle name="Good" xfId="21"/>
    <cellStyle name="Heading" xfId="22"/>
    <cellStyle name="Heading (user)" xfId="23"/>
    <cellStyle name="Heading 1" xfId="24"/>
    <cellStyle name="Heading 2" xfId="25"/>
    <cellStyle name="Heading1" xfId="26"/>
    <cellStyle name="Hyperlink" xfId="27"/>
    <cellStyle name="Lien hypertexte" xfId="39" builtinId="8"/>
    <cellStyle name="Neutral" xfId="28"/>
    <cellStyle name="Non applicable" xfId="29"/>
    <cellStyle name="Non conforme" xfId="30"/>
    <cellStyle name="Non testé" xfId="31"/>
    <cellStyle name="Normal" xfId="0" builtinId="0" customBuiltin="1"/>
    <cellStyle name="Note" xfId="1" builtinId="10" customBuiltin="1"/>
    <cellStyle name="Result" xfId="32"/>
    <cellStyle name="Result2" xfId="33"/>
    <cellStyle name="Status" xfId="34"/>
    <cellStyle name="Text" xfId="35"/>
    <cellStyle name="Titre tableau" xfId="36"/>
    <cellStyle name="TitreViolet" xfId="37"/>
    <cellStyle name="Warning" xfId="38"/>
  </cellStyles>
  <dxfs count="132">
    <dxf>
      <font>
        <b/>
        <color rgb="FFFFFFFF"/>
      </font>
      <numFmt numFmtId="30" formatCode="@"/>
      <fill>
        <patternFill patternType="solid">
          <fgColor rgb="FF000000"/>
          <bgColor rgb="FF000000"/>
        </patternFill>
      </fill>
    </dxf>
    <dxf>
      <font>
        <b/>
        <color rgb="FFFFFFFF"/>
      </font>
      <numFmt numFmtId="30" formatCode="@"/>
      <fill>
        <patternFill patternType="solid">
          <fgColor rgb="FFDE1B3E"/>
          <bgColor rgb="FFDE1B3E"/>
        </patternFill>
      </fill>
    </dxf>
    <dxf>
      <font>
        <b/>
        <color rgb="FF808080"/>
      </font>
      <numFmt numFmtId="30" formatCode="@"/>
      <fill>
        <patternFill patternType="solid">
          <fgColor rgb="FFFFFFFF"/>
          <bgColor rgb="FFFFFFFF"/>
        </patternFill>
      </fill>
    </dxf>
    <dxf>
      <font>
        <b/>
        <color rgb="FF000000"/>
      </font>
      <fill>
        <patternFill patternType="none"/>
      </fill>
    </dxf>
    <dxf>
      <font>
        <b/>
        <color rgb="FF000000"/>
      </font>
      <fill>
        <patternFill patternType="solid">
          <fgColor rgb="FFFFFFCC"/>
          <bgColor rgb="FFFFFFCC"/>
        </patternFill>
      </fill>
    </dxf>
    <dxf>
      <font>
        <b/>
        <color rgb="FFFFFFFF"/>
      </font>
      <numFmt numFmtId="30" formatCode="@"/>
      <fill>
        <patternFill patternType="solid">
          <fgColor rgb="FF07838B"/>
          <bgColor rgb="FF07838B"/>
        </patternFill>
      </fill>
    </dxf>
    <dxf>
      <font>
        <b/>
        <color rgb="FFFFFFFF"/>
      </font>
      <numFmt numFmtId="30" formatCode="@"/>
      <fill>
        <patternFill patternType="solid">
          <fgColor rgb="FF000000"/>
          <bgColor rgb="FF000000"/>
        </patternFill>
      </fill>
    </dxf>
    <dxf>
      <font>
        <b/>
        <color rgb="FFFFFFFF"/>
      </font>
      <numFmt numFmtId="30" formatCode="@"/>
      <fill>
        <patternFill patternType="solid">
          <fgColor rgb="FFDE1B3E"/>
          <bgColor rgb="FFDE1B3E"/>
        </patternFill>
      </fill>
    </dxf>
    <dxf>
      <font>
        <b/>
        <color rgb="FF808080"/>
      </font>
      <numFmt numFmtId="30" formatCode="@"/>
      <fill>
        <patternFill patternType="solid">
          <fgColor rgb="FFFFFFFF"/>
          <bgColor rgb="FFFFFFFF"/>
        </patternFill>
      </fill>
    </dxf>
    <dxf>
      <font>
        <b/>
        <color rgb="FF000000"/>
      </font>
      <fill>
        <patternFill patternType="none"/>
      </fill>
    </dxf>
    <dxf>
      <font>
        <b/>
        <color rgb="FF000000"/>
      </font>
      <fill>
        <patternFill patternType="solid">
          <fgColor rgb="FFFFFFCC"/>
          <bgColor rgb="FFFFFFCC"/>
        </patternFill>
      </fill>
    </dxf>
    <dxf>
      <font>
        <b/>
        <color rgb="FFFFFFFF"/>
      </font>
      <numFmt numFmtId="30" formatCode="@"/>
      <fill>
        <patternFill patternType="solid">
          <fgColor rgb="FF07838B"/>
          <bgColor rgb="FF07838B"/>
        </patternFill>
      </fill>
    </dxf>
    <dxf>
      <font>
        <b/>
        <color rgb="FF000000"/>
      </font>
      <fill>
        <patternFill patternType="none"/>
      </fill>
    </dxf>
    <dxf>
      <font>
        <b/>
        <color rgb="FF000000"/>
      </font>
      <fill>
        <patternFill patternType="solid">
          <fgColor rgb="FFFFFFCC"/>
          <bgColor rgb="FFFFFFCC"/>
        </patternFill>
      </fill>
    </dxf>
    <dxf>
      <font>
        <b/>
        <color rgb="FFFFFFFF"/>
      </font>
      <numFmt numFmtId="30" formatCode="@"/>
      <fill>
        <patternFill patternType="solid">
          <fgColor rgb="FF000000"/>
          <bgColor rgb="FF000000"/>
        </patternFill>
      </fill>
    </dxf>
    <dxf>
      <font>
        <b/>
        <color rgb="FF808080"/>
      </font>
      <numFmt numFmtId="30" formatCode="@"/>
      <fill>
        <patternFill patternType="solid">
          <fgColor rgb="FFFFFFFF"/>
          <bgColor rgb="FFFFFFFF"/>
        </patternFill>
      </fill>
    </dxf>
    <dxf>
      <font>
        <b/>
        <color rgb="FFFFFFFF"/>
      </font>
      <numFmt numFmtId="30" formatCode="@"/>
      <fill>
        <patternFill patternType="solid">
          <fgColor rgb="FFDE1B3E"/>
          <bgColor rgb="FFDE1B3E"/>
        </patternFill>
      </fill>
    </dxf>
    <dxf>
      <font>
        <b/>
        <color rgb="FFFFFFFF"/>
      </font>
      <numFmt numFmtId="30" formatCode="@"/>
      <fill>
        <patternFill patternType="solid">
          <fgColor rgb="FF07838B"/>
          <bgColor rgb="FF07838B"/>
        </patternFill>
      </fill>
    </dxf>
    <dxf>
      <font>
        <b/>
        <color rgb="FF000000"/>
      </font>
      <fill>
        <patternFill patternType="none"/>
      </fill>
    </dxf>
    <dxf>
      <font>
        <b/>
        <color rgb="FF000000"/>
      </font>
      <fill>
        <patternFill patternType="solid">
          <fgColor rgb="FFFFFFCC"/>
          <bgColor rgb="FFFFFFCC"/>
        </patternFill>
      </fill>
    </dxf>
    <dxf>
      <font>
        <b/>
        <color rgb="FFFFFFFF"/>
      </font>
      <numFmt numFmtId="30" formatCode="@"/>
      <fill>
        <patternFill patternType="solid">
          <fgColor rgb="FF000000"/>
          <bgColor rgb="FF000000"/>
        </patternFill>
      </fill>
    </dxf>
    <dxf>
      <font>
        <b/>
        <color rgb="FF808080"/>
      </font>
      <numFmt numFmtId="30" formatCode="@"/>
      <fill>
        <patternFill patternType="solid">
          <fgColor rgb="FFFFFFFF"/>
          <bgColor rgb="FFFFFFFF"/>
        </patternFill>
      </fill>
    </dxf>
    <dxf>
      <font>
        <b/>
        <color rgb="FFFFFFFF"/>
      </font>
      <numFmt numFmtId="30" formatCode="@"/>
      <fill>
        <patternFill patternType="solid">
          <fgColor rgb="FFDE1B3E"/>
          <bgColor rgb="FFDE1B3E"/>
        </patternFill>
      </fill>
    </dxf>
    <dxf>
      <font>
        <b/>
        <color rgb="FFFFFFFF"/>
      </font>
      <numFmt numFmtId="30" formatCode="@"/>
      <fill>
        <patternFill patternType="solid">
          <fgColor rgb="FF07838B"/>
          <bgColor rgb="FF07838B"/>
        </patternFill>
      </fill>
    </dxf>
    <dxf>
      <font>
        <b/>
        <color rgb="FF000000"/>
      </font>
      <fill>
        <patternFill patternType="none"/>
      </fill>
    </dxf>
    <dxf>
      <font>
        <b/>
        <color rgb="FF000000"/>
      </font>
      <fill>
        <patternFill patternType="solid">
          <fgColor rgb="FFFFFFCC"/>
          <bgColor rgb="FFFFFFCC"/>
        </patternFill>
      </fill>
    </dxf>
    <dxf>
      <font>
        <b/>
        <color rgb="FFFFFFFF"/>
      </font>
      <numFmt numFmtId="30" formatCode="@"/>
      <fill>
        <patternFill patternType="solid">
          <fgColor rgb="FF000000"/>
          <bgColor rgb="FF000000"/>
        </patternFill>
      </fill>
    </dxf>
    <dxf>
      <font>
        <b/>
        <color rgb="FF808080"/>
      </font>
      <numFmt numFmtId="30" formatCode="@"/>
      <fill>
        <patternFill patternType="solid">
          <fgColor rgb="FFFFFFFF"/>
          <bgColor rgb="FFFFFFFF"/>
        </patternFill>
      </fill>
    </dxf>
    <dxf>
      <font>
        <b/>
        <color rgb="FFFFFFFF"/>
      </font>
      <numFmt numFmtId="30" formatCode="@"/>
      <fill>
        <patternFill patternType="solid">
          <fgColor rgb="FFDE1B3E"/>
          <bgColor rgb="FFDE1B3E"/>
        </patternFill>
      </fill>
    </dxf>
    <dxf>
      <font>
        <b/>
        <color rgb="FFFFFFFF"/>
      </font>
      <numFmt numFmtId="30" formatCode="@"/>
      <fill>
        <patternFill patternType="solid">
          <fgColor rgb="FF07838B"/>
          <bgColor rgb="FF07838B"/>
        </patternFill>
      </fill>
    </dxf>
    <dxf>
      <font>
        <b/>
        <color rgb="FF000000"/>
      </font>
      <fill>
        <patternFill patternType="none"/>
      </fill>
    </dxf>
    <dxf>
      <font>
        <b/>
        <color rgb="FF000000"/>
      </font>
      <fill>
        <patternFill patternType="solid">
          <fgColor rgb="FFFFFFCC"/>
          <bgColor rgb="FFFFFFCC"/>
        </patternFill>
      </fill>
    </dxf>
    <dxf>
      <font>
        <b/>
        <color rgb="FFFFFFFF"/>
      </font>
      <numFmt numFmtId="30" formatCode="@"/>
      <fill>
        <patternFill patternType="solid">
          <fgColor rgb="FF000000"/>
          <bgColor rgb="FF000000"/>
        </patternFill>
      </fill>
    </dxf>
    <dxf>
      <font>
        <b/>
        <color rgb="FF808080"/>
      </font>
      <numFmt numFmtId="30" formatCode="@"/>
      <fill>
        <patternFill patternType="solid">
          <fgColor rgb="FFFFFFFF"/>
          <bgColor rgb="FFFFFFFF"/>
        </patternFill>
      </fill>
    </dxf>
    <dxf>
      <font>
        <b/>
        <color rgb="FFFFFFFF"/>
      </font>
      <numFmt numFmtId="30" formatCode="@"/>
      <fill>
        <patternFill patternType="solid">
          <fgColor rgb="FFDE1B3E"/>
          <bgColor rgb="FFDE1B3E"/>
        </patternFill>
      </fill>
    </dxf>
    <dxf>
      <font>
        <b/>
        <color rgb="FFFFFFFF"/>
      </font>
      <numFmt numFmtId="30" formatCode="@"/>
      <fill>
        <patternFill patternType="solid">
          <fgColor rgb="FF07838B"/>
          <bgColor rgb="FF07838B"/>
        </patternFill>
      </fill>
    </dxf>
    <dxf>
      <font>
        <b/>
        <color rgb="FF000000"/>
      </font>
      <fill>
        <patternFill patternType="none"/>
      </fill>
    </dxf>
    <dxf>
      <font>
        <b/>
        <color rgb="FF000000"/>
      </font>
      <fill>
        <patternFill patternType="solid">
          <fgColor rgb="FFFFFFCC"/>
          <bgColor rgb="FFFFFFCC"/>
        </patternFill>
      </fill>
    </dxf>
    <dxf>
      <font>
        <b/>
        <color rgb="FFFFFFFF"/>
      </font>
      <numFmt numFmtId="30" formatCode="@"/>
      <fill>
        <patternFill patternType="solid">
          <fgColor rgb="FF000000"/>
          <bgColor rgb="FF000000"/>
        </patternFill>
      </fill>
    </dxf>
    <dxf>
      <font>
        <b/>
        <color rgb="FF808080"/>
      </font>
      <numFmt numFmtId="30" formatCode="@"/>
      <fill>
        <patternFill patternType="solid">
          <fgColor rgb="FFFFFFFF"/>
          <bgColor rgb="FFFFFFFF"/>
        </patternFill>
      </fill>
    </dxf>
    <dxf>
      <font>
        <b/>
        <color rgb="FFFFFFFF"/>
      </font>
      <numFmt numFmtId="30" formatCode="@"/>
      <fill>
        <patternFill patternType="solid">
          <fgColor rgb="FFDE1B3E"/>
          <bgColor rgb="FFDE1B3E"/>
        </patternFill>
      </fill>
    </dxf>
    <dxf>
      <font>
        <b/>
        <color rgb="FFFFFFFF"/>
      </font>
      <numFmt numFmtId="30" formatCode="@"/>
      <fill>
        <patternFill patternType="solid">
          <fgColor rgb="FF07838B"/>
          <bgColor rgb="FF07838B"/>
        </patternFill>
      </fill>
    </dxf>
    <dxf>
      <font>
        <b/>
        <color rgb="FF000000"/>
      </font>
      <fill>
        <patternFill patternType="none"/>
      </fill>
    </dxf>
    <dxf>
      <font>
        <b/>
        <color rgb="FF000000"/>
      </font>
      <fill>
        <patternFill patternType="solid">
          <fgColor rgb="FFFFFFCC"/>
          <bgColor rgb="FFFFFFCC"/>
        </patternFill>
      </fill>
    </dxf>
    <dxf>
      <font>
        <b/>
        <color rgb="FFFFFFFF"/>
      </font>
      <numFmt numFmtId="30" formatCode="@"/>
      <fill>
        <patternFill patternType="solid">
          <fgColor rgb="FF000000"/>
          <bgColor rgb="FF000000"/>
        </patternFill>
      </fill>
    </dxf>
    <dxf>
      <font>
        <b/>
        <color rgb="FF808080"/>
      </font>
      <numFmt numFmtId="30" formatCode="@"/>
      <fill>
        <patternFill patternType="solid">
          <fgColor rgb="FFFFFFFF"/>
          <bgColor rgb="FFFFFFFF"/>
        </patternFill>
      </fill>
    </dxf>
    <dxf>
      <font>
        <b/>
        <color rgb="FFFFFFFF"/>
      </font>
      <numFmt numFmtId="30" formatCode="@"/>
      <fill>
        <patternFill patternType="solid">
          <fgColor rgb="FFDE1B3E"/>
          <bgColor rgb="FFDE1B3E"/>
        </patternFill>
      </fill>
    </dxf>
    <dxf>
      <font>
        <b/>
        <color rgb="FFFFFFFF"/>
      </font>
      <numFmt numFmtId="30" formatCode="@"/>
      <fill>
        <patternFill patternType="solid">
          <fgColor rgb="FF07838B"/>
          <bgColor rgb="FF07838B"/>
        </patternFill>
      </fill>
    </dxf>
    <dxf>
      <font>
        <b/>
        <color rgb="FF000000"/>
      </font>
      <fill>
        <patternFill patternType="none"/>
      </fill>
    </dxf>
    <dxf>
      <font>
        <b/>
        <color rgb="FF000000"/>
      </font>
      <fill>
        <patternFill patternType="solid">
          <fgColor rgb="FFFFFFCC"/>
          <bgColor rgb="FFFFFFCC"/>
        </patternFill>
      </fill>
    </dxf>
    <dxf>
      <font>
        <b/>
        <color rgb="FF000000"/>
      </font>
      <fill>
        <patternFill patternType="none"/>
      </fill>
    </dxf>
    <dxf>
      <font>
        <b/>
        <color rgb="FF000000"/>
      </font>
      <fill>
        <patternFill patternType="solid">
          <fgColor rgb="FFFFFFCC"/>
          <bgColor rgb="FFFFFFCC"/>
        </patternFill>
      </fill>
    </dxf>
    <dxf>
      <font>
        <b/>
        <color rgb="FFFFFFFF"/>
      </font>
      <numFmt numFmtId="30" formatCode="@"/>
      <fill>
        <patternFill patternType="solid">
          <fgColor rgb="FF000000"/>
          <bgColor rgb="FF000000"/>
        </patternFill>
      </fill>
    </dxf>
    <dxf>
      <font>
        <b/>
        <color rgb="FF808080"/>
      </font>
      <numFmt numFmtId="30" formatCode="@"/>
      <fill>
        <patternFill patternType="solid">
          <fgColor rgb="FFFFFFFF"/>
          <bgColor rgb="FFFFFFFF"/>
        </patternFill>
      </fill>
    </dxf>
    <dxf>
      <font>
        <b/>
        <color rgb="FFFFFFFF"/>
      </font>
      <numFmt numFmtId="30" formatCode="@"/>
      <fill>
        <patternFill patternType="solid">
          <fgColor rgb="FFDE1B3E"/>
          <bgColor rgb="FFDE1B3E"/>
        </patternFill>
      </fill>
    </dxf>
    <dxf>
      <font>
        <b/>
        <color rgb="FFFFFFFF"/>
      </font>
      <numFmt numFmtId="30" formatCode="@"/>
      <fill>
        <patternFill patternType="solid">
          <fgColor rgb="FF07838B"/>
          <bgColor rgb="FF07838B"/>
        </patternFill>
      </fill>
    </dxf>
    <dxf>
      <font>
        <b/>
        <color rgb="FFFFFFFF"/>
      </font>
      <numFmt numFmtId="30" formatCode="@"/>
      <fill>
        <patternFill patternType="solid">
          <fgColor rgb="FF000000"/>
          <bgColor rgb="FF000000"/>
        </patternFill>
      </fill>
    </dxf>
    <dxf>
      <font>
        <b/>
        <color rgb="FF808080"/>
      </font>
      <numFmt numFmtId="30" formatCode="@"/>
      <fill>
        <patternFill patternType="solid">
          <fgColor rgb="FFFFFFFF"/>
          <bgColor rgb="FFFFFFFF"/>
        </patternFill>
      </fill>
    </dxf>
    <dxf>
      <font>
        <b/>
        <color rgb="FFFFFFFF"/>
      </font>
      <numFmt numFmtId="30" formatCode="@"/>
      <fill>
        <patternFill patternType="solid">
          <fgColor rgb="FFDE1B3E"/>
          <bgColor rgb="FFDE1B3E"/>
        </patternFill>
      </fill>
    </dxf>
    <dxf>
      <font>
        <b/>
        <color rgb="FFFFFFFF"/>
      </font>
      <numFmt numFmtId="30" formatCode="@"/>
      <fill>
        <patternFill patternType="solid">
          <fgColor rgb="FF07838B"/>
          <bgColor rgb="FF07838B"/>
        </patternFill>
      </fill>
    </dxf>
    <dxf>
      <font>
        <b/>
        <color rgb="FF000000"/>
      </font>
      <fill>
        <patternFill patternType="none"/>
      </fill>
    </dxf>
    <dxf>
      <font>
        <b/>
        <color rgb="FF000000"/>
      </font>
      <fill>
        <patternFill patternType="solid">
          <fgColor rgb="FFFFFFCC"/>
          <bgColor rgb="FFFFFFCC"/>
        </patternFill>
      </fill>
    </dxf>
    <dxf>
      <font>
        <b/>
        <color rgb="FFFFFFFF"/>
      </font>
      <numFmt numFmtId="30" formatCode="@"/>
      <fill>
        <patternFill patternType="solid">
          <fgColor rgb="FF000000"/>
          <bgColor rgb="FF000000"/>
        </patternFill>
      </fill>
    </dxf>
    <dxf>
      <font>
        <b/>
        <color rgb="FF808080"/>
      </font>
      <numFmt numFmtId="30" formatCode="@"/>
      <fill>
        <patternFill patternType="solid">
          <fgColor rgb="FFFFFFFF"/>
          <bgColor rgb="FFFFFFFF"/>
        </patternFill>
      </fill>
    </dxf>
    <dxf>
      <font>
        <b/>
        <color rgb="FFFFFFFF"/>
      </font>
      <numFmt numFmtId="30" formatCode="@"/>
      <fill>
        <patternFill patternType="solid">
          <fgColor rgb="FFDE1B3E"/>
          <bgColor rgb="FFDE1B3E"/>
        </patternFill>
      </fill>
    </dxf>
    <dxf>
      <font>
        <b/>
        <color rgb="FFFFFFFF"/>
      </font>
      <numFmt numFmtId="30" formatCode="@"/>
      <fill>
        <patternFill patternType="solid">
          <fgColor rgb="FF07838B"/>
          <bgColor rgb="FF07838B"/>
        </patternFill>
      </fill>
    </dxf>
    <dxf>
      <font>
        <b/>
        <color rgb="FF000000"/>
      </font>
      <fill>
        <patternFill patternType="none"/>
      </fill>
    </dxf>
    <dxf>
      <font>
        <b/>
        <color rgb="FF000000"/>
      </font>
      <fill>
        <patternFill patternType="solid">
          <fgColor rgb="FFFFFFCC"/>
          <bgColor rgb="FFFFFFCC"/>
        </patternFill>
      </fill>
    </dxf>
    <dxf>
      <font>
        <b/>
        <color rgb="FFFFFFFF"/>
      </font>
      <numFmt numFmtId="30" formatCode="@"/>
      <fill>
        <patternFill patternType="solid">
          <fgColor rgb="FF000000"/>
          <bgColor rgb="FF000000"/>
        </patternFill>
      </fill>
    </dxf>
    <dxf>
      <font>
        <b/>
        <color rgb="FF808080"/>
      </font>
      <numFmt numFmtId="30" formatCode="@"/>
      <fill>
        <patternFill patternType="solid">
          <fgColor rgb="FFFFFFFF"/>
          <bgColor rgb="FFFFFFFF"/>
        </patternFill>
      </fill>
    </dxf>
    <dxf>
      <font>
        <b/>
        <color rgb="FFFFFFFF"/>
      </font>
      <numFmt numFmtId="30" formatCode="@"/>
      <fill>
        <patternFill patternType="solid">
          <fgColor rgb="FFDE1B3E"/>
          <bgColor rgb="FFDE1B3E"/>
        </patternFill>
      </fill>
    </dxf>
    <dxf>
      <font>
        <b/>
        <color rgb="FFFFFFFF"/>
      </font>
      <numFmt numFmtId="30" formatCode="@"/>
      <fill>
        <patternFill patternType="solid">
          <fgColor rgb="FF07838B"/>
          <bgColor rgb="FF07838B"/>
        </patternFill>
      </fill>
    </dxf>
    <dxf>
      <font>
        <b/>
        <color rgb="FF000000"/>
      </font>
      <fill>
        <patternFill patternType="none"/>
      </fill>
    </dxf>
    <dxf>
      <font>
        <b/>
        <color rgb="FF000000"/>
      </font>
      <fill>
        <patternFill patternType="solid">
          <fgColor rgb="FFFFFFCC"/>
          <bgColor rgb="FFFFFFCC"/>
        </patternFill>
      </fill>
    </dxf>
    <dxf>
      <font>
        <b/>
        <color rgb="FF000000"/>
      </font>
      <fill>
        <patternFill patternType="none"/>
      </fill>
    </dxf>
    <dxf>
      <font>
        <b/>
        <color rgb="FF000000"/>
      </font>
      <fill>
        <patternFill patternType="solid">
          <fgColor rgb="FFFFFFCC"/>
          <bgColor rgb="FFFFFFCC"/>
        </patternFill>
      </fill>
    </dxf>
    <dxf>
      <font>
        <b/>
        <color rgb="FFFFFFFF"/>
      </font>
      <numFmt numFmtId="30" formatCode="@"/>
      <fill>
        <patternFill patternType="solid">
          <fgColor rgb="FF000000"/>
          <bgColor rgb="FF000000"/>
        </patternFill>
      </fill>
    </dxf>
    <dxf>
      <font>
        <b/>
        <color rgb="FF808080"/>
      </font>
      <numFmt numFmtId="30" formatCode="@"/>
      <fill>
        <patternFill patternType="solid">
          <fgColor rgb="FFFFFFFF"/>
          <bgColor rgb="FFFFFFFF"/>
        </patternFill>
      </fill>
    </dxf>
    <dxf>
      <font>
        <b/>
        <color rgb="FFFFFFFF"/>
      </font>
      <numFmt numFmtId="30" formatCode="@"/>
      <fill>
        <patternFill patternType="solid">
          <fgColor rgb="FFDE1B3E"/>
          <bgColor rgb="FFDE1B3E"/>
        </patternFill>
      </fill>
    </dxf>
    <dxf>
      <font>
        <b/>
        <color rgb="FFFFFFFF"/>
      </font>
      <numFmt numFmtId="30" formatCode="@"/>
      <fill>
        <patternFill patternType="solid">
          <fgColor rgb="FF07838B"/>
          <bgColor rgb="FF07838B"/>
        </patternFill>
      </fill>
    </dxf>
    <dxf>
      <font>
        <b/>
        <color rgb="FFFFFFFF"/>
      </font>
      <numFmt numFmtId="30" formatCode="@"/>
      <fill>
        <patternFill patternType="solid">
          <fgColor rgb="FF000000"/>
          <bgColor rgb="FF000000"/>
        </patternFill>
      </fill>
    </dxf>
    <dxf>
      <font>
        <b/>
        <color rgb="FF808080"/>
      </font>
      <numFmt numFmtId="30" formatCode="@"/>
      <fill>
        <patternFill patternType="solid">
          <fgColor rgb="FFFFFFFF"/>
          <bgColor rgb="FFFFFFFF"/>
        </patternFill>
      </fill>
    </dxf>
    <dxf>
      <font>
        <b/>
        <color rgb="FFFFFFFF"/>
      </font>
      <numFmt numFmtId="30" formatCode="@"/>
      <fill>
        <patternFill patternType="solid">
          <fgColor rgb="FFDE1B3E"/>
          <bgColor rgb="FFDE1B3E"/>
        </patternFill>
      </fill>
    </dxf>
    <dxf>
      <font>
        <b/>
        <color rgb="FFFFFFFF"/>
      </font>
      <numFmt numFmtId="30" formatCode="@"/>
      <fill>
        <patternFill patternType="solid">
          <fgColor rgb="FF07838B"/>
          <bgColor rgb="FF07838B"/>
        </patternFill>
      </fill>
    </dxf>
    <dxf>
      <font>
        <b/>
        <color rgb="FF000000"/>
      </font>
      <fill>
        <patternFill patternType="none"/>
      </fill>
    </dxf>
    <dxf>
      <font>
        <b/>
        <color rgb="FF000000"/>
      </font>
      <fill>
        <patternFill patternType="solid">
          <fgColor rgb="FFFFFFCC"/>
          <bgColor rgb="FFFFFFCC"/>
        </patternFill>
      </fill>
    </dxf>
    <dxf>
      <font>
        <b/>
        <color rgb="FFFFFFFF"/>
      </font>
      <numFmt numFmtId="30" formatCode="@"/>
      <fill>
        <patternFill patternType="solid">
          <fgColor rgb="FF000000"/>
          <bgColor rgb="FF000000"/>
        </patternFill>
      </fill>
    </dxf>
    <dxf>
      <font>
        <b/>
        <color rgb="FF808080"/>
      </font>
      <numFmt numFmtId="30" formatCode="@"/>
      <fill>
        <patternFill patternType="solid">
          <fgColor rgb="FFFFFFFF"/>
          <bgColor rgb="FFFFFFFF"/>
        </patternFill>
      </fill>
    </dxf>
    <dxf>
      <font>
        <b/>
        <color rgb="FFFFFFFF"/>
      </font>
      <numFmt numFmtId="30" formatCode="@"/>
      <fill>
        <patternFill patternType="solid">
          <fgColor rgb="FFDE1B3E"/>
          <bgColor rgb="FFDE1B3E"/>
        </patternFill>
      </fill>
    </dxf>
    <dxf>
      <font>
        <b/>
        <color rgb="FFFFFFFF"/>
      </font>
      <numFmt numFmtId="30" formatCode="@"/>
      <fill>
        <patternFill patternType="solid">
          <fgColor rgb="FF07838B"/>
          <bgColor rgb="FF07838B"/>
        </patternFill>
      </fill>
    </dxf>
    <dxf>
      <font>
        <b/>
        <color rgb="FF000000"/>
      </font>
      <fill>
        <patternFill patternType="none"/>
      </fill>
    </dxf>
    <dxf>
      <font>
        <b/>
        <color rgb="FF000000"/>
      </font>
      <fill>
        <patternFill patternType="solid">
          <fgColor rgb="FFFFFFCC"/>
          <bgColor rgb="FFFFFFCC"/>
        </patternFill>
      </fill>
    </dxf>
    <dxf>
      <font>
        <b/>
        <color rgb="FFFFFFFF"/>
      </font>
      <numFmt numFmtId="30" formatCode="@"/>
      <fill>
        <patternFill patternType="solid">
          <fgColor rgb="FF000000"/>
          <bgColor rgb="FF000000"/>
        </patternFill>
      </fill>
    </dxf>
    <dxf>
      <font>
        <b/>
        <color rgb="FF808080"/>
      </font>
      <numFmt numFmtId="30" formatCode="@"/>
      <fill>
        <patternFill patternType="solid">
          <fgColor rgb="FFFFFFFF"/>
          <bgColor rgb="FFFFFFFF"/>
        </patternFill>
      </fill>
    </dxf>
    <dxf>
      <font>
        <b/>
        <color rgb="FFFFFFFF"/>
      </font>
      <numFmt numFmtId="30" formatCode="@"/>
      <fill>
        <patternFill patternType="solid">
          <fgColor rgb="FFDE1B3E"/>
          <bgColor rgb="FFDE1B3E"/>
        </patternFill>
      </fill>
    </dxf>
    <dxf>
      <font>
        <b/>
        <color rgb="FFFFFFFF"/>
      </font>
      <numFmt numFmtId="30" formatCode="@"/>
      <fill>
        <patternFill patternType="solid">
          <fgColor rgb="FF07838B"/>
          <bgColor rgb="FF07838B"/>
        </patternFill>
      </fill>
    </dxf>
    <dxf>
      <font>
        <b/>
        <color rgb="FF000000"/>
      </font>
      <fill>
        <patternFill patternType="none"/>
      </fill>
    </dxf>
    <dxf>
      <font>
        <b/>
        <color rgb="FF000000"/>
      </font>
      <fill>
        <patternFill patternType="solid">
          <fgColor rgb="FFFFFFCC"/>
          <bgColor rgb="FFFFFFCC"/>
        </patternFill>
      </fill>
    </dxf>
    <dxf>
      <font>
        <b/>
        <color rgb="FFFFFFFF"/>
      </font>
      <numFmt numFmtId="30" formatCode="@"/>
      <fill>
        <patternFill patternType="solid">
          <fgColor rgb="FF000000"/>
          <bgColor rgb="FF000000"/>
        </patternFill>
      </fill>
    </dxf>
    <dxf>
      <font>
        <b/>
        <color rgb="FF808080"/>
      </font>
      <numFmt numFmtId="30" formatCode="@"/>
      <fill>
        <patternFill patternType="solid">
          <fgColor rgb="FFFFFFFF"/>
          <bgColor rgb="FFFFFFFF"/>
        </patternFill>
      </fill>
    </dxf>
    <dxf>
      <font>
        <b/>
        <color rgb="FFFFFFFF"/>
      </font>
      <numFmt numFmtId="30" formatCode="@"/>
      <fill>
        <patternFill patternType="solid">
          <fgColor rgb="FFDE1B3E"/>
          <bgColor rgb="FFDE1B3E"/>
        </patternFill>
      </fill>
    </dxf>
    <dxf>
      <font>
        <b/>
        <color rgb="FFFFFFFF"/>
      </font>
      <numFmt numFmtId="30" formatCode="@"/>
      <fill>
        <patternFill patternType="solid">
          <fgColor rgb="FF07838B"/>
          <bgColor rgb="FF07838B"/>
        </patternFill>
      </fill>
    </dxf>
    <dxf>
      <font>
        <b/>
        <color rgb="FF000000"/>
      </font>
      <fill>
        <patternFill patternType="none"/>
      </fill>
    </dxf>
    <dxf>
      <font>
        <b/>
        <color rgb="FF000000"/>
      </font>
      <fill>
        <patternFill patternType="solid">
          <fgColor rgb="FFFFFFCC"/>
          <bgColor rgb="FFFFFFCC"/>
        </patternFill>
      </fill>
    </dxf>
    <dxf>
      <font>
        <b/>
        <color rgb="FFFFFFFF"/>
      </font>
      <numFmt numFmtId="30" formatCode="@"/>
      <fill>
        <patternFill patternType="solid">
          <fgColor rgb="FF000000"/>
          <bgColor rgb="FF000000"/>
        </patternFill>
      </fill>
    </dxf>
    <dxf>
      <font>
        <b/>
        <color rgb="FF808080"/>
      </font>
      <numFmt numFmtId="30" formatCode="@"/>
      <fill>
        <patternFill patternType="solid">
          <fgColor rgb="FFFFFFFF"/>
          <bgColor rgb="FFFFFFFF"/>
        </patternFill>
      </fill>
    </dxf>
    <dxf>
      <font>
        <b/>
        <color rgb="FFFFFFFF"/>
      </font>
      <numFmt numFmtId="30" formatCode="@"/>
      <fill>
        <patternFill patternType="solid">
          <fgColor rgb="FFDE1B3E"/>
          <bgColor rgb="FFDE1B3E"/>
        </patternFill>
      </fill>
    </dxf>
    <dxf>
      <font>
        <b/>
        <color rgb="FFFFFFFF"/>
      </font>
      <numFmt numFmtId="30" formatCode="@"/>
      <fill>
        <patternFill patternType="solid">
          <fgColor rgb="FF07838B"/>
          <bgColor rgb="FF07838B"/>
        </patternFill>
      </fill>
    </dxf>
    <dxf>
      <font>
        <b/>
        <color rgb="FF000000"/>
      </font>
      <fill>
        <patternFill patternType="none"/>
      </fill>
    </dxf>
    <dxf>
      <font>
        <b/>
        <color rgb="FF000000"/>
      </font>
      <fill>
        <patternFill patternType="solid">
          <fgColor rgb="FFFFFFCC"/>
          <bgColor rgb="FFFFFFCC"/>
        </patternFill>
      </fill>
    </dxf>
    <dxf>
      <font>
        <b/>
        <color rgb="FFFFFFFF"/>
      </font>
      <numFmt numFmtId="30" formatCode="@"/>
      <fill>
        <patternFill patternType="solid">
          <fgColor rgb="FF000000"/>
          <bgColor rgb="FF000000"/>
        </patternFill>
      </fill>
    </dxf>
    <dxf>
      <font>
        <b/>
        <color rgb="FF808080"/>
      </font>
      <numFmt numFmtId="30" formatCode="@"/>
      <fill>
        <patternFill patternType="solid">
          <fgColor rgb="FFFFFFFF"/>
          <bgColor rgb="FFFFFFFF"/>
        </patternFill>
      </fill>
    </dxf>
    <dxf>
      <font>
        <b/>
        <color rgb="FFFFFFFF"/>
      </font>
      <numFmt numFmtId="30" formatCode="@"/>
      <fill>
        <patternFill patternType="solid">
          <fgColor rgb="FFDE1B3E"/>
          <bgColor rgb="FFDE1B3E"/>
        </patternFill>
      </fill>
    </dxf>
    <dxf>
      <font>
        <b/>
        <color rgb="FFFFFFFF"/>
      </font>
      <numFmt numFmtId="30" formatCode="@"/>
      <fill>
        <patternFill patternType="solid">
          <fgColor rgb="FF07838B"/>
          <bgColor rgb="FF07838B"/>
        </patternFill>
      </fill>
    </dxf>
    <dxf>
      <font>
        <b/>
        <color rgb="FF000000"/>
      </font>
      <fill>
        <patternFill patternType="none"/>
      </fill>
    </dxf>
    <dxf>
      <font>
        <b/>
        <color rgb="FF000000"/>
      </font>
      <fill>
        <patternFill patternType="solid">
          <fgColor rgb="FFFFFFCC"/>
          <bgColor rgb="FFFFFFCC"/>
        </patternFill>
      </fill>
    </dxf>
    <dxf>
      <font>
        <b/>
        <color rgb="FFFFFFFF"/>
      </font>
      <numFmt numFmtId="30" formatCode="@"/>
      <fill>
        <patternFill patternType="solid">
          <fgColor rgb="FF000000"/>
          <bgColor rgb="FF000000"/>
        </patternFill>
      </fill>
    </dxf>
    <dxf>
      <font>
        <b/>
        <color rgb="FF808080"/>
      </font>
      <numFmt numFmtId="30" formatCode="@"/>
      <fill>
        <patternFill patternType="solid">
          <fgColor rgb="FFFFFFFF"/>
          <bgColor rgb="FFFFFFFF"/>
        </patternFill>
      </fill>
    </dxf>
    <dxf>
      <font>
        <b/>
        <color rgb="FFFFFFFF"/>
      </font>
      <numFmt numFmtId="30" formatCode="@"/>
      <fill>
        <patternFill patternType="solid">
          <fgColor rgb="FFDE1B3E"/>
          <bgColor rgb="FFDE1B3E"/>
        </patternFill>
      </fill>
    </dxf>
    <dxf>
      <font>
        <b/>
        <color rgb="FFFFFFFF"/>
      </font>
      <numFmt numFmtId="30" formatCode="@"/>
      <fill>
        <patternFill patternType="solid">
          <fgColor rgb="FF07838B"/>
          <bgColor rgb="FF07838B"/>
        </patternFill>
      </fill>
    </dxf>
    <dxf>
      <font>
        <b/>
        <color rgb="FF000000"/>
      </font>
      <fill>
        <patternFill patternType="none"/>
      </fill>
    </dxf>
    <dxf>
      <font>
        <b/>
        <color rgb="FF000000"/>
      </font>
      <fill>
        <patternFill patternType="solid">
          <fgColor rgb="FFFFFFCC"/>
          <bgColor rgb="FFFFFFCC"/>
        </patternFill>
      </fill>
    </dxf>
    <dxf>
      <font>
        <b/>
        <color rgb="FFFFFFFF"/>
      </font>
      <numFmt numFmtId="30" formatCode="@"/>
      <fill>
        <patternFill patternType="solid">
          <fgColor rgb="FF000000"/>
          <bgColor rgb="FF000000"/>
        </patternFill>
      </fill>
    </dxf>
    <dxf>
      <font>
        <b/>
        <color rgb="FF808080"/>
      </font>
      <numFmt numFmtId="30" formatCode="@"/>
      <fill>
        <patternFill patternType="solid">
          <fgColor rgb="FFFFFFFF"/>
          <bgColor rgb="FFFFFFFF"/>
        </patternFill>
      </fill>
    </dxf>
    <dxf>
      <font>
        <b/>
        <color rgb="FFFFFFFF"/>
      </font>
      <numFmt numFmtId="30" formatCode="@"/>
      <fill>
        <patternFill patternType="solid">
          <fgColor rgb="FFDE1B3E"/>
          <bgColor rgb="FFDE1B3E"/>
        </patternFill>
      </fill>
    </dxf>
    <dxf>
      <font>
        <b/>
        <color rgb="FFFFFFFF"/>
      </font>
      <numFmt numFmtId="30" formatCode="@"/>
      <fill>
        <patternFill patternType="solid">
          <fgColor rgb="FF07838B"/>
          <bgColor rgb="FF07838B"/>
        </patternFill>
      </fill>
    </dxf>
    <dxf>
      <font>
        <b/>
        <color rgb="FF000000"/>
      </font>
      <fill>
        <patternFill patternType="none"/>
      </fill>
    </dxf>
    <dxf>
      <font>
        <b/>
        <color rgb="FF000000"/>
      </font>
      <fill>
        <patternFill patternType="solid">
          <fgColor rgb="FFFFFFCC"/>
          <bgColor rgb="FFFFFFCC"/>
        </patternFill>
      </fill>
    </dxf>
    <dxf>
      <font>
        <b/>
        <color rgb="FFFFFFFF"/>
      </font>
      <numFmt numFmtId="30" formatCode="@"/>
      <fill>
        <patternFill patternType="solid">
          <fgColor rgb="FF000000"/>
          <bgColor rgb="FF000000"/>
        </patternFill>
      </fill>
    </dxf>
    <dxf>
      <font>
        <b/>
        <color rgb="FF808080"/>
      </font>
      <numFmt numFmtId="30" formatCode="@"/>
      <fill>
        <patternFill patternType="solid">
          <fgColor rgb="FFFFFFFF"/>
          <bgColor rgb="FFFFFFFF"/>
        </patternFill>
      </fill>
    </dxf>
    <dxf>
      <font>
        <b/>
        <color rgb="FFFFFFFF"/>
      </font>
      <numFmt numFmtId="30" formatCode="@"/>
      <fill>
        <patternFill patternType="solid">
          <fgColor rgb="FFDE1B3E"/>
          <bgColor rgb="FFDE1B3E"/>
        </patternFill>
      </fill>
    </dxf>
    <dxf>
      <font>
        <b/>
        <color rgb="FFFFFFFF"/>
      </font>
      <numFmt numFmtId="30" formatCode="@"/>
      <fill>
        <patternFill patternType="solid">
          <fgColor rgb="FF07838B"/>
          <bgColor rgb="FF07838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6390000" y="1333080"/>
    <xdr:ext cx="681120" cy="888480"/>
    <xdr:pic>
      <xdr:nvPicPr>
        <xdr:cNvPr id="2" name="Image 1">
          <a:extLst>
            <a:ext uri="{FF2B5EF4-FFF2-40B4-BE49-F238E27FC236}">
              <a16:creationId xmlns:a16="http://schemas.microsoft.com/office/drawing/2014/main" id="{A6132954-DDFD-4AB1-BE02-84ED317DE3E7}"/>
            </a:ext>
          </a:extLst>
        </xdr:cNvPr>
        <xdr:cNvPicPr>
          <a:picLocks noChangeAspect="1"/>
        </xdr:cNvPicPr>
      </xdr:nvPicPr>
      <xdr:blipFill>
        <a:blip xmlns:r="http://schemas.openxmlformats.org/officeDocument/2006/relationships" r:embed="rId1">
          <a:lum/>
          <a:alphaModFix/>
        </a:blip>
        <a:srcRect/>
        <a:stretch>
          <a:fillRect/>
        </a:stretch>
      </xdr:blipFill>
      <xdr:spPr>
        <a:xfrm>
          <a:off x="6390000" y="1333080"/>
          <a:ext cx="681120" cy="888480"/>
        </a:xfrm>
        <a:prstGeom prst="rect">
          <a:avLst/>
        </a:prstGeom>
        <a:noFill/>
        <a:ln cap="flat">
          <a:noFill/>
        </a:ln>
      </xdr:spPr>
    </xdr:pic>
    <xdr:clientData/>
  </xdr:absoluteAnchor>
</xdr:wsDr>
</file>

<file path=xl/tables/table1.xml><?xml version="1.0" encoding="utf-8"?>
<table xmlns="http://schemas.openxmlformats.org/spreadsheetml/2006/main" id="1" name="__Anonymous_Sheet_DB__4" displayName="__Anonymous_Sheet_DB__4" ref="K3:P120" headerRowCount="0" totalsRowShown="0">
  <sortState xmlns:xlrd2="http://schemas.microsoft.com/office/spreadsheetml/2017/richdata2" ref="K3:P120">
    <sortCondition ref="K3:K120"/>
    <sortCondition ref="N3:N120"/>
    <sortCondition ref="L3:L120"/>
  </sortState>
  <tableColumns count="6">
    <tableColumn id="1" name="Colonne1"/>
    <tableColumn id="2" name="Colonne2"/>
    <tableColumn id="3" name="Colonne3"/>
    <tableColumn id="4" name="Colonne4"/>
    <tableColumn id="5" name="Colonne5"/>
    <tableColumn id="24" name="Colonne24"/>
  </tableColumns>
  <tableStyleInfo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a11y-mcbeal.fr/devon" TargetMode="External"/><Relationship Id="rId1" Type="http://schemas.openxmlformats.org/officeDocument/2006/relationships/hyperlink" Target="http://www.a11y-mcbeal.fr/"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A7" sqref="A7:D7"/>
    </sheetView>
  </sheetViews>
  <sheetFormatPr baseColWidth="10" defaultRowHeight="15"/>
  <cols>
    <col min="1" max="1" width="18.5546875" customWidth="1"/>
    <col min="2" max="3" width="22.44140625" customWidth="1"/>
    <col min="4" max="4" width="27.21875" customWidth="1"/>
    <col min="5" max="1023" width="9.44140625" customWidth="1"/>
    <col min="1024" max="1024" width="7.21875" customWidth="1"/>
  </cols>
  <sheetData>
    <row r="1" spans="1:4" ht="37.700000000000003" customHeight="1">
      <c r="A1" s="6" t="s">
        <v>0</v>
      </c>
      <c r="B1" s="6"/>
      <c r="C1" s="6"/>
      <c r="D1" s="6"/>
    </row>
    <row r="2" spans="1:4" ht="37.700000000000003" customHeight="1">
      <c r="A2" s="7" t="s">
        <v>1</v>
      </c>
      <c r="B2" s="7"/>
      <c r="C2" s="7"/>
      <c r="D2" s="7"/>
    </row>
    <row r="3" spans="1:4" ht="254.45" customHeight="1">
      <c r="A3" s="8" t="s">
        <v>2</v>
      </c>
      <c r="B3" s="8"/>
      <c r="C3" s="8"/>
      <c r="D3" s="8"/>
    </row>
    <row r="4" spans="1:4" s="2" customFormat="1" ht="9.9499999999999993" customHeight="1">
      <c r="A4" s="1"/>
    </row>
    <row r="5" spans="1:4" ht="409.6" customHeight="1">
      <c r="A5" s="9" t="s">
        <v>3</v>
      </c>
      <c r="B5" s="9"/>
      <c r="C5" s="9"/>
      <c r="D5" s="9"/>
    </row>
    <row r="6" spans="1:4" ht="23.85" customHeight="1">
      <c r="B6" s="3" t="s">
        <v>4</v>
      </c>
      <c r="C6" s="4">
        <f>COUNTA(Échantillon!A9:A31)</f>
        <v>2</v>
      </c>
    </row>
    <row r="7" spans="1:4" ht="218.1" customHeight="1">
      <c r="A7" s="10" t="s">
        <v>5</v>
      </c>
      <c r="B7" s="10"/>
      <c r="C7" s="10"/>
      <c r="D7" s="10"/>
    </row>
    <row r="9" spans="1:4" ht="283.5" customHeight="1"/>
  </sheetData>
  <mergeCells count="5">
    <mergeCell ref="A1:D1"/>
    <mergeCell ref="A2:D2"/>
    <mergeCell ref="A3:D3"/>
    <mergeCell ref="A5:D5"/>
    <mergeCell ref="A7:D7"/>
  </mergeCells>
  <pageMargins left="0.39370078740157477" right="0.39370078740157477" top="0.78740157480314954" bottom="0.59015748031496063" header="0.39370078740157477" footer="0.39370078740157477"/>
  <pageSetup paperSize="0" scale="74" fitToWidth="0" fitToHeight="0" pageOrder="overThenDown" orientation="portrait" useFirstPageNumber="1" horizontalDpi="0" verticalDpi="0" copies="0"/>
  <headerFooter alignWithMargins="0">
    <oddHeader>&amp;LRGAA 3.0 - Relevé pour le site : wwww.site.fr&amp;R&amp;P/&amp;N - &amp;A</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14" sqref="B14"/>
    </sheetView>
  </sheetViews>
  <sheetFormatPr baseColWidth="10" defaultRowHeight="15"/>
  <cols>
    <col min="1" max="1" width="5.44140625" customWidth="1"/>
    <col min="2" max="2" width="38.77734375" customWidth="1"/>
    <col min="3" max="3" width="44.77734375" customWidth="1"/>
    <col min="4" max="64" width="7.21875" customWidth="1"/>
  </cols>
  <sheetData>
    <row r="1" spans="1:3" ht="15.75">
      <c r="A1" s="6" t="s">
        <v>0</v>
      </c>
      <c r="B1" s="6"/>
      <c r="C1" s="6"/>
    </row>
    <row r="2" spans="1:3" ht="15.75">
      <c r="A2" s="6" t="s">
        <v>6</v>
      </c>
      <c r="B2" s="6"/>
      <c r="C2" s="6"/>
    </row>
    <row r="3" spans="1:3">
      <c r="A3" s="16" t="s">
        <v>263</v>
      </c>
      <c r="B3" s="16"/>
      <c r="C3" s="16"/>
    </row>
    <row r="4" spans="1:3">
      <c r="A4" s="16" t="s">
        <v>264</v>
      </c>
      <c r="B4" s="16"/>
      <c r="C4" s="16"/>
    </row>
    <row r="5" spans="1:3">
      <c r="A5" s="16" t="s">
        <v>265</v>
      </c>
      <c r="B5" s="16"/>
      <c r="C5" s="16"/>
    </row>
    <row r="6" spans="1:3">
      <c r="A6" s="11" t="s">
        <v>7</v>
      </c>
      <c r="B6" s="17" t="s">
        <v>266</v>
      </c>
      <c r="C6" s="17"/>
    </row>
    <row r="8" spans="1:3">
      <c r="A8" s="12" t="s">
        <v>8</v>
      </c>
      <c r="B8" s="12" t="s">
        <v>9</v>
      </c>
      <c r="C8" s="12" t="s">
        <v>10</v>
      </c>
    </row>
    <row r="9" spans="1:3" ht="27.75" customHeight="1">
      <c r="A9" s="13" t="s">
        <v>11</v>
      </c>
      <c r="B9" s="14" t="s">
        <v>12</v>
      </c>
      <c r="C9" s="68" t="s">
        <v>261</v>
      </c>
    </row>
    <row r="10" spans="1:3" ht="27.75" customHeight="1">
      <c r="A10" s="13" t="s">
        <v>13</v>
      </c>
      <c r="B10" s="14" t="s">
        <v>260</v>
      </c>
      <c r="C10" s="68" t="s">
        <v>262</v>
      </c>
    </row>
  </sheetData>
  <mergeCells count="6">
    <mergeCell ref="A1:C1"/>
    <mergeCell ref="A2:C2"/>
    <mergeCell ref="A3:C3"/>
    <mergeCell ref="A4:C4"/>
    <mergeCell ref="A5:C5"/>
    <mergeCell ref="B6:C6"/>
  </mergeCells>
  <hyperlinks>
    <hyperlink ref="C9" r:id="rId1"/>
    <hyperlink ref="C10" r:id="rId2"/>
  </hyperlinks>
  <pageMargins left="0.39370078740157477" right="0.39370078740157477" top="0.78740157480314954" bottom="0.59015748031496063" header="0.39370078740157477" footer="0.39370078740157477"/>
  <pageSetup paperSize="9" scale="74" fitToWidth="0" fitToHeight="0" pageOrder="overThenDown" orientation="portrait" useFirstPageNumber="1" horizontalDpi="0" verticalDpi="0" r:id="rId3"/>
  <headerFooter alignWithMargins="0">
    <oddHeader>&amp;LRGAA 3.0 - Relevé pour le site : wwww.site.fr&amp;R&amp;P/&amp;N -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08"/>
  <sheetViews>
    <sheetView workbookViewId="0">
      <selection sqref="A1:C1"/>
    </sheetView>
  </sheetViews>
  <sheetFormatPr baseColWidth="10" defaultRowHeight="15"/>
  <cols>
    <col min="1" max="1" width="4.33203125" customWidth="1"/>
    <col min="2" max="2" width="4.33203125" style="26" customWidth="1"/>
    <col min="3" max="3" width="75.77734375" style="18" customWidth="1"/>
    <col min="4" max="5" width="9.44140625" style="18" customWidth="1"/>
    <col min="6" max="6" width="9.44140625" customWidth="1"/>
    <col min="7" max="64" width="9.44140625" style="18" customWidth="1"/>
  </cols>
  <sheetData>
    <row r="1" spans="1:6" ht="15.75">
      <c r="A1" s="27" t="str">
        <f>Échantillon!A1</f>
        <v>RGAA 4.1 – GRILLE D'ÉVALUATION</v>
      </c>
      <c r="B1" s="27"/>
      <c r="C1" s="27"/>
    </row>
    <row r="2" spans="1:6" ht="55.7" customHeight="1">
      <c r="A2" s="19" t="s">
        <v>14</v>
      </c>
      <c r="B2" s="19" t="s">
        <v>15</v>
      </c>
      <c r="C2" s="20" t="s">
        <v>16</v>
      </c>
    </row>
    <row r="3" spans="1:6">
      <c r="A3" s="28" t="s">
        <v>17</v>
      </c>
      <c r="B3" s="21" t="s">
        <v>18</v>
      </c>
      <c r="C3" s="22" t="s">
        <v>19</v>
      </c>
      <c r="D3" s="5"/>
    </row>
    <row r="4" spans="1:6">
      <c r="A4" s="28"/>
      <c r="B4" s="21" t="s">
        <v>20</v>
      </c>
      <c r="C4" s="22" t="s">
        <v>21</v>
      </c>
      <c r="D4" s="5"/>
    </row>
    <row r="5" spans="1:6">
      <c r="A5" s="28"/>
      <c r="B5" s="21" t="s">
        <v>22</v>
      </c>
      <c r="C5" s="22" t="s">
        <v>23</v>
      </c>
      <c r="D5" s="5"/>
    </row>
    <row r="6" spans="1:6" ht="22.5">
      <c r="A6" s="28"/>
      <c r="B6" s="21" t="s">
        <v>24</v>
      </c>
      <c r="C6" s="22" t="s">
        <v>25</v>
      </c>
      <c r="D6" s="5"/>
    </row>
    <row r="7" spans="1:6">
      <c r="A7" s="28"/>
      <c r="B7" s="21" t="s">
        <v>26</v>
      </c>
      <c r="C7" s="22" t="s">
        <v>27</v>
      </c>
      <c r="D7" s="5"/>
    </row>
    <row r="8" spans="1:6">
      <c r="A8" s="28"/>
      <c r="B8" s="21" t="s">
        <v>28</v>
      </c>
      <c r="C8" s="22" t="s">
        <v>29</v>
      </c>
      <c r="D8" s="5"/>
    </row>
    <row r="9" spans="1:6">
      <c r="A9" s="28"/>
      <c r="B9" s="21" t="s">
        <v>30</v>
      </c>
      <c r="C9" s="22" t="s">
        <v>31</v>
      </c>
      <c r="D9" s="5"/>
    </row>
    <row r="10" spans="1:6" ht="22.5">
      <c r="A10" s="28"/>
      <c r="B10" s="21" t="s">
        <v>32</v>
      </c>
      <c r="C10" s="22" t="s">
        <v>33</v>
      </c>
      <c r="D10" s="5"/>
      <c r="F10" s="23"/>
    </row>
    <row r="11" spans="1:6">
      <c r="A11" s="28"/>
      <c r="B11" s="21" t="s">
        <v>34</v>
      </c>
      <c r="C11" s="22" t="s">
        <v>35</v>
      </c>
      <c r="D11" s="5"/>
    </row>
    <row r="12" spans="1:6" ht="24.75" customHeight="1">
      <c r="A12" s="28" t="s">
        <v>36</v>
      </c>
      <c r="B12" s="24" t="s">
        <v>37</v>
      </c>
      <c r="C12" s="25" t="s">
        <v>38</v>
      </c>
      <c r="D12" s="5"/>
    </row>
    <row r="13" spans="1:6" ht="24.75" customHeight="1">
      <c r="A13" s="28"/>
      <c r="B13" s="24" t="s">
        <v>39</v>
      </c>
      <c r="C13" s="25" t="s">
        <v>40</v>
      </c>
      <c r="D13" s="5"/>
    </row>
    <row r="14" spans="1:6">
      <c r="A14" s="28" t="s">
        <v>41</v>
      </c>
      <c r="B14" s="21" t="s">
        <v>42</v>
      </c>
      <c r="C14" s="22" t="s">
        <v>43</v>
      </c>
      <c r="D14" s="5"/>
    </row>
    <row r="15" spans="1:6" ht="22.5">
      <c r="A15" s="28"/>
      <c r="B15" s="21" t="s">
        <v>44</v>
      </c>
      <c r="C15" s="22" t="s">
        <v>45</v>
      </c>
      <c r="D15" s="5"/>
    </row>
    <row r="16" spans="1:6" ht="22.5">
      <c r="A16" s="28"/>
      <c r="B16" s="21" t="s">
        <v>46</v>
      </c>
      <c r="C16" s="22" t="s">
        <v>47</v>
      </c>
      <c r="D16" s="5"/>
    </row>
    <row r="17" spans="1:4">
      <c r="A17" s="28" t="s">
        <v>48</v>
      </c>
      <c r="B17" s="24" t="s">
        <v>49</v>
      </c>
      <c r="C17" s="25" t="s">
        <v>50</v>
      </c>
      <c r="D17" s="5"/>
    </row>
    <row r="18" spans="1:4" ht="22.5">
      <c r="A18" s="28"/>
      <c r="B18" s="24" t="s">
        <v>51</v>
      </c>
      <c r="C18" s="25" t="s">
        <v>52</v>
      </c>
      <c r="D18" s="5"/>
    </row>
    <row r="19" spans="1:4">
      <c r="A19" s="28"/>
      <c r="B19" s="24" t="s">
        <v>53</v>
      </c>
      <c r="C19" s="25" t="s">
        <v>54</v>
      </c>
      <c r="D19" s="5"/>
    </row>
    <row r="20" spans="1:4">
      <c r="A20" s="28"/>
      <c r="B20" s="24" t="s">
        <v>55</v>
      </c>
      <c r="C20" s="25" t="s">
        <v>56</v>
      </c>
      <c r="D20" s="5"/>
    </row>
    <row r="21" spans="1:4">
      <c r="A21" s="28"/>
      <c r="B21" s="24" t="s">
        <v>57</v>
      </c>
      <c r="C21" s="25" t="s">
        <v>58</v>
      </c>
      <c r="D21" s="5"/>
    </row>
    <row r="22" spans="1:4">
      <c r="A22" s="28"/>
      <c r="B22" s="24" t="s">
        <v>59</v>
      </c>
      <c r="C22" s="25" t="s">
        <v>60</v>
      </c>
      <c r="D22" s="5"/>
    </row>
    <row r="23" spans="1:4">
      <c r="A23" s="28"/>
      <c r="B23" s="24" t="s">
        <v>61</v>
      </c>
      <c r="C23" s="25" t="s">
        <v>62</v>
      </c>
      <c r="D23" s="5"/>
    </row>
    <row r="24" spans="1:4">
      <c r="A24" s="28"/>
      <c r="B24" s="24" t="s">
        <v>63</v>
      </c>
      <c r="C24" s="25" t="s">
        <v>64</v>
      </c>
      <c r="D24" s="5"/>
    </row>
    <row r="25" spans="1:4">
      <c r="A25" s="28"/>
      <c r="B25" s="24" t="s">
        <v>65</v>
      </c>
      <c r="C25" s="25" t="s">
        <v>66</v>
      </c>
      <c r="D25" s="5"/>
    </row>
    <row r="26" spans="1:4">
      <c r="A26" s="28"/>
      <c r="B26" s="24" t="s">
        <v>67</v>
      </c>
      <c r="C26" s="25" t="s">
        <v>68</v>
      </c>
      <c r="D26" s="5"/>
    </row>
    <row r="27" spans="1:4">
      <c r="A27" s="28"/>
      <c r="B27" s="24" t="s">
        <v>69</v>
      </c>
      <c r="C27" s="25" t="s">
        <v>70</v>
      </c>
      <c r="D27" s="5"/>
    </row>
    <row r="28" spans="1:4">
      <c r="A28" s="28"/>
      <c r="B28" s="24" t="s">
        <v>71</v>
      </c>
      <c r="C28" s="25" t="s">
        <v>72</v>
      </c>
      <c r="D28" s="5"/>
    </row>
    <row r="29" spans="1:4">
      <c r="A29" s="28"/>
      <c r="B29" s="24" t="s">
        <v>73</v>
      </c>
      <c r="C29" s="25" t="s">
        <v>74</v>
      </c>
      <c r="D29" s="5"/>
    </row>
    <row r="30" spans="1:4">
      <c r="A30" s="28" t="s">
        <v>75</v>
      </c>
      <c r="B30" s="21" t="s">
        <v>76</v>
      </c>
      <c r="C30" s="22" t="s">
        <v>77</v>
      </c>
      <c r="D30" s="5"/>
    </row>
    <row r="31" spans="1:4">
      <c r="A31" s="28"/>
      <c r="B31" s="21" t="s">
        <v>78</v>
      </c>
      <c r="C31" s="22" t="s">
        <v>79</v>
      </c>
      <c r="D31" s="5"/>
    </row>
    <row r="32" spans="1:4">
      <c r="A32" s="28"/>
      <c r="B32" s="21" t="s">
        <v>80</v>
      </c>
      <c r="C32" s="22" t="s">
        <v>81</v>
      </c>
      <c r="D32" s="5"/>
    </row>
    <row r="33" spans="1:4">
      <c r="A33" s="28"/>
      <c r="B33" s="21" t="s">
        <v>82</v>
      </c>
      <c r="C33" s="22" t="s">
        <v>83</v>
      </c>
      <c r="D33" s="5"/>
    </row>
    <row r="34" spans="1:4">
      <c r="A34" s="28"/>
      <c r="B34" s="21" t="s">
        <v>84</v>
      </c>
      <c r="C34" s="22" t="s">
        <v>85</v>
      </c>
      <c r="D34" s="5"/>
    </row>
    <row r="35" spans="1:4">
      <c r="A35" s="28"/>
      <c r="B35" s="21" t="s">
        <v>86</v>
      </c>
      <c r="C35" s="22" t="s">
        <v>87</v>
      </c>
      <c r="D35" s="5"/>
    </row>
    <row r="36" spans="1:4" ht="22.5">
      <c r="A36" s="28"/>
      <c r="B36" s="21" t="s">
        <v>88</v>
      </c>
      <c r="C36" s="22" t="s">
        <v>89</v>
      </c>
      <c r="D36" s="5"/>
    </row>
    <row r="37" spans="1:4">
      <c r="A37" s="28"/>
      <c r="B37" s="21" t="s">
        <v>90</v>
      </c>
      <c r="C37" s="22" t="s">
        <v>91</v>
      </c>
      <c r="D37" s="5"/>
    </row>
    <row r="38" spans="1:4">
      <c r="A38" s="28" t="s">
        <v>92</v>
      </c>
      <c r="B38" s="24" t="s">
        <v>93</v>
      </c>
      <c r="C38" s="25" t="s">
        <v>94</v>
      </c>
      <c r="D38" s="5"/>
    </row>
    <row r="39" spans="1:4">
      <c r="A39" s="28"/>
      <c r="B39" s="24" t="s">
        <v>95</v>
      </c>
      <c r="C39" s="25" t="s">
        <v>96</v>
      </c>
      <c r="D39" s="5"/>
    </row>
    <row r="40" spans="1:4">
      <c r="A40" s="28" t="s">
        <v>97</v>
      </c>
      <c r="B40" s="21" t="s">
        <v>98</v>
      </c>
      <c r="C40" s="22" t="s">
        <v>99</v>
      </c>
      <c r="D40" s="5"/>
    </row>
    <row r="41" spans="1:4">
      <c r="A41" s="28"/>
      <c r="B41" s="21" t="s">
        <v>100</v>
      </c>
      <c r="C41" s="22" t="s">
        <v>101</v>
      </c>
      <c r="D41" s="5"/>
    </row>
    <row r="42" spans="1:4">
      <c r="A42" s="28"/>
      <c r="B42" s="21" t="s">
        <v>102</v>
      </c>
      <c r="C42" s="22" t="s">
        <v>103</v>
      </c>
      <c r="D42" s="5"/>
    </row>
    <row r="43" spans="1:4">
      <c r="A43" s="28"/>
      <c r="B43" s="21" t="s">
        <v>104</v>
      </c>
      <c r="C43" s="22" t="s">
        <v>105</v>
      </c>
      <c r="D43" s="5"/>
    </row>
    <row r="44" spans="1:4">
      <c r="A44" s="28"/>
      <c r="B44" s="21" t="s">
        <v>106</v>
      </c>
      <c r="C44" s="22" t="s">
        <v>107</v>
      </c>
      <c r="D44" s="5"/>
    </row>
    <row r="45" spans="1:4">
      <c r="A45" s="28" t="s">
        <v>108</v>
      </c>
      <c r="B45" s="24" t="s">
        <v>109</v>
      </c>
      <c r="C45" s="25" t="s">
        <v>110</v>
      </c>
      <c r="D45" s="5"/>
    </row>
    <row r="46" spans="1:4">
      <c r="A46" s="28"/>
      <c r="B46" s="24" t="s">
        <v>111</v>
      </c>
      <c r="C46" s="25" t="s">
        <v>112</v>
      </c>
      <c r="D46" s="5"/>
    </row>
    <row r="47" spans="1:4">
      <c r="A47" s="28"/>
      <c r="B47" s="24" t="s">
        <v>113</v>
      </c>
      <c r="C47" s="25" t="s">
        <v>114</v>
      </c>
      <c r="D47" s="5"/>
    </row>
    <row r="48" spans="1:4">
      <c r="A48" s="28"/>
      <c r="B48" s="24" t="s">
        <v>115</v>
      </c>
      <c r="C48" s="25" t="s">
        <v>116</v>
      </c>
      <c r="D48" s="5"/>
    </row>
    <row r="49" spans="1:4">
      <c r="A49" s="28"/>
      <c r="B49" s="24" t="s">
        <v>117</v>
      </c>
      <c r="C49" s="25" t="s">
        <v>118</v>
      </c>
      <c r="D49" s="5"/>
    </row>
    <row r="50" spans="1:4">
      <c r="A50" s="28"/>
      <c r="B50" s="24" t="s">
        <v>119</v>
      </c>
      <c r="C50" s="25" t="s">
        <v>120</v>
      </c>
      <c r="D50" s="5"/>
    </row>
    <row r="51" spans="1:4">
      <c r="A51" s="28"/>
      <c r="B51" s="24" t="s">
        <v>121</v>
      </c>
      <c r="C51" s="25" t="s">
        <v>122</v>
      </c>
      <c r="D51" s="5"/>
    </row>
    <row r="52" spans="1:4">
      <c r="A52" s="28"/>
      <c r="B52" s="24" t="s">
        <v>123</v>
      </c>
      <c r="C52" s="25" t="s">
        <v>124</v>
      </c>
      <c r="D52" s="5"/>
    </row>
    <row r="53" spans="1:4">
      <c r="A53" s="28"/>
      <c r="B53" s="24" t="s">
        <v>125</v>
      </c>
      <c r="C53" s="25" t="s">
        <v>126</v>
      </c>
      <c r="D53" s="5"/>
    </row>
    <row r="54" spans="1:4">
      <c r="A54" s="28"/>
      <c r="B54" s="24" t="s">
        <v>127</v>
      </c>
      <c r="C54" s="25" t="s">
        <v>128</v>
      </c>
      <c r="D54" s="5"/>
    </row>
    <row r="55" spans="1:4">
      <c r="A55" s="28" t="s">
        <v>129</v>
      </c>
      <c r="B55" s="21" t="s">
        <v>130</v>
      </c>
      <c r="C55" s="22" t="s">
        <v>131</v>
      </c>
      <c r="D55" s="5"/>
    </row>
    <row r="56" spans="1:4">
      <c r="A56" s="28"/>
      <c r="B56" s="21" t="s">
        <v>132</v>
      </c>
      <c r="C56" s="22" t="s">
        <v>133</v>
      </c>
      <c r="D56" s="5"/>
    </row>
    <row r="57" spans="1:4">
      <c r="A57" s="28"/>
      <c r="B57" s="21" t="s">
        <v>134</v>
      </c>
      <c r="C57" s="22" t="s">
        <v>135</v>
      </c>
      <c r="D57" s="5"/>
    </row>
    <row r="58" spans="1:4">
      <c r="A58" s="28"/>
      <c r="B58" s="21" t="s">
        <v>136</v>
      </c>
      <c r="C58" s="22" t="s">
        <v>137</v>
      </c>
      <c r="D58" s="5"/>
    </row>
    <row r="59" spans="1:4">
      <c r="A59" s="28" t="s">
        <v>138</v>
      </c>
      <c r="B59" s="24" t="s">
        <v>139</v>
      </c>
      <c r="C59" s="25" t="s">
        <v>140</v>
      </c>
      <c r="D59" s="5"/>
    </row>
    <row r="60" spans="1:4">
      <c r="A60" s="28"/>
      <c r="B60" s="24" t="s">
        <v>141</v>
      </c>
      <c r="C60" s="25" t="s">
        <v>142</v>
      </c>
      <c r="D60" s="5"/>
    </row>
    <row r="61" spans="1:4">
      <c r="A61" s="28"/>
      <c r="B61" s="24" t="s">
        <v>143</v>
      </c>
      <c r="C61" s="25" t="s">
        <v>144</v>
      </c>
      <c r="D61" s="5"/>
    </row>
    <row r="62" spans="1:4" ht="22.5">
      <c r="A62" s="28"/>
      <c r="B62" s="24" t="s">
        <v>145</v>
      </c>
      <c r="C62" s="25" t="s">
        <v>146</v>
      </c>
      <c r="D62" s="5"/>
    </row>
    <row r="63" spans="1:4">
      <c r="A63" s="28"/>
      <c r="B63" s="24" t="s">
        <v>147</v>
      </c>
      <c r="C63" s="25" t="s">
        <v>148</v>
      </c>
      <c r="D63" s="5"/>
    </row>
    <row r="64" spans="1:4">
      <c r="A64" s="28"/>
      <c r="B64" s="24" t="s">
        <v>149</v>
      </c>
      <c r="C64" s="25" t="s">
        <v>150</v>
      </c>
      <c r="D64" s="5"/>
    </row>
    <row r="65" spans="1:4">
      <c r="A65" s="28"/>
      <c r="B65" s="24" t="s">
        <v>151</v>
      </c>
      <c r="C65" s="25" t="s">
        <v>152</v>
      </c>
      <c r="D65" s="5"/>
    </row>
    <row r="66" spans="1:4">
      <c r="A66" s="28"/>
      <c r="B66" s="24" t="s">
        <v>153</v>
      </c>
      <c r="C66" s="25" t="s">
        <v>154</v>
      </c>
      <c r="D66" s="5"/>
    </row>
    <row r="67" spans="1:4">
      <c r="A67" s="28"/>
      <c r="B67" s="24" t="s">
        <v>155</v>
      </c>
      <c r="C67" s="25" t="s">
        <v>156</v>
      </c>
      <c r="D67" s="5"/>
    </row>
    <row r="68" spans="1:4" ht="22.5">
      <c r="A68" s="28"/>
      <c r="B68" s="24" t="s">
        <v>157</v>
      </c>
      <c r="C68" s="25" t="s">
        <v>158</v>
      </c>
      <c r="D68" s="5"/>
    </row>
    <row r="69" spans="1:4" ht="22.5">
      <c r="A69" s="28"/>
      <c r="B69" s="24" t="s">
        <v>159</v>
      </c>
      <c r="C69" s="25" t="s">
        <v>160</v>
      </c>
      <c r="D69" s="5"/>
    </row>
    <row r="70" spans="1:4" ht="22.5">
      <c r="A70" s="28"/>
      <c r="B70" s="24" t="s">
        <v>161</v>
      </c>
      <c r="C70" s="25" t="s">
        <v>162</v>
      </c>
      <c r="D70" s="5"/>
    </row>
    <row r="71" spans="1:4" ht="22.5">
      <c r="A71" s="28"/>
      <c r="B71" s="24" t="s">
        <v>163</v>
      </c>
      <c r="C71" s="25" t="s">
        <v>164</v>
      </c>
      <c r="D71" s="5"/>
    </row>
    <row r="72" spans="1:4" ht="22.5">
      <c r="A72" s="28"/>
      <c r="B72" s="24" t="s">
        <v>165</v>
      </c>
      <c r="C72" s="25" t="s">
        <v>166</v>
      </c>
      <c r="D72" s="5"/>
    </row>
    <row r="73" spans="1:4">
      <c r="A73" s="28" t="s">
        <v>167</v>
      </c>
      <c r="B73" s="21" t="s">
        <v>168</v>
      </c>
      <c r="C73" s="22" t="s">
        <v>169</v>
      </c>
      <c r="D73" s="5"/>
    </row>
    <row r="74" spans="1:4">
      <c r="A74" s="28"/>
      <c r="B74" s="21" t="s">
        <v>170</v>
      </c>
      <c r="C74" s="22" t="s">
        <v>171</v>
      </c>
      <c r="D74" s="5"/>
    </row>
    <row r="75" spans="1:4" ht="22.5">
      <c r="A75" s="28"/>
      <c r="B75" s="21" t="s">
        <v>172</v>
      </c>
      <c r="C75" s="22" t="s">
        <v>173</v>
      </c>
      <c r="D75" s="5"/>
    </row>
    <row r="76" spans="1:4">
      <c r="A76" s="28"/>
      <c r="B76" s="21" t="s">
        <v>174</v>
      </c>
      <c r="C76" s="22" t="s">
        <v>175</v>
      </c>
      <c r="D76" s="5"/>
    </row>
    <row r="77" spans="1:4">
      <c r="A77" s="28"/>
      <c r="B77" s="21" t="s">
        <v>176</v>
      </c>
      <c r="C77" s="22" t="s">
        <v>177</v>
      </c>
      <c r="D77" s="5"/>
    </row>
    <row r="78" spans="1:4">
      <c r="A78" s="28"/>
      <c r="B78" s="21" t="s">
        <v>178</v>
      </c>
      <c r="C78" s="22" t="s">
        <v>179</v>
      </c>
      <c r="D78" s="5"/>
    </row>
    <row r="79" spans="1:4">
      <c r="A79" s="28"/>
      <c r="B79" s="21" t="s">
        <v>180</v>
      </c>
      <c r="C79" s="22" t="s">
        <v>181</v>
      </c>
      <c r="D79" s="5"/>
    </row>
    <row r="80" spans="1:4">
      <c r="A80" s="28"/>
      <c r="B80" s="21" t="s">
        <v>182</v>
      </c>
      <c r="C80" s="22" t="s">
        <v>183</v>
      </c>
      <c r="D80" s="5"/>
    </row>
    <row r="81" spans="1:4">
      <c r="A81" s="28"/>
      <c r="B81" s="21" t="s">
        <v>184</v>
      </c>
      <c r="C81" s="22" t="s">
        <v>185</v>
      </c>
      <c r="D81" s="5"/>
    </row>
    <row r="82" spans="1:4">
      <c r="A82" s="28"/>
      <c r="B82" s="21" t="s">
        <v>186</v>
      </c>
      <c r="C82" s="22" t="s">
        <v>187</v>
      </c>
      <c r="D82" s="5"/>
    </row>
    <row r="83" spans="1:4" ht="22.5">
      <c r="A83" s="28"/>
      <c r="B83" s="21" t="s">
        <v>188</v>
      </c>
      <c r="C83" s="22" t="s">
        <v>189</v>
      </c>
      <c r="D83" s="5"/>
    </row>
    <row r="84" spans="1:4" ht="33.75">
      <c r="A84" s="28"/>
      <c r="B84" s="21" t="s">
        <v>190</v>
      </c>
      <c r="C84" s="22" t="s">
        <v>191</v>
      </c>
      <c r="D84" s="5"/>
    </row>
    <row r="85" spans="1:4" ht="22.5">
      <c r="A85" s="28"/>
      <c r="B85" s="21" t="s">
        <v>192</v>
      </c>
      <c r="C85" s="22" t="s">
        <v>193</v>
      </c>
      <c r="D85" s="5"/>
    </row>
    <row r="86" spans="1:4">
      <c r="A86" s="28" t="s">
        <v>194</v>
      </c>
      <c r="B86" s="24" t="s">
        <v>195</v>
      </c>
      <c r="C86" s="25" t="s">
        <v>196</v>
      </c>
      <c r="D86" s="5"/>
    </row>
    <row r="87" spans="1:4">
      <c r="A87" s="28"/>
      <c r="B87" s="24" t="s">
        <v>197</v>
      </c>
      <c r="C87" s="25" t="s">
        <v>198</v>
      </c>
      <c r="D87" s="5"/>
    </row>
    <row r="88" spans="1:4">
      <c r="A88" s="28"/>
      <c r="B88" s="24" t="s">
        <v>199</v>
      </c>
      <c r="C88" s="25" t="s">
        <v>200</v>
      </c>
      <c r="D88" s="5"/>
    </row>
    <row r="89" spans="1:4">
      <c r="A89" s="28"/>
      <c r="B89" s="24" t="s">
        <v>201</v>
      </c>
      <c r="C89" s="25" t="s">
        <v>202</v>
      </c>
      <c r="D89" s="5"/>
    </row>
    <row r="90" spans="1:4">
      <c r="A90" s="28"/>
      <c r="B90" s="24" t="s">
        <v>203</v>
      </c>
      <c r="C90" s="25" t="s">
        <v>204</v>
      </c>
      <c r="D90" s="5"/>
    </row>
    <row r="91" spans="1:4" ht="22.5">
      <c r="A91" s="28"/>
      <c r="B91" s="24" t="s">
        <v>205</v>
      </c>
      <c r="C91" s="25" t="s">
        <v>206</v>
      </c>
      <c r="D91" s="5"/>
    </row>
    <row r="92" spans="1:4">
      <c r="A92" s="28"/>
      <c r="B92" s="24" t="s">
        <v>207</v>
      </c>
      <c r="C92" s="25" t="s">
        <v>208</v>
      </c>
      <c r="D92" s="5"/>
    </row>
    <row r="93" spans="1:4">
      <c r="A93" s="28"/>
      <c r="B93" s="24" t="s">
        <v>209</v>
      </c>
      <c r="C93" s="25" t="s">
        <v>210</v>
      </c>
      <c r="D93" s="5"/>
    </row>
    <row r="94" spans="1:4">
      <c r="A94" s="28"/>
      <c r="B94" s="24" t="s">
        <v>211</v>
      </c>
      <c r="C94" s="25" t="s">
        <v>212</v>
      </c>
      <c r="D94" s="5"/>
    </row>
    <row r="95" spans="1:4" ht="22.5">
      <c r="A95" s="28"/>
      <c r="B95" s="24" t="s">
        <v>213</v>
      </c>
      <c r="C95" s="25" t="s">
        <v>214</v>
      </c>
      <c r="D95" s="5"/>
    </row>
    <row r="96" spans="1:4" ht="22.5">
      <c r="A96" s="28"/>
      <c r="B96" s="24" t="s">
        <v>215</v>
      </c>
      <c r="C96" s="25" t="s">
        <v>216</v>
      </c>
      <c r="D96" s="5"/>
    </row>
    <row r="97" spans="1:4">
      <c r="A97" s="28" t="s">
        <v>217</v>
      </c>
      <c r="B97" s="21" t="s">
        <v>218</v>
      </c>
      <c r="C97" s="22" t="s">
        <v>219</v>
      </c>
      <c r="D97" s="5"/>
    </row>
    <row r="98" spans="1:4" ht="22.5">
      <c r="A98" s="28"/>
      <c r="B98" s="21" t="s">
        <v>220</v>
      </c>
      <c r="C98" s="22" t="s">
        <v>221</v>
      </c>
      <c r="D98" s="5"/>
    </row>
    <row r="99" spans="1:4" ht="22.5">
      <c r="A99" s="28"/>
      <c r="B99" s="21" t="s">
        <v>222</v>
      </c>
      <c r="C99" s="22" t="s">
        <v>223</v>
      </c>
      <c r="D99" s="5"/>
    </row>
    <row r="100" spans="1:4">
      <c r="A100" s="28"/>
      <c r="B100" s="21" t="s">
        <v>224</v>
      </c>
      <c r="C100" s="22" t="s">
        <v>225</v>
      </c>
      <c r="D100" s="5"/>
    </row>
    <row r="101" spans="1:4">
      <c r="A101" s="28"/>
      <c r="B101" s="21" t="s">
        <v>226</v>
      </c>
      <c r="C101" s="22" t="s">
        <v>227</v>
      </c>
      <c r="D101" s="5"/>
    </row>
    <row r="102" spans="1:4" ht="22.5">
      <c r="A102" s="28"/>
      <c r="B102" s="21" t="s">
        <v>228</v>
      </c>
      <c r="C102" s="22" t="s">
        <v>229</v>
      </c>
      <c r="D102" s="5"/>
    </row>
    <row r="103" spans="1:4">
      <c r="A103" s="28"/>
      <c r="B103" s="21" t="s">
        <v>230</v>
      </c>
      <c r="C103" s="22" t="s">
        <v>231</v>
      </c>
      <c r="D103" s="5"/>
    </row>
    <row r="104" spans="1:4">
      <c r="A104" s="28"/>
      <c r="B104" s="21" t="s">
        <v>232</v>
      </c>
      <c r="C104" s="22" t="s">
        <v>233</v>
      </c>
      <c r="D104" s="5"/>
    </row>
    <row r="105" spans="1:4" ht="22.5">
      <c r="A105" s="28"/>
      <c r="B105" s="21" t="s">
        <v>234</v>
      </c>
      <c r="C105" s="22" t="s">
        <v>235</v>
      </c>
      <c r="D105" s="5"/>
    </row>
    <row r="106" spans="1:4" ht="22.5">
      <c r="A106" s="28"/>
      <c r="B106" s="21" t="s">
        <v>236</v>
      </c>
      <c r="C106" s="22" t="s">
        <v>237</v>
      </c>
      <c r="D106" s="5"/>
    </row>
    <row r="107" spans="1:4" ht="22.5">
      <c r="A107" s="28"/>
      <c r="B107" s="21" t="s">
        <v>238</v>
      </c>
      <c r="C107" s="22" t="s">
        <v>239</v>
      </c>
      <c r="D107" s="5"/>
    </row>
    <row r="108" spans="1:4" ht="22.5">
      <c r="A108" s="28"/>
      <c r="B108" s="21" t="s">
        <v>240</v>
      </c>
      <c r="C108" s="22" t="s">
        <v>241</v>
      </c>
      <c r="D108" s="5"/>
    </row>
  </sheetData>
  <mergeCells count="14">
    <mergeCell ref="A86:A96"/>
    <mergeCell ref="A97:A108"/>
    <mergeCell ref="A38:A39"/>
    <mergeCell ref="A40:A44"/>
    <mergeCell ref="A45:A54"/>
    <mergeCell ref="A55:A58"/>
    <mergeCell ref="A59:A72"/>
    <mergeCell ref="A73:A85"/>
    <mergeCell ref="A1:C1"/>
    <mergeCell ref="A3:A11"/>
    <mergeCell ref="A12:A13"/>
    <mergeCell ref="A14:A16"/>
    <mergeCell ref="A17:A29"/>
    <mergeCell ref="A30:A37"/>
  </mergeCells>
  <pageMargins left="0.39370078740157477" right="0.39370078740157477" top="0.78740157480314954" bottom="0.59015748031496063" header="0.39370078740157477" footer="0.39370078740157477"/>
  <pageSetup paperSize="0" scale="74" fitToWidth="0" fitToHeight="0" pageOrder="overThenDown" orientation="portrait" useFirstPageNumber="1" horizontalDpi="0" verticalDpi="0" copies="0"/>
  <headerFooter alignWithMargins="0">
    <oddHeader>&amp;LRGAA 3.0 - Relevé pour le site : wwww.site.fr&amp;R&amp;P/&amp;N -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9"/>
  <sheetViews>
    <sheetView workbookViewId="0">
      <selection activeCell="S6" sqref="S6"/>
    </sheetView>
  </sheetViews>
  <sheetFormatPr baseColWidth="10" defaultRowHeight="15"/>
  <cols>
    <col min="1" max="1" width="10.44140625" customWidth="1"/>
    <col min="2" max="2" width="5.5546875" customWidth="1"/>
    <col min="3" max="12" width="4.88671875" style="45" customWidth="1"/>
    <col min="13" max="13" width="4.88671875" style="2" customWidth="1"/>
    <col min="14" max="14" width="4.21875" customWidth="1"/>
    <col min="15" max="15" width="4.6640625" customWidth="1"/>
    <col min="16" max="16" width="1.77734375" customWidth="1"/>
    <col min="17" max="17" width="4.77734375" customWidth="1"/>
    <col min="18" max="18" width="5.6640625" customWidth="1"/>
    <col min="19" max="64" width="7.21875" customWidth="1"/>
  </cols>
  <sheetData>
    <row r="1" spans="1:18" ht="15.75">
      <c r="A1" s="6" t="str">
        <f>Échantillon!A1</f>
        <v>RGAA 4.1 – GRILLE D'ÉVALUATION</v>
      </c>
      <c r="B1" s="6"/>
      <c r="C1" s="6"/>
      <c r="D1" s="6"/>
      <c r="E1" s="6"/>
      <c r="F1" s="6"/>
      <c r="G1" s="6"/>
      <c r="H1" s="6"/>
      <c r="I1" s="6"/>
      <c r="J1" s="6"/>
      <c r="K1" s="6"/>
      <c r="L1" s="6"/>
      <c r="M1" s="6"/>
      <c r="N1" s="6"/>
      <c r="O1" s="6"/>
    </row>
    <row r="2" spans="1:18" ht="15.75">
      <c r="A2" s="6" t="s">
        <v>242</v>
      </c>
      <c r="B2" s="6"/>
      <c r="C2" s="6"/>
      <c r="D2" s="6"/>
      <c r="E2" s="6"/>
      <c r="F2" s="6"/>
      <c r="G2" s="6"/>
      <c r="H2" s="6"/>
      <c r="I2" s="6"/>
      <c r="J2" s="6"/>
      <c r="K2" s="6"/>
      <c r="L2" s="6"/>
      <c r="M2" s="6"/>
      <c r="N2" s="6"/>
      <c r="O2" s="6"/>
    </row>
    <row r="3" spans="1:18" ht="15.75" thickBot="1">
      <c r="B3" s="47" t="s">
        <v>243</v>
      </c>
      <c r="C3" s="48" t="s">
        <v>17</v>
      </c>
      <c r="D3" s="49" t="s">
        <v>36</v>
      </c>
      <c r="E3" s="49" t="s">
        <v>41</v>
      </c>
      <c r="F3" s="48" t="s">
        <v>48</v>
      </c>
      <c r="G3" s="48" t="s">
        <v>75</v>
      </c>
      <c r="H3" s="48" t="s">
        <v>92</v>
      </c>
      <c r="I3" s="48" t="s">
        <v>97</v>
      </c>
      <c r="J3" s="48" t="s">
        <v>108</v>
      </c>
      <c r="K3" s="48" t="s">
        <v>129</v>
      </c>
      <c r="L3" s="48" t="s">
        <v>138</v>
      </c>
      <c r="M3" s="48" t="s">
        <v>167</v>
      </c>
      <c r="N3" s="48" t="s">
        <v>194</v>
      </c>
      <c r="O3" s="48" t="s">
        <v>217</v>
      </c>
    </row>
    <row r="4" spans="1:18" ht="15.75" thickBot="1">
      <c r="A4" s="29"/>
      <c r="B4" s="47"/>
      <c r="C4" s="48"/>
      <c r="D4" s="49"/>
      <c r="E4" s="49"/>
      <c r="F4" s="48"/>
      <c r="G4" s="48"/>
      <c r="H4" s="48"/>
      <c r="I4" s="48"/>
      <c r="J4" s="48"/>
      <c r="K4" s="48"/>
      <c r="L4" s="48"/>
      <c r="M4" s="48"/>
      <c r="N4" s="48"/>
      <c r="O4" s="48"/>
    </row>
    <row r="5" spans="1:18" ht="59.85" customHeight="1" thickBot="1">
      <c r="A5" s="29"/>
      <c r="B5" s="47"/>
      <c r="C5" s="48"/>
      <c r="D5" s="49"/>
      <c r="E5" s="49"/>
      <c r="F5" s="48"/>
      <c r="G5" s="48"/>
      <c r="H5" s="48"/>
      <c r="I5" s="48"/>
      <c r="J5" s="48"/>
      <c r="K5" s="48"/>
      <c r="L5" s="48"/>
      <c r="M5" s="48"/>
      <c r="N5" s="48"/>
      <c r="O5" s="48"/>
    </row>
    <row r="6" spans="1:18" ht="18" customHeight="1">
      <c r="B6" s="30" t="s">
        <v>244</v>
      </c>
      <c r="C6" s="30">
        <f>BaseDeCalcul!$F12</f>
        <v>0</v>
      </c>
      <c r="D6" s="30">
        <f>BaseDeCalcul!F15</f>
        <v>0</v>
      </c>
      <c r="E6" s="30">
        <f>BaseDeCalcul!F19</f>
        <v>0</v>
      </c>
      <c r="F6" s="30">
        <f>BaseDeCalcul!F33</f>
        <v>0</v>
      </c>
      <c r="G6" s="30">
        <f>BaseDeCalcul!F42</f>
        <v>0</v>
      </c>
      <c r="H6" s="30">
        <f>BaseDeCalcul!F45</f>
        <v>2</v>
      </c>
      <c r="I6" s="30">
        <f>BaseDeCalcul!F51</f>
        <v>0</v>
      </c>
      <c r="J6" s="30">
        <f>BaseDeCalcul!F62</f>
        <v>7</v>
      </c>
      <c r="K6" s="30">
        <f>BaseDeCalcul!F67</f>
        <v>4</v>
      </c>
      <c r="L6" s="30">
        <f>BaseDeCalcul!F82</f>
        <v>0</v>
      </c>
      <c r="M6" s="30">
        <f>BaseDeCalcul!F96</f>
        <v>0</v>
      </c>
      <c r="N6" s="30">
        <f>BaseDeCalcul!F108</f>
        <v>5</v>
      </c>
      <c r="O6" s="31">
        <f>BaseDeCalcul!F121</f>
        <v>0</v>
      </c>
      <c r="Q6" s="32">
        <f>SUM(C6:O6)</f>
        <v>18</v>
      </c>
      <c r="R6" s="32" t="s">
        <v>244</v>
      </c>
    </row>
    <row r="7" spans="1:18" ht="18" customHeight="1">
      <c r="A7" s="33"/>
      <c r="B7" s="34" t="s">
        <v>245</v>
      </c>
      <c r="C7" s="34">
        <f>BaseDeCalcul!G12</f>
        <v>0</v>
      </c>
      <c r="D7" s="34">
        <f>BaseDeCalcul!G15</f>
        <v>0</v>
      </c>
      <c r="E7" s="34">
        <f>BaseDeCalcul!G19</f>
        <v>0</v>
      </c>
      <c r="F7" s="34">
        <f>BaseDeCalcul!G33</f>
        <v>0</v>
      </c>
      <c r="G7" s="34">
        <f>BaseDeCalcul!G42</f>
        <v>0</v>
      </c>
      <c r="H7" s="34">
        <f>BaseDeCalcul!G45</f>
        <v>0</v>
      </c>
      <c r="I7" s="34">
        <f>BaseDeCalcul!G51</f>
        <v>0</v>
      </c>
      <c r="J7" s="34">
        <f>BaseDeCalcul!G62</f>
        <v>0</v>
      </c>
      <c r="K7" s="34">
        <f>BaseDeCalcul!G67</f>
        <v>0</v>
      </c>
      <c r="L7" s="34">
        <f>BaseDeCalcul!G82</f>
        <v>0</v>
      </c>
      <c r="M7" s="34">
        <f>BaseDeCalcul!G96</f>
        <v>0</v>
      </c>
      <c r="N7" s="34">
        <f>BaseDeCalcul!G108</f>
        <v>0</v>
      </c>
      <c r="O7" s="35">
        <f>BaseDeCalcul!G121</f>
        <v>0</v>
      </c>
      <c r="Q7" s="36">
        <f>SUM(C7:O7)</f>
        <v>0</v>
      </c>
      <c r="R7" s="36" t="s">
        <v>245</v>
      </c>
    </row>
    <row r="8" spans="1:18" ht="18" customHeight="1">
      <c r="A8" s="33"/>
      <c r="B8" s="37" t="s">
        <v>246</v>
      </c>
      <c r="C8" s="37">
        <f>BaseDeCalcul!H12</f>
        <v>0</v>
      </c>
      <c r="D8" s="37">
        <f>BaseDeCalcul!H15</f>
        <v>0</v>
      </c>
      <c r="E8" s="37">
        <f>BaseDeCalcul!H19</f>
        <v>0</v>
      </c>
      <c r="F8" s="37">
        <f>BaseDeCalcul!H33</f>
        <v>0</v>
      </c>
      <c r="G8" s="37">
        <f>BaseDeCalcul!H42</f>
        <v>0</v>
      </c>
      <c r="H8" s="37">
        <f>BaseDeCalcul!H45</f>
        <v>0</v>
      </c>
      <c r="I8" s="37">
        <f>BaseDeCalcul!H51</f>
        <v>0</v>
      </c>
      <c r="J8" s="37">
        <f>BaseDeCalcul!H62</f>
        <v>3</v>
      </c>
      <c r="K8" s="37">
        <f>BaseDeCalcul!H67</f>
        <v>0</v>
      </c>
      <c r="L8" s="37">
        <f>BaseDeCalcul!H82</f>
        <v>0</v>
      </c>
      <c r="M8" s="37">
        <f>BaseDeCalcul!H96</f>
        <v>0</v>
      </c>
      <c r="N8" s="37">
        <f>BaseDeCalcul!H108</f>
        <v>6</v>
      </c>
      <c r="O8" s="38">
        <f>BaseDeCalcul!H121</f>
        <v>0</v>
      </c>
      <c r="Q8" s="39">
        <f>SUM(C8:O8)</f>
        <v>9</v>
      </c>
      <c r="R8" s="39" t="s">
        <v>246</v>
      </c>
    </row>
    <row r="9" spans="1:18" ht="18" customHeight="1" thickBot="1">
      <c r="A9" s="40"/>
      <c r="B9" s="41" t="s">
        <v>247</v>
      </c>
      <c r="C9" s="41">
        <f>BaseDeCalcul!P12</f>
        <v>0</v>
      </c>
      <c r="D9" s="41">
        <f>BaseDeCalcul!P15</f>
        <v>0</v>
      </c>
      <c r="E9" s="41">
        <f>BaseDeCalcul!P19</f>
        <v>0</v>
      </c>
      <c r="F9" s="41">
        <f>BaseDeCalcul!P33</f>
        <v>0</v>
      </c>
      <c r="G9" s="41">
        <f>BaseDeCalcul!P42</f>
        <v>0</v>
      </c>
      <c r="H9" s="41">
        <f>BaseDeCalcul!P45</f>
        <v>0</v>
      </c>
      <c r="I9" s="41">
        <f>BaseDeCalcul!P51</f>
        <v>0</v>
      </c>
      <c r="J9" s="41">
        <f>BaseDeCalcul!P62</f>
        <v>0</v>
      </c>
      <c r="K9" s="41">
        <f>BaseDeCalcul!P67</f>
        <v>0</v>
      </c>
      <c r="L9" s="41">
        <f>BaseDeCalcul!P82</f>
        <v>0</v>
      </c>
      <c r="M9" s="41">
        <f>BaseDeCalcul!P96</f>
        <v>0</v>
      </c>
      <c r="N9" s="41">
        <f>BaseDeCalcul!P108</f>
        <v>0</v>
      </c>
      <c r="O9" s="42">
        <f>BaseDeCalcul!P121</f>
        <v>0</v>
      </c>
      <c r="Q9" s="43">
        <f>SUM(C9:O9)</f>
        <v>0</v>
      </c>
      <c r="R9" s="43" t="s">
        <v>247</v>
      </c>
    </row>
    <row r="10" spans="1:18" ht="18" customHeight="1" thickBot="1">
      <c r="A10" s="40"/>
      <c r="B10" s="41" t="s">
        <v>248</v>
      </c>
      <c r="C10" s="41">
        <f>BaseDeCalcul!I12</f>
        <v>18</v>
      </c>
      <c r="D10" s="41">
        <f>BaseDeCalcul!I15</f>
        <v>4</v>
      </c>
      <c r="E10" s="41">
        <f>BaseDeCalcul!I19</f>
        <v>6</v>
      </c>
      <c r="F10" s="41">
        <f>BaseDeCalcul!I33</f>
        <v>26</v>
      </c>
      <c r="G10" s="41">
        <f>BaseDeCalcul!I42</f>
        <v>16</v>
      </c>
      <c r="H10" s="41">
        <f>BaseDeCalcul!I45</f>
        <v>2</v>
      </c>
      <c r="I10" s="41">
        <f>BaseDeCalcul!I51</f>
        <v>10</v>
      </c>
      <c r="J10" s="41">
        <f>BaseDeCalcul!I62</f>
        <v>10</v>
      </c>
      <c r="K10" s="41">
        <f>BaseDeCalcul!I67</f>
        <v>4</v>
      </c>
      <c r="L10" s="41">
        <f>BaseDeCalcul!I82</f>
        <v>28</v>
      </c>
      <c r="M10" s="41">
        <f>BaseDeCalcul!I96</f>
        <v>26</v>
      </c>
      <c r="N10" s="41">
        <f>BaseDeCalcul!I108</f>
        <v>11</v>
      </c>
      <c r="O10" s="42">
        <f>BaseDeCalcul!I121</f>
        <v>24</v>
      </c>
      <c r="Q10" s="43">
        <f>SUM(C10:O10)</f>
        <v>185</v>
      </c>
      <c r="R10" s="43" t="s">
        <v>248</v>
      </c>
    </row>
    <row r="11" spans="1:18">
      <c r="A11" s="2"/>
      <c r="B11" s="44"/>
      <c r="C11" s="44"/>
      <c r="D11" s="44"/>
      <c r="E11" s="44"/>
      <c r="F11" s="44"/>
      <c r="G11" s="44"/>
      <c r="H11" s="44"/>
      <c r="I11" s="44"/>
      <c r="J11" s="44"/>
      <c r="K11" s="44"/>
      <c r="L11" s="44"/>
      <c r="M11" s="44"/>
      <c r="N11" s="44"/>
      <c r="O11" s="44"/>
    </row>
    <row r="12" spans="1:18">
      <c r="C12"/>
      <c r="D12"/>
      <c r="E12"/>
      <c r="F12"/>
    </row>
    <row r="13" spans="1:18">
      <c r="C13"/>
      <c r="D13"/>
      <c r="E13"/>
      <c r="F13"/>
    </row>
    <row r="14" spans="1:18">
      <c r="B14" t="s">
        <v>249</v>
      </c>
    </row>
    <row r="15" spans="1:18">
      <c r="B15" t="str">
        <f>IF(Q10=0,COUNTIF(BaseDeCalcul!J3:J120,"C")/(COUNTIF(BaseDeCalcul!J3:J120,"C")+COUNTIF(BaseDeCalcul!J3:J120,"NC"))*100&amp;"%","Pourcentage indisponible : il reste "&amp;Q10&amp;" critère(s) NT.")</f>
        <v>Pourcentage indisponible : il reste 185 critère(s) NT.</v>
      </c>
      <c r="C15" s="46"/>
    </row>
    <row r="16" spans="1:18">
      <c r="C16" s="46"/>
    </row>
    <row r="17" spans="2:2">
      <c r="B17" t="s">
        <v>250</v>
      </c>
    </row>
    <row r="18" spans="2:2">
      <c r="B18" t="str">
        <f>IF(Q10=0,ROUND(AVERAGEIF(BaseDeCalcul!D125:E125,"&lt;&gt;NA")*100,1)&amp;"%","Pourcentage indisponible : il reste "&amp;Q10&amp;" critère(s) NT.")</f>
        <v>Pourcentage indisponible : il reste 185 critère(s) NT.</v>
      </c>
    </row>
    <row r="36" spans="3:3">
      <c r="C36" s="45">
        <v>1</v>
      </c>
    </row>
    <row r="43" spans="3:3">
      <c r="C43" s="45">
        <v>1</v>
      </c>
    </row>
    <row r="57" spans="3:3">
      <c r="C57" s="45">
        <v>1</v>
      </c>
    </row>
    <row r="58" spans="3:3">
      <c r="C58" s="45">
        <v>1</v>
      </c>
    </row>
    <row r="67" spans="3:3">
      <c r="C67" s="45">
        <v>1</v>
      </c>
    </row>
    <row r="68" spans="3:3">
      <c r="C68" s="45">
        <v>1</v>
      </c>
    </row>
    <row r="69" spans="3:3">
      <c r="C69" s="45">
        <v>1</v>
      </c>
    </row>
    <row r="70" spans="3:3">
      <c r="C70" s="45">
        <v>1</v>
      </c>
    </row>
    <row r="71" spans="3:3">
      <c r="C71" s="45">
        <v>1</v>
      </c>
    </row>
    <row r="87" spans="3:3">
      <c r="C87" s="45">
        <v>1</v>
      </c>
    </row>
    <row r="88" spans="3:3">
      <c r="C88" s="45">
        <v>1</v>
      </c>
    </row>
    <row r="89" spans="3:3">
      <c r="C89" s="45">
        <v>1</v>
      </c>
    </row>
    <row r="97" spans="3:3">
      <c r="C97" s="45">
        <v>1</v>
      </c>
    </row>
    <row r="98" spans="3:3">
      <c r="C98" s="45">
        <v>1</v>
      </c>
    </row>
    <row r="101" spans="3:3">
      <c r="C101" s="45">
        <v>1</v>
      </c>
    </row>
    <row r="107" spans="3:3">
      <c r="C107" s="45">
        <v>1</v>
      </c>
    </row>
    <row r="108" spans="3:3">
      <c r="C108" s="45">
        <v>1</v>
      </c>
    </row>
    <row r="112" spans="3:3">
      <c r="C112" s="45">
        <v>1</v>
      </c>
    </row>
    <row r="113" spans="3:3">
      <c r="C113" s="45">
        <v>1</v>
      </c>
    </row>
    <row r="116" spans="3:3">
      <c r="C116" s="45">
        <v>1</v>
      </c>
    </row>
    <row r="117" spans="3:3">
      <c r="C117" s="45">
        <v>1</v>
      </c>
    </row>
    <row r="119" spans="3:3">
      <c r="C119" s="45">
        <v>1</v>
      </c>
    </row>
  </sheetData>
  <mergeCells count="16">
    <mergeCell ref="J3:J5"/>
    <mergeCell ref="K3:K5"/>
    <mergeCell ref="L3:L5"/>
    <mergeCell ref="M3:M5"/>
    <mergeCell ref="N3:N5"/>
    <mergeCell ref="O3:O5"/>
    <mergeCell ref="A1:O1"/>
    <mergeCell ref="A2:O2"/>
    <mergeCell ref="B3:B5"/>
    <mergeCell ref="C3:C5"/>
    <mergeCell ref="D3:D5"/>
    <mergeCell ref="E3:E5"/>
    <mergeCell ref="F3:F5"/>
    <mergeCell ref="G3:G5"/>
    <mergeCell ref="H3:H5"/>
    <mergeCell ref="I3:I5"/>
  </mergeCells>
  <pageMargins left="0.39370078740157477" right="0.39370078740157477" top="0.78740157480314954" bottom="0.59015748031496063" header="0.39370078740157477" footer="0.39370078740157477"/>
  <pageSetup paperSize="0" scale="74" fitToWidth="0" fitToHeight="0" pageOrder="overThenDown" orientation="portrait" useFirstPageNumber="1" horizontalDpi="0" verticalDpi="0" copies="0"/>
  <headerFooter alignWithMargins="0">
    <oddHeader>&amp;LRGAA 3.0 - Relevé pour le site : wwww.site.fr&amp;R&amp;P/&amp;N -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25"/>
  <sheetViews>
    <sheetView workbookViewId="0">
      <selection activeCell="E1" sqref="E1"/>
    </sheetView>
  </sheetViews>
  <sheetFormatPr baseColWidth="10" defaultRowHeight="15.75"/>
  <cols>
    <col min="1" max="1" width="3.33203125" customWidth="1"/>
    <col min="2" max="2" width="5.21875" customWidth="1"/>
    <col min="3" max="3" width="14" customWidth="1"/>
    <col min="4" max="5" width="5.44140625" style="45" customWidth="1"/>
    <col min="6" max="9" width="5" style="60" customWidth="1"/>
    <col min="10" max="10" width="9.44140625" customWidth="1"/>
    <col min="11" max="12" width="5.21875" customWidth="1"/>
    <col min="13" max="13" width="14" customWidth="1"/>
    <col min="14" max="15" width="5.44140625" style="45" customWidth="1"/>
    <col min="16" max="16" width="7.21875" style="60" customWidth="1"/>
    <col min="17" max="28" width="9.44140625" customWidth="1"/>
  </cols>
  <sheetData>
    <row r="1" spans="1:28">
      <c r="D1" s="50" t="s">
        <v>11</v>
      </c>
      <c r="E1" s="50" t="s">
        <v>13</v>
      </c>
      <c r="F1" s="51" t="s">
        <v>244</v>
      </c>
      <c r="G1" s="51" t="s">
        <v>245</v>
      </c>
      <c r="H1" s="51" t="s">
        <v>246</v>
      </c>
      <c r="I1" s="51" t="s">
        <v>248</v>
      </c>
      <c r="N1" s="50" t="s">
        <v>11</v>
      </c>
      <c r="O1" s="50" t="s">
        <v>13</v>
      </c>
      <c r="P1" s="51" t="s">
        <v>251</v>
      </c>
    </row>
    <row r="2" spans="1:28">
      <c r="A2" s="2"/>
      <c r="B2" s="2"/>
      <c r="C2" s="2"/>
      <c r="D2"/>
      <c r="E2" s="52"/>
      <c r="F2" s="53"/>
      <c r="G2" s="53"/>
      <c r="H2" s="53"/>
      <c r="I2" s="53"/>
      <c r="K2" s="2"/>
      <c r="L2" s="2"/>
      <c r="M2" s="2"/>
      <c r="N2" s="52"/>
      <c r="O2" s="52"/>
      <c r="P2" s="53"/>
      <c r="Q2" s="2"/>
      <c r="R2" s="2"/>
      <c r="S2" s="2"/>
      <c r="T2" s="2"/>
      <c r="U2" s="2"/>
      <c r="V2" s="2"/>
      <c r="W2" s="2"/>
      <c r="X2" s="2"/>
      <c r="Y2" s="2"/>
      <c r="Z2" s="2"/>
      <c r="AA2" s="2"/>
      <c r="AB2" s="2"/>
    </row>
    <row r="3" spans="1:28">
      <c r="A3">
        <v>1</v>
      </c>
      <c r="B3" s="45" t="str">
        <f>Critères!$B3</f>
        <v>1.1</v>
      </c>
      <c r="C3" s="45" t="str">
        <f>Critères!$A3</f>
        <v>IMAGES</v>
      </c>
      <c r="D3" s="45" t="str">
        <f>'P01'!$D4</f>
        <v>NT</v>
      </c>
      <c r="E3" s="45" t="str">
        <f>'P02'!$D4</f>
        <v>NT</v>
      </c>
      <c r="F3" s="51">
        <f>COUNTIF(D3:E3,"C")</f>
        <v>0</v>
      </c>
      <c r="G3" s="51">
        <f>COUNTIF(D3:E3,"NC")</f>
        <v>0</v>
      </c>
      <c r="H3" s="51">
        <f>COUNTIF(D3:E3,"NA")</f>
        <v>0</v>
      </c>
      <c r="I3" s="51">
        <f>COUNTIF(D3:E3,"NT")</f>
        <v>2</v>
      </c>
      <c r="J3" t="str">
        <f t="shared" ref="J3:J11" si="0">IF(G3&gt;0,"NC",IF(F3&gt;0,"C",IF(I3&gt;0,"NT","NA")))</f>
        <v>NT</v>
      </c>
      <c r="K3">
        <v>1</v>
      </c>
      <c r="L3" s="45" t="str">
        <f>Critères!$B3</f>
        <v>1.1</v>
      </c>
      <c r="M3" s="45" t="str">
        <f>Critères!$A3</f>
        <v>IMAGES</v>
      </c>
      <c r="N3" s="45" t="str">
        <f>'P01'!$E4</f>
        <v>N</v>
      </c>
      <c r="O3" s="45" t="str">
        <f>'P02'!$E4</f>
        <v>N</v>
      </c>
      <c r="P3" s="51">
        <f>COUNTIF(N3:O3,"D")</f>
        <v>0</v>
      </c>
    </row>
    <row r="4" spans="1:28">
      <c r="A4">
        <v>1</v>
      </c>
      <c r="B4" s="45" t="str">
        <f>Critères!$B4</f>
        <v>1.2</v>
      </c>
      <c r="C4" s="45" t="str">
        <f>Critères!$A3</f>
        <v>IMAGES</v>
      </c>
      <c r="D4" s="45" t="str">
        <f>'P01'!$D5</f>
        <v>NT</v>
      </c>
      <c r="E4" s="45" t="str">
        <f>'P02'!$D5</f>
        <v>NT</v>
      </c>
      <c r="F4" s="51">
        <f>COUNTIF(D4:E4,"C")</f>
        <v>0</v>
      </c>
      <c r="G4" s="51">
        <f>COUNTIF(D4:E4,"NC")</f>
        <v>0</v>
      </c>
      <c r="H4" s="51">
        <f>COUNTIF(D4:E4,"NA")</f>
        <v>0</v>
      </c>
      <c r="I4" s="51">
        <f>COUNTIF(D4:E4,"NT")</f>
        <v>2</v>
      </c>
      <c r="J4" t="str">
        <f t="shared" si="0"/>
        <v>NT</v>
      </c>
      <c r="K4">
        <v>1</v>
      </c>
      <c r="L4" s="45" t="str">
        <f>Critères!$B4</f>
        <v>1.2</v>
      </c>
      <c r="M4" s="45" t="str">
        <f>Critères!$A3</f>
        <v>IMAGES</v>
      </c>
      <c r="N4" s="45" t="str">
        <f>'P01'!$E5</f>
        <v>N</v>
      </c>
      <c r="O4" s="45" t="str">
        <f>'P02'!$E5</f>
        <v>N</v>
      </c>
      <c r="P4" s="51">
        <f>COUNTIF(N4:O4,"D")</f>
        <v>0</v>
      </c>
    </row>
    <row r="5" spans="1:28">
      <c r="A5">
        <v>1</v>
      </c>
      <c r="B5" s="45" t="str">
        <f>Critères!$B5</f>
        <v>1.3</v>
      </c>
      <c r="C5" s="45" t="str">
        <f>Critères!$A3</f>
        <v>IMAGES</v>
      </c>
      <c r="D5" s="45" t="str">
        <f>'P01'!$D6</f>
        <v>NT</v>
      </c>
      <c r="E5" s="45" t="str">
        <f>'P02'!$D6</f>
        <v>NT</v>
      </c>
      <c r="F5" s="51">
        <f>COUNTIF(D5:E5,"C")</f>
        <v>0</v>
      </c>
      <c r="G5" s="51">
        <f>COUNTIF(D5:E5,"NC")</f>
        <v>0</v>
      </c>
      <c r="H5" s="51">
        <f>COUNTIF(D5:E5,"NA")</f>
        <v>0</v>
      </c>
      <c r="I5" s="51">
        <f>COUNTIF(D5:E5,"NT")</f>
        <v>2</v>
      </c>
      <c r="J5" t="str">
        <f t="shared" si="0"/>
        <v>NT</v>
      </c>
      <c r="K5">
        <v>1</v>
      </c>
      <c r="L5" s="45" t="str">
        <f>Critères!$B5</f>
        <v>1.3</v>
      </c>
      <c r="M5" s="45" t="str">
        <f>Critères!$A3</f>
        <v>IMAGES</v>
      </c>
      <c r="N5" s="45" t="str">
        <f>'P01'!$E6</f>
        <v>N</v>
      </c>
      <c r="O5" s="45" t="str">
        <f>'P02'!$E6</f>
        <v>N</v>
      </c>
      <c r="P5" s="51">
        <f>COUNTIF(N5:O5,"D")</f>
        <v>0</v>
      </c>
    </row>
    <row r="6" spans="1:28">
      <c r="A6">
        <v>1</v>
      </c>
      <c r="B6" s="45" t="str">
        <f>Critères!$B6</f>
        <v>1.4</v>
      </c>
      <c r="C6" s="45" t="str">
        <f>Critères!$A3</f>
        <v>IMAGES</v>
      </c>
      <c r="D6" s="45" t="str">
        <f>'P01'!$D7</f>
        <v>NT</v>
      </c>
      <c r="E6" s="45" t="str">
        <f>'P02'!$D7</f>
        <v>NT</v>
      </c>
      <c r="F6" s="51">
        <f>COUNTIF(D6:E6,"C")</f>
        <v>0</v>
      </c>
      <c r="G6" s="51">
        <f>COUNTIF(D6:E6,"NC")</f>
        <v>0</v>
      </c>
      <c r="H6" s="51">
        <f>COUNTIF(D6:E6,"NA")</f>
        <v>0</v>
      </c>
      <c r="I6" s="51">
        <f>COUNTIF(D6:E6,"NT")</f>
        <v>2</v>
      </c>
      <c r="J6" t="str">
        <f t="shared" si="0"/>
        <v>NT</v>
      </c>
      <c r="K6">
        <v>1</v>
      </c>
      <c r="L6" s="45" t="str">
        <f>Critères!$B6</f>
        <v>1.4</v>
      </c>
      <c r="M6" s="45" t="str">
        <f>Critères!$A3</f>
        <v>IMAGES</v>
      </c>
      <c r="N6" s="45" t="str">
        <f>'P01'!$E7</f>
        <v>N</v>
      </c>
      <c r="O6" s="45" t="str">
        <f>'P02'!$E7</f>
        <v>N</v>
      </c>
      <c r="P6" s="51">
        <f>COUNTIF(N6:O6,"D")</f>
        <v>0</v>
      </c>
    </row>
    <row r="7" spans="1:28">
      <c r="A7">
        <v>1</v>
      </c>
      <c r="B7" s="45" t="str">
        <f>Critères!$B7</f>
        <v>1.5</v>
      </c>
      <c r="C7" s="45" t="str">
        <f>Critères!$A3</f>
        <v>IMAGES</v>
      </c>
      <c r="D7" s="45" t="str">
        <f>'P01'!$D8</f>
        <v>NT</v>
      </c>
      <c r="E7" s="45" t="str">
        <f>'P02'!$D8</f>
        <v>NT</v>
      </c>
      <c r="F7" s="51">
        <f>COUNTIF(D7:E7,"C")</f>
        <v>0</v>
      </c>
      <c r="G7" s="51">
        <f>COUNTIF(D7:E7,"NC")</f>
        <v>0</v>
      </c>
      <c r="H7" s="51">
        <f>COUNTIF(D7:E7,"NA")</f>
        <v>0</v>
      </c>
      <c r="I7" s="51">
        <f>COUNTIF(D7:E7,"NT")</f>
        <v>2</v>
      </c>
      <c r="J7" t="str">
        <f t="shared" si="0"/>
        <v>NT</v>
      </c>
      <c r="K7">
        <v>1</v>
      </c>
      <c r="L7" s="45" t="str">
        <f>Critères!$B7</f>
        <v>1.5</v>
      </c>
      <c r="M7" s="45" t="str">
        <f>Critères!$A3</f>
        <v>IMAGES</v>
      </c>
      <c r="N7" s="45" t="str">
        <f>'P01'!$E8</f>
        <v>N</v>
      </c>
      <c r="O7" s="45" t="str">
        <f>'P02'!$E8</f>
        <v>N</v>
      </c>
      <c r="P7" s="51">
        <f>COUNTIF(N7:O7,"D")</f>
        <v>0</v>
      </c>
    </row>
    <row r="8" spans="1:28">
      <c r="A8">
        <v>1</v>
      </c>
      <c r="B8" s="45" t="str">
        <f>Critères!$B8</f>
        <v>1.6</v>
      </c>
      <c r="C8" s="45" t="str">
        <f>Critères!$A3</f>
        <v>IMAGES</v>
      </c>
      <c r="D8" s="45" t="str">
        <f>'P01'!$D9</f>
        <v>NT</v>
      </c>
      <c r="E8" s="45" t="str">
        <f>'P02'!$D9</f>
        <v>NT</v>
      </c>
      <c r="F8" s="51">
        <f>COUNTIF(D8:E8,"C")</f>
        <v>0</v>
      </c>
      <c r="G8" s="51">
        <f>COUNTIF(D8:E8,"NC")</f>
        <v>0</v>
      </c>
      <c r="H8" s="51">
        <f>COUNTIF(D8:E8,"NA")</f>
        <v>0</v>
      </c>
      <c r="I8" s="51">
        <f>COUNTIF(D8:E8,"NT")</f>
        <v>2</v>
      </c>
      <c r="J8" t="str">
        <f t="shared" si="0"/>
        <v>NT</v>
      </c>
      <c r="K8">
        <v>1</v>
      </c>
      <c r="L8" s="45" t="str">
        <f>Critères!$B8</f>
        <v>1.6</v>
      </c>
      <c r="M8" s="45" t="str">
        <f>Critères!$A3</f>
        <v>IMAGES</v>
      </c>
      <c r="N8" s="45" t="str">
        <f>'P01'!$E9</f>
        <v>N</v>
      </c>
      <c r="O8" s="45" t="str">
        <f>'P02'!$E9</f>
        <v>N</v>
      </c>
      <c r="P8" s="51">
        <f>COUNTIF(N8:O8,"D")</f>
        <v>0</v>
      </c>
    </row>
    <row r="9" spans="1:28">
      <c r="A9">
        <v>1</v>
      </c>
      <c r="B9" s="45" t="str">
        <f>Critères!$B9</f>
        <v>1.7</v>
      </c>
      <c r="C9" s="45" t="str">
        <f>Critères!$A3</f>
        <v>IMAGES</v>
      </c>
      <c r="D9" s="45" t="str">
        <f>'P01'!$D10</f>
        <v>NT</v>
      </c>
      <c r="E9" s="45" t="str">
        <f>'P02'!$D10</f>
        <v>NT</v>
      </c>
      <c r="F9" s="51">
        <f>COUNTIF(D9:E9,"C")</f>
        <v>0</v>
      </c>
      <c r="G9" s="51">
        <f>COUNTIF(D9:E9,"NC")</f>
        <v>0</v>
      </c>
      <c r="H9" s="51">
        <f>COUNTIF(D9:E9,"NA")</f>
        <v>0</v>
      </c>
      <c r="I9" s="51">
        <f>COUNTIF(D9:E9,"NT")</f>
        <v>2</v>
      </c>
      <c r="J9" t="str">
        <f t="shared" si="0"/>
        <v>NT</v>
      </c>
      <c r="K9">
        <v>1</v>
      </c>
      <c r="L9" s="45" t="str">
        <f>Critères!$B9</f>
        <v>1.7</v>
      </c>
      <c r="M9" s="45" t="str">
        <f>Critères!$A3</f>
        <v>IMAGES</v>
      </c>
      <c r="N9" s="45" t="str">
        <f>'P01'!$E10</f>
        <v>N</v>
      </c>
      <c r="O9" s="45" t="str">
        <f>'P02'!$E10</f>
        <v>N</v>
      </c>
      <c r="P9" s="51">
        <f>COUNTIF(N9:O9,"D")</f>
        <v>0</v>
      </c>
    </row>
    <row r="10" spans="1:28">
      <c r="A10">
        <v>1</v>
      </c>
      <c r="B10" s="45" t="str">
        <f>Critères!$B10</f>
        <v>1.8</v>
      </c>
      <c r="C10" s="45" t="str">
        <f>Critères!$A3</f>
        <v>IMAGES</v>
      </c>
      <c r="D10" s="45" t="str">
        <f>'P01'!$D11</f>
        <v>NT</v>
      </c>
      <c r="E10" s="45" t="str">
        <f>'P02'!$D11</f>
        <v>NT</v>
      </c>
      <c r="F10" s="51">
        <f>COUNTIF(D10:E10,"C")</f>
        <v>0</v>
      </c>
      <c r="G10" s="51">
        <f>COUNTIF(D10:E10,"NC")</f>
        <v>0</v>
      </c>
      <c r="H10" s="51">
        <f>COUNTIF(D10:E10,"NA")</f>
        <v>0</v>
      </c>
      <c r="I10" s="51">
        <f>COUNTIF(D10:E10,"NT")</f>
        <v>2</v>
      </c>
      <c r="J10" t="str">
        <f t="shared" si="0"/>
        <v>NT</v>
      </c>
      <c r="K10">
        <v>1</v>
      </c>
      <c r="L10" s="45" t="str">
        <f>Critères!$B10</f>
        <v>1.8</v>
      </c>
      <c r="M10" s="45" t="str">
        <f>Critères!$A3</f>
        <v>IMAGES</v>
      </c>
      <c r="N10" s="45" t="str">
        <f>'P01'!$E11</f>
        <v>N</v>
      </c>
      <c r="O10" s="45" t="str">
        <f>'P02'!$E11</f>
        <v>N</v>
      </c>
      <c r="P10" s="51">
        <f>COUNTIF(N10:O10,"D")</f>
        <v>0</v>
      </c>
    </row>
    <row r="11" spans="1:28">
      <c r="A11">
        <v>1</v>
      </c>
      <c r="B11" s="45" t="str">
        <f>Critères!$B11</f>
        <v>1.9</v>
      </c>
      <c r="C11" s="45" t="str">
        <f>Critères!$A3</f>
        <v>IMAGES</v>
      </c>
      <c r="D11" s="45" t="str">
        <f>'P01'!$D12</f>
        <v>NT</v>
      </c>
      <c r="E11" s="45" t="str">
        <f>'P02'!$D12</f>
        <v>NT</v>
      </c>
      <c r="F11" s="51">
        <f>COUNTIF(D11:E11,"C")</f>
        <v>0</v>
      </c>
      <c r="G11" s="51">
        <f>COUNTIF(D11:E11,"NC")</f>
        <v>0</v>
      </c>
      <c r="H11" s="51">
        <f>COUNTIF(D11:E11,"NA")</f>
        <v>0</v>
      </c>
      <c r="I11" s="51">
        <f>COUNTIF(D11:E11,"NT")</f>
        <v>2</v>
      </c>
      <c r="J11" t="str">
        <f t="shared" si="0"/>
        <v>NT</v>
      </c>
      <c r="K11">
        <v>1</v>
      </c>
      <c r="L11" s="45" t="str">
        <f>Critères!$B11</f>
        <v>1.9</v>
      </c>
      <c r="M11" s="45" t="str">
        <f>Critères!$A3</f>
        <v>IMAGES</v>
      </c>
      <c r="N11" s="45" t="str">
        <f>'P01'!$E12</f>
        <v>N</v>
      </c>
      <c r="O11" s="45" t="str">
        <f>'P02'!$E12</f>
        <v>N</v>
      </c>
      <c r="P11" s="51">
        <f>COUNTIF(N11:O11,"D")</f>
        <v>0</v>
      </c>
    </row>
    <row r="12" spans="1:28">
      <c r="A12" s="54"/>
      <c r="B12" s="55"/>
      <c r="C12" s="55"/>
      <c r="D12" s="55"/>
      <c r="E12" s="55"/>
      <c r="F12" s="56">
        <f>SUM(F3:F11)</f>
        <v>0</v>
      </c>
      <c r="G12" s="56">
        <f>SUM(G3:G11)</f>
        <v>0</v>
      </c>
      <c r="H12" s="56">
        <f>SUM(H3:H11)</f>
        <v>0</v>
      </c>
      <c r="I12" s="56">
        <f>SUM(I3:I11)</f>
        <v>18</v>
      </c>
      <c r="K12" s="54"/>
      <c r="L12" s="55"/>
      <c r="M12" s="55"/>
      <c r="N12" s="55"/>
      <c r="O12" s="55"/>
      <c r="P12" s="56">
        <f>SUM(P1:P11)</f>
        <v>0</v>
      </c>
    </row>
    <row r="13" spans="1:28">
      <c r="A13">
        <v>2</v>
      </c>
      <c r="B13" s="45" t="str">
        <f>Critères!$B12</f>
        <v>2.1</v>
      </c>
      <c r="C13" s="45" t="str">
        <f>Critères!$A12</f>
        <v>CADRES</v>
      </c>
      <c r="D13" s="45" t="str">
        <f>'P01'!$D13</f>
        <v>NT</v>
      </c>
      <c r="E13" s="45" t="str">
        <f>'P02'!$D13</f>
        <v>NT</v>
      </c>
      <c r="F13" s="51">
        <f>COUNTIF(D13:E13,"C")</f>
        <v>0</v>
      </c>
      <c r="G13" s="51">
        <f>COUNTIF(D13:E13,"NC")</f>
        <v>0</v>
      </c>
      <c r="H13" s="51">
        <f>COUNTIF(D13:E13,"NA")</f>
        <v>0</v>
      </c>
      <c r="I13" s="51">
        <f>COUNTIF(D13:E13,"NT")</f>
        <v>2</v>
      </c>
      <c r="J13" t="str">
        <f>IF(G13&gt;0,"NC",IF(F13&gt;0,"C",IF(I13&gt;0,"NT","NA")))</f>
        <v>NT</v>
      </c>
      <c r="K13">
        <v>2</v>
      </c>
      <c r="L13" s="45" t="str">
        <f>Critères!$B12</f>
        <v>2.1</v>
      </c>
      <c r="M13" s="45" t="str">
        <f>Critères!$A12</f>
        <v>CADRES</v>
      </c>
      <c r="N13" s="45" t="str">
        <f>'P01'!$E13</f>
        <v>N</v>
      </c>
      <c r="O13" s="45" t="str">
        <f>'P02'!$E13</f>
        <v>N</v>
      </c>
      <c r="P13" s="51">
        <f>COUNTIF(N13:O13,"D")</f>
        <v>0</v>
      </c>
    </row>
    <row r="14" spans="1:28">
      <c r="A14">
        <v>2</v>
      </c>
      <c r="B14" s="45" t="str">
        <f>Critères!$B13</f>
        <v>2.2</v>
      </c>
      <c r="C14" s="45" t="str">
        <f>Critères!$A12</f>
        <v>CADRES</v>
      </c>
      <c r="D14" s="45" t="str">
        <f>'P01'!$D14</f>
        <v>NT</v>
      </c>
      <c r="E14" s="45" t="str">
        <f>'P02'!$D14</f>
        <v>NT</v>
      </c>
      <c r="F14" s="51">
        <f>COUNTIF(D14:E14,"C")</f>
        <v>0</v>
      </c>
      <c r="G14" s="51">
        <f>COUNTIF(D14:E14,"NC")</f>
        <v>0</v>
      </c>
      <c r="H14" s="51">
        <f>COUNTIF(D14:E14,"NA")</f>
        <v>0</v>
      </c>
      <c r="I14" s="51">
        <f>COUNTIF(D14:E14,"NT")</f>
        <v>2</v>
      </c>
      <c r="J14" t="str">
        <f>IF(G14&gt;0,"NC",IF(F14&gt;0,"C",IF(I14&gt;0,"NT","NA")))</f>
        <v>NT</v>
      </c>
      <c r="K14">
        <v>2</v>
      </c>
      <c r="L14" s="45" t="str">
        <f>Critères!$B13</f>
        <v>2.2</v>
      </c>
      <c r="M14" s="45" t="str">
        <f>Critères!$A12</f>
        <v>CADRES</v>
      </c>
      <c r="N14" s="45" t="str">
        <f>'P01'!$E14</f>
        <v>N</v>
      </c>
      <c r="O14" s="45" t="str">
        <f>'P02'!$E14</f>
        <v>N</v>
      </c>
      <c r="P14" s="51">
        <f>COUNTIF(N14:O14,"D")</f>
        <v>0</v>
      </c>
    </row>
    <row r="15" spans="1:28">
      <c r="A15" s="54"/>
      <c r="B15" s="55"/>
      <c r="C15" s="55"/>
      <c r="D15" s="55"/>
      <c r="E15" s="55"/>
      <c r="F15" s="56">
        <f>SUM(F13:F14)</f>
        <v>0</v>
      </c>
      <c r="G15" s="56">
        <f>SUM(G13:G14)</f>
        <v>0</v>
      </c>
      <c r="H15" s="56">
        <f>SUM(H13:H14)</f>
        <v>0</v>
      </c>
      <c r="I15" s="56">
        <f>SUM(I13:I14)</f>
        <v>4</v>
      </c>
      <c r="K15" s="54"/>
      <c r="L15" s="55"/>
      <c r="M15" s="55"/>
      <c r="N15" s="55"/>
      <c r="O15" s="55"/>
      <c r="P15" s="56">
        <f>SUM(P13:P14)</f>
        <v>0</v>
      </c>
    </row>
    <row r="16" spans="1:28">
      <c r="A16">
        <v>3</v>
      </c>
      <c r="B16" s="45" t="str">
        <f>Critères!$B14</f>
        <v>3.1</v>
      </c>
      <c r="C16" s="45" t="str">
        <f>Critères!$A14</f>
        <v>COULEURS</v>
      </c>
      <c r="D16" s="45" t="str">
        <f>'P01'!$D15</f>
        <v>NT</v>
      </c>
      <c r="E16" s="45" t="str">
        <f>'P02'!$D15</f>
        <v>NT</v>
      </c>
      <c r="F16" s="51">
        <f>COUNTIF(D16:E16,"C")</f>
        <v>0</v>
      </c>
      <c r="G16" s="51">
        <f>COUNTIF(D16:E16,"NC")</f>
        <v>0</v>
      </c>
      <c r="H16" s="51">
        <f>COUNTIF(D16:E16,"NA")</f>
        <v>0</v>
      </c>
      <c r="I16" s="51">
        <f>COUNTIF(D16:E16,"NT")</f>
        <v>2</v>
      </c>
      <c r="J16" t="str">
        <f>IF(G16&gt;0,"NC",IF(F16&gt;0,"C",IF(I16&gt;0,"NT","NA")))</f>
        <v>NT</v>
      </c>
      <c r="K16">
        <v>3</v>
      </c>
      <c r="L16" s="45" t="str">
        <f>Critères!$B14</f>
        <v>3.1</v>
      </c>
      <c r="M16" s="45" t="str">
        <f>Critères!$A14</f>
        <v>COULEURS</v>
      </c>
      <c r="N16" s="45" t="str">
        <f>'P01'!$E15</f>
        <v>N</v>
      </c>
      <c r="O16" s="45" t="str">
        <f>'P02'!$E15</f>
        <v>N</v>
      </c>
      <c r="P16" s="51">
        <f>COUNTIF(N16:O16,"D")</f>
        <v>0</v>
      </c>
    </row>
    <row r="17" spans="1:16">
      <c r="A17">
        <v>3</v>
      </c>
      <c r="B17" s="45" t="str">
        <f>Critères!$B15</f>
        <v>3.2</v>
      </c>
      <c r="C17" s="45" t="str">
        <f>Critères!$A14</f>
        <v>COULEURS</v>
      </c>
      <c r="D17" s="45" t="str">
        <f>'P01'!$D16</f>
        <v>NT</v>
      </c>
      <c r="E17" s="45" t="str">
        <f>'P02'!$D16</f>
        <v>NT</v>
      </c>
      <c r="F17" s="51">
        <f>COUNTIF(D17:E17,"C")</f>
        <v>0</v>
      </c>
      <c r="G17" s="51">
        <f>COUNTIF(D17:E17,"NC")</f>
        <v>0</v>
      </c>
      <c r="H17" s="51">
        <f>COUNTIF(D17:E17,"NA")</f>
        <v>0</v>
      </c>
      <c r="I17" s="51">
        <f>COUNTIF(D17:E17,"NT")</f>
        <v>2</v>
      </c>
      <c r="J17" t="str">
        <f>IF(G17&gt;0,"NC",IF(F17&gt;0,"C",IF(I17&gt;0,"NT","NA")))</f>
        <v>NT</v>
      </c>
      <c r="K17" s="2">
        <v>3</v>
      </c>
      <c r="L17" s="45" t="str">
        <f>Critères!$B15</f>
        <v>3.2</v>
      </c>
      <c r="M17" s="45" t="str">
        <f>Critères!$A14</f>
        <v>COULEURS</v>
      </c>
      <c r="N17" s="45" t="str">
        <f>'P01'!$E16</f>
        <v>N</v>
      </c>
      <c r="O17" s="45" t="str">
        <f>'P02'!$E16</f>
        <v>N</v>
      </c>
      <c r="P17" s="51">
        <f>COUNTIF(N17:O17,"D")</f>
        <v>0</v>
      </c>
    </row>
    <row r="18" spans="1:16">
      <c r="A18">
        <v>3</v>
      </c>
      <c r="B18" s="45" t="str">
        <f>Critères!$B16</f>
        <v>3.3</v>
      </c>
      <c r="C18" s="45" t="str">
        <f>Critères!$A14</f>
        <v>COULEURS</v>
      </c>
      <c r="D18" s="45" t="str">
        <f>'P01'!$D17</f>
        <v>NT</v>
      </c>
      <c r="E18" s="45" t="str">
        <f>'P02'!$D17</f>
        <v>NT</v>
      </c>
      <c r="F18" s="51">
        <f>COUNTIF(D18:E18,"C")</f>
        <v>0</v>
      </c>
      <c r="G18" s="51">
        <f>COUNTIF(D18:E18,"NC")</f>
        <v>0</v>
      </c>
      <c r="H18" s="51">
        <f>COUNTIF(D18:E18,"NA")</f>
        <v>0</v>
      </c>
      <c r="I18" s="51">
        <f>COUNTIF(D18:E18,"NT")</f>
        <v>2</v>
      </c>
      <c r="J18" t="str">
        <f>IF(G18&gt;0,"NC",IF(F18&gt;0,"C",IF(I18&gt;0,"NT","NA")))</f>
        <v>NT</v>
      </c>
      <c r="K18" s="2">
        <v>3</v>
      </c>
      <c r="L18" s="45" t="str">
        <f>Critères!$B16</f>
        <v>3.3</v>
      </c>
      <c r="M18" s="45" t="str">
        <f>Critères!$A14</f>
        <v>COULEURS</v>
      </c>
      <c r="N18" s="45" t="str">
        <f>'P01'!$E17</f>
        <v>N</v>
      </c>
      <c r="O18" s="45" t="str">
        <f>'P02'!$E17</f>
        <v>N</v>
      </c>
      <c r="P18" s="51">
        <f>COUNTIF(N18:O18,"D")</f>
        <v>0</v>
      </c>
    </row>
    <row r="19" spans="1:16">
      <c r="A19" s="54"/>
      <c r="B19" s="55"/>
      <c r="C19" s="55"/>
      <c r="D19" s="55"/>
      <c r="E19" s="55"/>
      <c r="F19" s="56">
        <f>SUM(F16:F18)</f>
        <v>0</v>
      </c>
      <c r="G19" s="56">
        <f>SUM(G16:G18)</f>
        <v>0</v>
      </c>
      <c r="H19" s="56">
        <f>SUM(H16:H18)</f>
        <v>0</v>
      </c>
      <c r="I19" s="56">
        <f>SUM(I16:I18)</f>
        <v>6</v>
      </c>
      <c r="K19" s="54"/>
      <c r="L19" s="55"/>
      <c r="M19" s="55"/>
      <c r="N19" s="55"/>
      <c r="O19" s="55"/>
      <c r="P19" s="56">
        <f>SUM(P16:P18)</f>
        <v>0</v>
      </c>
    </row>
    <row r="20" spans="1:16">
      <c r="A20">
        <v>4</v>
      </c>
      <c r="B20" s="45" t="str">
        <f>Critères!$B17</f>
        <v>4.1</v>
      </c>
      <c r="C20" s="45" t="str">
        <f>Critères!$A17</f>
        <v>MULTIMÉDIA</v>
      </c>
      <c r="D20" s="45" t="str">
        <f>'P01'!$D18</f>
        <v>NT</v>
      </c>
      <c r="E20" s="45" t="str">
        <f>'P02'!$D18</f>
        <v>NT</v>
      </c>
      <c r="F20" s="51">
        <f>COUNTIF(D20:E20,"C")</f>
        <v>0</v>
      </c>
      <c r="G20" s="51">
        <f>COUNTIF(D20:E20,"NC")</f>
        <v>0</v>
      </c>
      <c r="H20" s="51">
        <f>COUNTIF(D20:E20,"NA")</f>
        <v>0</v>
      </c>
      <c r="I20" s="51">
        <f>COUNTIF(D20:E20,"NT")</f>
        <v>2</v>
      </c>
      <c r="J20" t="str">
        <f t="shared" ref="J20:J32" si="1">IF(G20&gt;0,"NC",IF(F20&gt;0,"C",IF(I20&gt;0,"NT","NA")))</f>
        <v>NT</v>
      </c>
      <c r="K20">
        <v>4</v>
      </c>
      <c r="L20" s="45" t="str">
        <f>Critères!$B17</f>
        <v>4.1</v>
      </c>
      <c r="M20" s="45" t="str">
        <f>Critères!$A17</f>
        <v>MULTIMÉDIA</v>
      </c>
      <c r="N20" s="45" t="str">
        <f>'P01'!$E18</f>
        <v>N</v>
      </c>
      <c r="O20" s="45" t="str">
        <f>'P02'!$E18</f>
        <v>N</v>
      </c>
      <c r="P20" s="51">
        <f>COUNTIF(N20:O20,"D")</f>
        <v>0</v>
      </c>
    </row>
    <row r="21" spans="1:16">
      <c r="A21">
        <v>4</v>
      </c>
      <c r="B21" s="45" t="str">
        <f>Critères!$B18</f>
        <v>4.2</v>
      </c>
      <c r="C21" s="45" t="str">
        <f>Critères!$A17</f>
        <v>MULTIMÉDIA</v>
      </c>
      <c r="D21" s="45" t="str">
        <f>'P01'!$D19</f>
        <v>NT</v>
      </c>
      <c r="E21" s="45" t="str">
        <f>'P02'!$D19</f>
        <v>NT</v>
      </c>
      <c r="F21" s="51">
        <f>COUNTIF(D21:E21,"C")</f>
        <v>0</v>
      </c>
      <c r="G21" s="51">
        <f>COUNTIF(D21:E21,"NC")</f>
        <v>0</v>
      </c>
      <c r="H21" s="51">
        <f>COUNTIF(D21:E21,"NA")</f>
        <v>0</v>
      </c>
      <c r="I21" s="51">
        <f>COUNTIF(D21:E21,"NT")</f>
        <v>2</v>
      </c>
      <c r="J21" t="str">
        <f t="shared" si="1"/>
        <v>NT</v>
      </c>
      <c r="K21">
        <v>4</v>
      </c>
      <c r="L21" s="45" t="str">
        <f>Critères!$B18</f>
        <v>4.2</v>
      </c>
      <c r="M21" s="45" t="str">
        <f>Critères!$A17</f>
        <v>MULTIMÉDIA</v>
      </c>
      <c r="N21" s="45" t="str">
        <f>'P01'!$E19</f>
        <v>N</v>
      </c>
      <c r="O21" s="45" t="str">
        <f>'P02'!$E19</f>
        <v>N</v>
      </c>
      <c r="P21" s="51">
        <f>COUNTIF(N21:O21,"D")</f>
        <v>0</v>
      </c>
    </row>
    <row r="22" spans="1:16">
      <c r="A22">
        <v>4</v>
      </c>
      <c r="B22" s="45" t="str">
        <f>Critères!$B19</f>
        <v>4.3</v>
      </c>
      <c r="C22" s="45" t="str">
        <f>Critères!$A17</f>
        <v>MULTIMÉDIA</v>
      </c>
      <c r="D22" s="45" t="str">
        <f>'P01'!$D20</f>
        <v>NT</v>
      </c>
      <c r="E22" s="45" t="str">
        <f>'P02'!$D20</f>
        <v>NT</v>
      </c>
      <c r="F22" s="51">
        <f>COUNTIF(D22:E22,"C")</f>
        <v>0</v>
      </c>
      <c r="G22" s="51">
        <f>COUNTIF(D22:E22,"NC")</f>
        <v>0</v>
      </c>
      <c r="H22" s="51">
        <f>COUNTIF(D22:E22,"NA")</f>
        <v>0</v>
      </c>
      <c r="I22" s="51">
        <f>COUNTIF(D22:E22,"NT")</f>
        <v>2</v>
      </c>
      <c r="J22" t="str">
        <f t="shared" si="1"/>
        <v>NT</v>
      </c>
      <c r="K22">
        <v>4</v>
      </c>
      <c r="L22" s="45" t="str">
        <f>Critères!$B19</f>
        <v>4.3</v>
      </c>
      <c r="M22" s="45" t="str">
        <f>Critères!$A17</f>
        <v>MULTIMÉDIA</v>
      </c>
      <c r="N22" s="45" t="str">
        <f>'P01'!$E20</f>
        <v>N</v>
      </c>
      <c r="O22" s="45" t="str">
        <f>'P02'!$E20</f>
        <v>N</v>
      </c>
      <c r="P22" s="51">
        <f>COUNTIF(N22:O22,"D")</f>
        <v>0</v>
      </c>
    </row>
    <row r="23" spans="1:16">
      <c r="A23">
        <v>4</v>
      </c>
      <c r="B23" s="45" t="str">
        <f>Critères!$B20</f>
        <v>4.4</v>
      </c>
      <c r="C23" s="45" t="str">
        <f>Critères!$A17</f>
        <v>MULTIMÉDIA</v>
      </c>
      <c r="D23" s="45" t="str">
        <f>'P01'!$D21</f>
        <v>NT</v>
      </c>
      <c r="E23" s="45" t="str">
        <f>'P02'!$D21</f>
        <v>NT</v>
      </c>
      <c r="F23" s="51">
        <f>COUNTIF(D23:E23,"C")</f>
        <v>0</v>
      </c>
      <c r="G23" s="51">
        <f>COUNTIF(D23:E23,"NC")</f>
        <v>0</v>
      </c>
      <c r="H23" s="51">
        <f>COUNTIF(D23:E23,"NA")</f>
        <v>0</v>
      </c>
      <c r="I23" s="51">
        <f>COUNTIF(D23:E23,"NT")</f>
        <v>2</v>
      </c>
      <c r="J23" t="str">
        <f t="shared" si="1"/>
        <v>NT</v>
      </c>
      <c r="K23">
        <v>4</v>
      </c>
      <c r="L23" s="45" t="str">
        <f>Critères!$B20</f>
        <v>4.4</v>
      </c>
      <c r="M23" s="45" t="str">
        <f>Critères!$A17</f>
        <v>MULTIMÉDIA</v>
      </c>
      <c r="N23" s="45" t="str">
        <f>'P01'!$E21</f>
        <v>N</v>
      </c>
      <c r="O23" s="45" t="str">
        <f>'P02'!$E21</f>
        <v>N</v>
      </c>
      <c r="P23" s="51">
        <f>COUNTIF(N23:O23,"D")</f>
        <v>0</v>
      </c>
    </row>
    <row r="24" spans="1:16">
      <c r="A24">
        <v>4</v>
      </c>
      <c r="B24" s="45" t="str">
        <f>Critères!$B21</f>
        <v>4.5</v>
      </c>
      <c r="C24" s="45" t="str">
        <f>Critères!$A17</f>
        <v>MULTIMÉDIA</v>
      </c>
      <c r="D24" s="45" t="str">
        <f>'P01'!$D22</f>
        <v>NT</v>
      </c>
      <c r="E24" s="45" t="str">
        <f>'P02'!$D22</f>
        <v>NT</v>
      </c>
      <c r="F24" s="51">
        <f>COUNTIF(D24:E24,"C")</f>
        <v>0</v>
      </c>
      <c r="G24" s="51">
        <f>COUNTIF(D24:E24,"NC")</f>
        <v>0</v>
      </c>
      <c r="H24" s="51">
        <f>COUNTIF(D24:E24,"NA")</f>
        <v>0</v>
      </c>
      <c r="I24" s="51">
        <f>COUNTIF(D24:E24,"NT")</f>
        <v>2</v>
      </c>
      <c r="J24" t="str">
        <f t="shared" si="1"/>
        <v>NT</v>
      </c>
      <c r="K24">
        <v>4</v>
      </c>
      <c r="L24" s="45" t="str">
        <f>Critères!$B21</f>
        <v>4.5</v>
      </c>
      <c r="M24" s="45" t="str">
        <f>Critères!$A17</f>
        <v>MULTIMÉDIA</v>
      </c>
      <c r="N24" s="45" t="str">
        <f>'P01'!$E22</f>
        <v>N</v>
      </c>
      <c r="O24" s="45" t="str">
        <f>'P02'!$E22</f>
        <v>N</v>
      </c>
      <c r="P24" s="51">
        <f>COUNTIF(N24:O24,"D")</f>
        <v>0</v>
      </c>
    </row>
    <row r="25" spans="1:16">
      <c r="A25">
        <v>4</v>
      </c>
      <c r="B25" s="45" t="str">
        <f>Critères!$B22</f>
        <v>4.6</v>
      </c>
      <c r="C25" s="45" t="str">
        <f>Critères!$A17</f>
        <v>MULTIMÉDIA</v>
      </c>
      <c r="D25" s="45" t="str">
        <f>'P01'!$D23</f>
        <v>NT</v>
      </c>
      <c r="E25" s="45" t="str">
        <f>'P02'!$D23</f>
        <v>NT</v>
      </c>
      <c r="F25" s="51">
        <f>COUNTIF(D25:E25,"C")</f>
        <v>0</v>
      </c>
      <c r="G25" s="51">
        <f>COUNTIF(D25:E25,"NC")</f>
        <v>0</v>
      </c>
      <c r="H25" s="51">
        <f>COUNTIF(D25:E25,"NA")</f>
        <v>0</v>
      </c>
      <c r="I25" s="51">
        <f>COUNTIF(D25:E25,"NT")</f>
        <v>2</v>
      </c>
      <c r="J25" t="str">
        <f t="shared" si="1"/>
        <v>NT</v>
      </c>
      <c r="K25">
        <v>4</v>
      </c>
      <c r="L25" s="45" t="str">
        <f>Critères!$B22</f>
        <v>4.6</v>
      </c>
      <c r="M25" s="45" t="str">
        <f>Critères!$A17</f>
        <v>MULTIMÉDIA</v>
      </c>
      <c r="N25" s="45" t="str">
        <f>'P01'!$E23</f>
        <v>N</v>
      </c>
      <c r="O25" s="45" t="str">
        <f>'P02'!$E23</f>
        <v>N</v>
      </c>
      <c r="P25" s="51">
        <f>COUNTIF(N25:O25,"D")</f>
        <v>0</v>
      </c>
    </row>
    <row r="26" spans="1:16">
      <c r="A26">
        <v>4</v>
      </c>
      <c r="B26" s="45" t="str">
        <f>Critères!$B23</f>
        <v>4.7</v>
      </c>
      <c r="C26" s="45" t="str">
        <f>Critères!$A17</f>
        <v>MULTIMÉDIA</v>
      </c>
      <c r="D26" s="45" t="str">
        <f>'P01'!$D24</f>
        <v>NT</v>
      </c>
      <c r="E26" s="45" t="str">
        <f>'P02'!$D24</f>
        <v>NT</v>
      </c>
      <c r="F26" s="51">
        <f>COUNTIF(D26:E26,"C")</f>
        <v>0</v>
      </c>
      <c r="G26" s="51">
        <f>COUNTIF(D26:E26,"NC")</f>
        <v>0</v>
      </c>
      <c r="H26" s="51">
        <f>COUNTIF(D26:E26,"NA")</f>
        <v>0</v>
      </c>
      <c r="I26" s="51">
        <f>COUNTIF(D26:E26,"NT")</f>
        <v>2</v>
      </c>
      <c r="J26" t="str">
        <f t="shared" si="1"/>
        <v>NT</v>
      </c>
      <c r="K26">
        <v>4</v>
      </c>
      <c r="L26" s="45" t="str">
        <f>Critères!$B23</f>
        <v>4.7</v>
      </c>
      <c r="M26" s="45" t="str">
        <f>Critères!$A17</f>
        <v>MULTIMÉDIA</v>
      </c>
      <c r="N26" s="45" t="str">
        <f>'P01'!$E24</f>
        <v>N</v>
      </c>
      <c r="O26" s="45" t="str">
        <f>'P02'!$E24</f>
        <v>N</v>
      </c>
      <c r="P26" s="51">
        <f>COUNTIF(N26:O26,"D")</f>
        <v>0</v>
      </c>
    </row>
    <row r="27" spans="1:16">
      <c r="A27">
        <v>4</v>
      </c>
      <c r="B27" s="45" t="str">
        <f>Critères!$B24</f>
        <v>4.8</v>
      </c>
      <c r="C27" s="45" t="str">
        <f>Critères!$A17</f>
        <v>MULTIMÉDIA</v>
      </c>
      <c r="D27" s="45" t="str">
        <f>'P01'!$D25</f>
        <v>NT</v>
      </c>
      <c r="E27" s="45" t="str">
        <f>'P02'!$D25</f>
        <v>NT</v>
      </c>
      <c r="F27" s="51">
        <f>COUNTIF(D27:E27,"C")</f>
        <v>0</v>
      </c>
      <c r="G27" s="51">
        <f>COUNTIF(D27:E27,"NC")</f>
        <v>0</v>
      </c>
      <c r="H27" s="51">
        <f>COUNTIF(D27:E27,"NA")</f>
        <v>0</v>
      </c>
      <c r="I27" s="51">
        <f>COUNTIF(D27:E27,"NT")</f>
        <v>2</v>
      </c>
      <c r="J27" t="str">
        <f t="shared" si="1"/>
        <v>NT</v>
      </c>
      <c r="K27">
        <v>4</v>
      </c>
      <c r="L27" s="45" t="str">
        <f>Critères!$B24</f>
        <v>4.8</v>
      </c>
      <c r="M27" s="45" t="str">
        <f>Critères!$A17</f>
        <v>MULTIMÉDIA</v>
      </c>
      <c r="N27" s="45" t="str">
        <f>'P01'!$E25</f>
        <v>N</v>
      </c>
      <c r="O27" s="45" t="str">
        <f>'P02'!$E25</f>
        <v>N</v>
      </c>
      <c r="P27" s="51">
        <f>COUNTIF(N27:O27,"D")</f>
        <v>0</v>
      </c>
    </row>
    <row r="28" spans="1:16">
      <c r="A28">
        <v>4</v>
      </c>
      <c r="B28" s="45" t="str">
        <f>Critères!$B25</f>
        <v>4.9</v>
      </c>
      <c r="C28" s="45" t="str">
        <f>Critères!$A17</f>
        <v>MULTIMÉDIA</v>
      </c>
      <c r="D28" s="45" t="str">
        <f>'P01'!$D26</f>
        <v>NT</v>
      </c>
      <c r="E28" s="45" t="str">
        <f>'P02'!$D26</f>
        <v>NT</v>
      </c>
      <c r="F28" s="51">
        <f>COUNTIF(D28:E28,"C")</f>
        <v>0</v>
      </c>
      <c r="G28" s="51">
        <f>COUNTIF(D28:E28,"NC")</f>
        <v>0</v>
      </c>
      <c r="H28" s="51">
        <f>COUNTIF(D28:E28,"NA")</f>
        <v>0</v>
      </c>
      <c r="I28" s="51">
        <f>COUNTIF(D28:E28,"NT")</f>
        <v>2</v>
      </c>
      <c r="J28" t="str">
        <f t="shared" si="1"/>
        <v>NT</v>
      </c>
      <c r="K28">
        <v>4</v>
      </c>
      <c r="L28" s="45" t="str">
        <f>Critères!$B25</f>
        <v>4.9</v>
      </c>
      <c r="M28" s="45" t="str">
        <f>Critères!$A17</f>
        <v>MULTIMÉDIA</v>
      </c>
      <c r="N28" s="45" t="str">
        <f>'P01'!$E26</f>
        <v>N</v>
      </c>
      <c r="O28" s="45" t="str">
        <f>'P02'!$E26</f>
        <v>N</v>
      </c>
      <c r="P28" s="51">
        <f>COUNTIF(N28:O28,"D")</f>
        <v>0</v>
      </c>
    </row>
    <row r="29" spans="1:16">
      <c r="A29">
        <v>4</v>
      </c>
      <c r="B29" s="45" t="str">
        <f>Critères!$B26</f>
        <v>4.10</v>
      </c>
      <c r="C29" s="45" t="str">
        <f>Critères!$A17</f>
        <v>MULTIMÉDIA</v>
      </c>
      <c r="D29" s="45" t="str">
        <f>'P01'!$D27</f>
        <v>NT</v>
      </c>
      <c r="E29" s="45" t="str">
        <f>'P02'!$D27</f>
        <v>NT</v>
      </c>
      <c r="F29" s="51">
        <f>COUNTIF(D29:E29,"C")</f>
        <v>0</v>
      </c>
      <c r="G29" s="51">
        <f>COUNTIF(D29:E29,"NC")</f>
        <v>0</v>
      </c>
      <c r="H29" s="51">
        <f>COUNTIF(D29:E29,"NA")</f>
        <v>0</v>
      </c>
      <c r="I29" s="51">
        <f>COUNTIF(D29:E29,"NT")</f>
        <v>2</v>
      </c>
      <c r="J29" t="str">
        <f t="shared" si="1"/>
        <v>NT</v>
      </c>
      <c r="K29">
        <v>4</v>
      </c>
      <c r="L29" s="45" t="str">
        <f>Critères!$B26</f>
        <v>4.10</v>
      </c>
      <c r="M29" s="45" t="str">
        <f>Critères!$A17</f>
        <v>MULTIMÉDIA</v>
      </c>
      <c r="N29" s="45" t="str">
        <f>'P01'!$E27</f>
        <v>N</v>
      </c>
      <c r="O29" s="45" t="str">
        <f>'P02'!$E27</f>
        <v>N</v>
      </c>
      <c r="P29" s="51">
        <f>COUNTIF(N29:O29,"D")</f>
        <v>0</v>
      </c>
    </row>
    <row r="30" spans="1:16">
      <c r="A30">
        <v>4</v>
      </c>
      <c r="B30" s="45" t="str">
        <f>Critères!$B27</f>
        <v>4.11</v>
      </c>
      <c r="C30" s="45" t="str">
        <f>Critères!$A17</f>
        <v>MULTIMÉDIA</v>
      </c>
      <c r="D30" s="45" t="str">
        <f>'P01'!$D28</f>
        <v>NT</v>
      </c>
      <c r="E30" s="45" t="str">
        <f>'P02'!$D28</f>
        <v>NT</v>
      </c>
      <c r="F30" s="51">
        <f>COUNTIF(D30:E30,"C")</f>
        <v>0</v>
      </c>
      <c r="G30" s="51">
        <f>COUNTIF(D30:E30,"NC")</f>
        <v>0</v>
      </c>
      <c r="H30" s="51">
        <f>COUNTIF(D30:E30,"NA")</f>
        <v>0</v>
      </c>
      <c r="I30" s="51">
        <f>COUNTIF(D30:E30,"NT")</f>
        <v>2</v>
      </c>
      <c r="J30" t="str">
        <f t="shared" si="1"/>
        <v>NT</v>
      </c>
      <c r="K30">
        <v>4</v>
      </c>
      <c r="L30" s="45" t="str">
        <f>Critères!$B27</f>
        <v>4.11</v>
      </c>
      <c r="M30" s="45" t="str">
        <f>Critères!$A17</f>
        <v>MULTIMÉDIA</v>
      </c>
      <c r="N30" s="45" t="str">
        <f>'P01'!$E28</f>
        <v>N</v>
      </c>
      <c r="O30" s="45" t="str">
        <f>'P02'!$E28</f>
        <v>N</v>
      </c>
      <c r="P30" s="51">
        <f>COUNTIF(N30:O30,"D")</f>
        <v>0</v>
      </c>
    </row>
    <row r="31" spans="1:16">
      <c r="A31">
        <v>4</v>
      </c>
      <c r="B31" s="45" t="str">
        <f>Critères!$B28</f>
        <v>4.12</v>
      </c>
      <c r="C31" s="45" t="str">
        <f>Critères!$A17</f>
        <v>MULTIMÉDIA</v>
      </c>
      <c r="D31" s="45" t="str">
        <f>'P01'!$D29</f>
        <v>NT</v>
      </c>
      <c r="E31" s="45" t="str">
        <f>'P02'!$D29</f>
        <v>NT</v>
      </c>
      <c r="F31" s="51">
        <f>COUNTIF(D31:E31,"C")</f>
        <v>0</v>
      </c>
      <c r="G31" s="51">
        <f>COUNTIF(D31:E31,"NC")</f>
        <v>0</v>
      </c>
      <c r="H31" s="51">
        <f>COUNTIF(D31:E31,"NA")</f>
        <v>0</v>
      </c>
      <c r="I31" s="51">
        <f>COUNTIF(D31:E31,"NT")</f>
        <v>2</v>
      </c>
      <c r="J31" t="str">
        <f t="shared" si="1"/>
        <v>NT</v>
      </c>
      <c r="K31">
        <v>4</v>
      </c>
      <c r="L31" s="45" t="str">
        <f>Critères!$B28</f>
        <v>4.12</v>
      </c>
      <c r="M31" s="45" t="str">
        <f>Critères!$A17</f>
        <v>MULTIMÉDIA</v>
      </c>
      <c r="N31" s="45" t="str">
        <f>'P01'!$E29</f>
        <v>N</v>
      </c>
      <c r="O31" s="45" t="str">
        <f>'P02'!$E29</f>
        <v>N</v>
      </c>
      <c r="P31" s="51">
        <f>COUNTIF(N31:O31,"D")</f>
        <v>0</v>
      </c>
    </row>
    <row r="32" spans="1:16">
      <c r="A32">
        <v>4</v>
      </c>
      <c r="B32" s="45" t="str">
        <f>Critères!$B29</f>
        <v>4.13</v>
      </c>
      <c r="C32" s="45" t="str">
        <f>Critères!$A17</f>
        <v>MULTIMÉDIA</v>
      </c>
      <c r="D32" s="45" t="str">
        <f>'P01'!$D30</f>
        <v>NT</v>
      </c>
      <c r="E32" s="45" t="str">
        <f>'P02'!$D30</f>
        <v>NT</v>
      </c>
      <c r="F32" s="51">
        <f>COUNTIF(D32:E32,"C")</f>
        <v>0</v>
      </c>
      <c r="G32" s="51">
        <f>COUNTIF(D32:E32,"NC")</f>
        <v>0</v>
      </c>
      <c r="H32" s="51">
        <f>COUNTIF(D32:E32,"NA")</f>
        <v>0</v>
      </c>
      <c r="I32" s="51">
        <f>COUNTIF(D32:E32,"NT")</f>
        <v>2</v>
      </c>
      <c r="J32" t="str">
        <f t="shared" si="1"/>
        <v>NT</v>
      </c>
      <c r="K32">
        <v>4</v>
      </c>
      <c r="L32" s="45" t="str">
        <f>Critères!$B29</f>
        <v>4.13</v>
      </c>
      <c r="M32" s="45" t="str">
        <f>Critères!$A17</f>
        <v>MULTIMÉDIA</v>
      </c>
      <c r="N32" s="45" t="str">
        <f>'P01'!$E30</f>
        <v>N</v>
      </c>
      <c r="O32" s="45" t="str">
        <f>'P02'!$E30</f>
        <v>N</v>
      </c>
      <c r="P32" s="51">
        <f>COUNTIF(N32:O32,"D")</f>
        <v>0</v>
      </c>
    </row>
    <row r="33" spans="1:16">
      <c r="A33" s="54"/>
      <c r="B33" s="55"/>
      <c r="C33" s="55"/>
      <c r="D33" s="55"/>
      <c r="E33" s="55"/>
      <c r="F33" s="56">
        <f>SUM(F20:F32)</f>
        <v>0</v>
      </c>
      <c r="G33" s="56">
        <f>SUM(G20:G32)</f>
        <v>0</v>
      </c>
      <c r="H33" s="56">
        <f>SUM(H20:H32)</f>
        <v>0</v>
      </c>
      <c r="I33" s="56">
        <f>SUM(I20:I32)</f>
        <v>26</v>
      </c>
      <c r="K33" s="54"/>
      <c r="L33" s="55"/>
      <c r="M33" s="55"/>
      <c r="N33" s="55"/>
      <c r="O33" s="55"/>
      <c r="P33" s="56">
        <f>SUM(P20:P32)</f>
        <v>0</v>
      </c>
    </row>
    <row r="34" spans="1:16">
      <c r="A34">
        <v>5</v>
      </c>
      <c r="B34" s="45" t="str">
        <f>Critères!$B30</f>
        <v>5.1</v>
      </c>
      <c r="C34" s="45" t="str">
        <f>Critères!$A30</f>
        <v>TABLEAUX</v>
      </c>
      <c r="D34" s="45" t="str">
        <f>'P01'!$D31</f>
        <v>NT</v>
      </c>
      <c r="E34" s="45" t="str">
        <f>'P02'!$D31</f>
        <v>NT</v>
      </c>
      <c r="F34" s="51">
        <f>COUNTIF(D34:E34,"C")</f>
        <v>0</v>
      </c>
      <c r="G34" s="51">
        <f>COUNTIF(D34:E34,"NC")</f>
        <v>0</v>
      </c>
      <c r="H34" s="51">
        <f>COUNTIF(D34:E34,"NA")</f>
        <v>0</v>
      </c>
      <c r="I34" s="51">
        <f>COUNTIF(D34:E34,"NT")</f>
        <v>2</v>
      </c>
      <c r="J34" t="str">
        <f t="shared" ref="J34:J41" si="2">IF(G34&gt;0,"NC",IF(F34&gt;0,"C",IF(I34&gt;0,"NT","NA")))</f>
        <v>NT</v>
      </c>
      <c r="K34">
        <v>5</v>
      </c>
      <c r="L34" s="45" t="str">
        <f>Critères!$B30</f>
        <v>5.1</v>
      </c>
      <c r="M34" s="45" t="str">
        <f>Critères!$A30</f>
        <v>TABLEAUX</v>
      </c>
      <c r="N34" s="45" t="str">
        <f>'P01'!$E31</f>
        <v>N</v>
      </c>
      <c r="O34" s="45" t="str">
        <f>'P02'!$E31</f>
        <v>N</v>
      </c>
      <c r="P34" s="51">
        <f>COUNTIF(N34:O34,"D")</f>
        <v>0</v>
      </c>
    </row>
    <row r="35" spans="1:16">
      <c r="A35">
        <v>5</v>
      </c>
      <c r="B35" s="45" t="str">
        <f>Critères!$B31</f>
        <v>5.2</v>
      </c>
      <c r="C35" s="45" t="str">
        <f>Critères!$A30</f>
        <v>TABLEAUX</v>
      </c>
      <c r="D35" s="45" t="str">
        <f>'P01'!$D32</f>
        <v>NT</v>
      </c>
      <c r="E35" s="45" t="str">
        <f>'P02'!$D32</f>
        <v>NT</v>
      </c>
      <c r="F35" s="51">
        <f>COUNTIF(D35:E35,"C")</f>
        <v>0</v>
      </c>
      <c r="G35" s="51">
        <f>COUNTIF(D35:E35,"NC")</f>
        <v>0</v>
      </c>
      <c r="H35" s="51">
        <f>COUNTIF(D35:E35,"NA")</f>
        <v>0</v>
      </c>
      <c r="I35" s="51">
        <f>COUNTIF(D35:E35,"NT")</f>
        <v>2</v>
      </c>
      <c r="J35" t="str">
        <f t="shared" si="2"/>
        <v>NT</v>
      </c>
      <c r="K35">
        <v>5</v>
      </c>
      <c r="L35" s="45" t="str">
        <f>Critères!$B31</f>
        <v>5.2</v>
      </c>
      <c r="M35" s="45" t="str">
        <f>Critères!$A30</f>
        <v>TABLEAUX</v>
      </c>
      <c r="N35" s="45" t="str">
        <f>'P01'!$E32</f>
        <v>N</v>
      </c>
      <c r="O35" s="45" t="str">
        <f>'P02'!$E32</f>
        <v>N</v>
      </c>
      <c r="P35" s="51">
        <f>COUNTIF(N35:O35,"D")</f>
        <v>0</v>
      </c>
    </row>
    <row r="36" spans="1:16">
      <c r="A36">
        <v>5</v>
      </c>
      <c r="B36" s="45" t="str">
        <f>Critères!$B32</f>
        <v>5.3</v>
      </c>
      <c r="C36" s="45" t="str">
        <f>Critères!$A30</f>
        <v>TABLEAUX</v>
      </c>
      <c r="D36" s="45" t="str">
        <f>'P01'!$D33</f>
        <v>NT</v>
      </c>
      <c r="E36" s="45" t="str">
        <f>'P02'!$D33</f>
        <v>NT</v>
      </c>
      <c r="F36" s="51">
        <f>COUNTIF(D36:E36,"C")</f>
        <v>0</v>
      </c>
      <c r="G36" s="51">
        <f>COUNTIF(D36:E36,"NC")</f>
        <v>0</v>
      </c>
      <c r="H36" s="51">
        <f>COUNTIF(D36:E36,"NA")</f>
        <v>0</v>
      </c>
      <c r="I36" s="51">
        <f>COUNTIF(D36:E36,"NT")</f>
        <v>2</v>
      </c>
      <c r="J36" t="str">
        <f t="shared" si="2"/>
        <v>NT</v>
      </c>
      <c r="K36">
        <v>5</v>
      </c>
      <c r="L36" s="45" t="str">
        <f>Critères!$B32</f>
        <v>5.3</v>
      </c>
      <c r="M36" s="45" t="str">
        <f>Critères!$A30</f>
        <v>TABLEAUX</v>
      </c>
      <c r="N36" s="45" t="str">
        <f>'P01'!$E33</f>
        <v>N</v>
      </c>
      <c r="O36" s="45" t="str">
        <f>'P02'!$E33</f>
        <v>N</v>
      </c>
      <c r="P36" s="51">
        <f>COUNTIF(N36:O36,"D")</f>
        <v>0</v>
      </c>
    </row>
    <row r="37" spans="1:16">
      <c r="A37">
        <v>5</v>
      </c>
      <c r="B37" s="45" t="str">
        <f>Critères!$B33</f>
        <v>5.4</v>
      </c>
      <c r="C37" s="45" t="str">
        <f>Critères!$A30</f>
        <v>TABLEAUX</v>
      </c>
      <c r="D37" s="45" t="str">
        <f>'P01'!$D34</f>
        <v>NT</v>
      </c>
      <c r="E37" s="45" t="str">
        <f>'P02'!$D34</f>
        <v>NT</v>
      </c>
      <c r="F37" s="51">
        <f>COUNTIF(D37:E37,"C")</f>
        <v>0</v>
      </c>
      <c r="G37" s="51">
        <f>COUNTIF(D37:E37,"NC")</f>
        <v>0</v>
      </c>
      <c r="H37" s="51">
        <f>COUNTIF(D37:E37,"NA")</f>
        <v>0</v>
      </c>
      <c r="I37" s="51">
        <f>COUNTIF(D37:E37,"NT")</f>
        <v>2</v>
      </c>
      <c r="J37" t="str">
        <f t="shared" si="2"/>
        <v>NT</v>
      </c>
      <c r="K37">
        <v>5</v>
      </c>
      <c r="L37" s="45" t="str">
        <f>Critères!$B33</f>
        <v>5.4</v>
      </c>
      <c r="M37" s="45" t="str">
        <f>Critères!$A30</f>
        <v>TABLEAUX</v>
      </c>
      <c r="N37" s="45" t="str">
        <f>'P01'!$E34</f>
        <v>N</v>
      </c>
      <c r="O37" s="45" t="str">
        <f>'P02'!$E34</f>
        <v>N</v>
      </c>
      <c r="P37" s="51">
        <f>COUNTIF(N37:O37,"D")</f>
        <v>0</v>
      </c>
    </row>
    <row r="38" spans="1:16">
      <c r="A38">
        <v>5</v>
      </c>
      <c r="B38" s="45" t="str">
        <f>Critères!$B34</f>
        <v>5.5</v>
      </c>
      <c r="C38" s="45" t="str">
        <f>Critères!$A30</f>
        <v>TABLEAUX</v>
      </c>
      <c r="D38" s="45" t="str">
        <f>'P01'!$D35</f>
        <v>NT</v>
      </c>
      <c r="E38" s="45" t="str">
        <f>'P02'!$D35</f>
        <v>NT</v>
      </c>
      <c r="F38" s="51">
        <f>COUNTIF(D38:E38,"C")</f>
        <v>0</v>
      </c>
      <c r="G38" s="51">
        <f>COUNTIF(D38:E38,"NC")</f>
        <v>0</v>
      </c>
      <c r="H38" s="51">
        <f>COUNTIF(D38:E38,"NA")</f>
        <v>0</v>
      </c>
      <c r="I38" s="51">
        <f>COUNTIF(D38:E38,"NT")</f>
        <v>2</v>
      </c>
      <c r="J38" t="str">
        <f t="shared" si="2"/>
        <v>NT</v>
      </c>
      <c r="K38">
        <v>5</v>
      </c>
      <c r="L38" s="45" t="str">
        <f>Critères!$B34</f>
        <v>5.5</v>
      </c>
      <c r="M38" s="45" t="str">
        <f>Critères!$A30</f>
        <v>TABLEAUX</v>
      </c>
      <c r="N38" s="45" t="str">
        <f>'P01'!$E35</f>
        <v>N</v>
      </c>
      <c r="O38" s="45" t="str">
        <f>'P02'!$E35</f>
        <v>N</v>
      </c>
      <c r="P38" s="51">
        <f>COUNTIF(N38:O38,"D")</f>
        <v>0</v>
      </c>
    </row>
    <row r="39" spans="1:16">
      <c r="A39">
        <v>5</v>
      </c>
      <c r="B39" s="45" t="str">
        <f>Critères!$B35</f>
        <v>5.6</v>
      </c>
      <c r="C39" s="45" t="str">
        <f>Critères!$A30</f>
        <v>TABLEAUX</v>
      </c>
      <c r="D39" s="45" t="str">
        <f>'P01'!$D36</f>
        <v>NT</v>
      </c>
      <c r="E39" s="45" t="str">
        <f>'P02'!$D36</f>
        <v>NT</v>
      </c>
      <c r="F39" s="51">
        <f>COUNTIF(D39:E39,"C")</f>
        <v>0</v>
      </c>
      <c r="G39" s="51">
        <f>COUNTIF(D39:E39,"NC")</f>
        <v>0</v>
      </c>
      <c r="H39" s="51">
        <f>COUNTIF(D39:E39,"NA")</f>
        <v>0</v>
      </c>
      <c r="I39" s="51">
        <f>COUNTIF(D39:E39,"NT")</f>
        <v>2</v>
      </c>
      <c r="J39" t="str">
        <f t="shared" si="2"/>
        <v>NT</v>
      </c>
      <c r="K39">
        <v>5</v>
      </c>
      <c r="L39" s="45" t="str">
        <f>Critères!$B35</f>
        <v>5.6</v>
      </c>
      <c r="M39" s="45" t="str">
        <f>Critères!$A30</f>
        <v>TABLEAUX</v>
      </c>
      <c r="N39" s="45" t="str">
        <f>'P01'!$E36</f>
        <v>N</v>
      </c>
      <c r="O39" s="45" t="str">
        <f>'P02'!$E36</f>
        <v>N</v>
      </c>
      <c r="P39" s="51">
        <f>COUNTIF(N39:O39,"D")</f>
        <v>0</v>
      </c>
    </row>
    <row r="40" spans="1:16">
      <c r="A40">
        <v>5</v>
      </c>
      <c r="B40" s="45" t="str">
        <f>Critères!$B36</f>
        <v>5.7</v>
      </c>
      <c r="C40" s="45" t="str">
        <f>Critères!$A30</f>
        <v>TABLEAUX</v>
      </c>
      <c r="D40" s="45" t="str">
        <f>'P01'!$D37</f>
        <v>NT</v>
      </c>
      <c r="E40" s="45" t="str">
        <f>'P02'!$D37</f>
        <v>NT</v>
      </c>
      <c r="F40" s="51">
        <f>COUNTIF(D40:E40,"C")</f>
        <v>0</v>
      </c>
      <c r="G40" s="51">
        <f>COUNTIF(D40:E40,"NC")</f>
        <v>0</v>
      </c>
      <c r="H40" s="51">
        <f>COUNTIF(D40:E40,"NA")</f>
        <v>0</v>
      </c>
      <c r="I40" s="51">
        <f>COUNTIF(D40:E40,"NT")</f>
        <v>2</v>
      </c>
      <c r="J40" t="str">
        <f t="shared" si="2"/>
        <v>NT</v>
      </c>
      <c r="K40">
        <v>5</v>
      </c>
      <c r="L40" s="45" t="str">
        <f>Critères!$B36</f>
        <v>5.7</v>
      </c>
      <c r="M40" s="45" t="str">
        <f>Critères!$A30</f>
        <v>TABLEAUX</v>
      </c>
      <c r="N40" s="45" t="str">
        <f>'P01'!$E37</f>
        <v>N</v>
      </c>
      <c r="O40" s="45" t="str">
        <f>'P02'!$E37</f>
        <v>N</v>
      </c>
      <c r="P40" s="51">
        <f>COUNTIF(N40:O40,"D")</f>
        <v>0</v>
      </c>
    </row>
    <row r="41" spans="1:16">
      <c r="A41">
        <v>5</v>
      </c>
      <c r="B41" s="45" t="str">
        <f>Critères!$B37</f>
        <v>5.8</v>
      </c>
      <c r="C41" s="45" t="str">
        <f>Critères!$A30</f>
        <v>TABLEAUX</v>
      </c>
      <c r="D41" s="45" t="str">
        <f>'P01'!$D38</f>
        <v>NT</v>
      </c>
      <c r="E41" s="45" t="str">
        <f>'P02'!$D38</f>
        <v>NT</v>
      </c>
      <c r="F41" s="51">
        <f>COUNTIF(D41:E41,"C")</f>
        <v>0</v>
      </c>
      <c r="G41" s="51">
        <f>COUNTIF(D41:E41,"NC")</f>
        <v>0</v>
      </c>
      <c r="H41" s="51">
        <f>COUNTIF(D41:E41,"NA")</f>
        <v>0</v>
      </c>
      <c r="I41" s="51">
        <f>COUNTIF(D41:E41,"NT")</f>
        <v>2</v>
      </c>
      <c r="J41" t="str">
        <f t="shared" si="2"/>
        <v>NT</v>
      </c>
      <c r="K41">
        <v>5</v>
      </c>
      <c r="L41" s="45" t="str">
        <f>Critères!$B37</f>
        <v>5.8</v>
      </c>
      <c r="M41" s="45" t="str">
        <f>Critères!$A30</f>
        <v>TABLEAUX</v>
      </c>
      <c r="N41" s="45" t="str">
        <f>'P01'!$E38</f>
        <v>N</v>
      </c>
      <c r="O41" s="45" t="str">
        <f>'P02'!$E38</f>
        <v>N</v>
      </c>
      <c r="P41" s="51">
        <f>COUNTIF(N41:O41,"D")</f>
        <v>0</v>
      </c>
    </row>
    <row r="42" spans="1:16">
      <c r="A42" s="54"/>
      <c r="B42" s="55"/>
      <c r="C42" s="55"/>
      <c r="D42" s="55"/>
      <c r="E42" s="55"/>
      <c r="F42" s="56">
        <f>SUM(F34:F41)</f>
        <v>0</v>
      </c>
      <c r="G42" s="56">
        <f>SUM(G34:G41)</f>
        <v>0</v>
      </c>
      <c r="H42" s="56">
        <f>SUM(H34:H41)</f>
        <v>0</v>
      </c>
      <c r="I42" s="56">
        <f>SUM(I34:I41)</f>
        <v>16</v>
      </c>
      <c r="K42" s="54"/>
      <c r="L42" s="55"/>
      <c r="M42" s="55"/>
      <c r="N42" s="55"/>
      <c r="O42" s="55"/>
      <c r="P42" s="56">
        <f>SUM(P34:P41)</f>
        <v>0</v>
      </c>
    </row>
    <row r="43" spans="1:16">
      <c r="A43">
        <v>6</v>
      </c>
      <c r="B43" s="45" t="str">
        <f>Critères!$B38</f>
        <v>6.1</v>
      </c>
      <c r="C43" s="45" t="str">
        <f>Critères!$A38</f>
        <v>LIENS</v>
      </c>
      <c r="D43" s="45" t="str">
        <f>'P01'!$D39</f>
        <v>C</v>
      </c>
      <c r="E43" s="45" t="str">
        <f>'P02'!$D39</f>
        <v>NT</v>
      </c>
      <c r="F43" s="51">
        <f>COUNTIF(D43:E43,"C")</f>
        <v>1</v>
      </c>
      <c r="G43" s="51">
        <f>COUNTIF(D43:E43,"NC")</f>
        <v>0</v>
      </c>
      <c r="H43" s="51">
        <f>COUNTIF(D43:E43,"NA")</f>
        <v>0</v>
      </c>
      <c r="I43" s="51">
        <f>COUNTIF(D43:E43,"NT")</f>
        <v>1</v>
      </c>
      <c r="J43" t="str">
        <f>IF(G43&gt;0,"NC",IF(F43&gt;0,"C",IF(I43&gt;0,"NT","NA")))</f>
        <v>C</v>
      </c>
      <c r="K43">
        <v>6</v>
      </c>
      <c r="L43" s="45" t="str">
        <f>Critères!$B38</f>
        <v>6.1</v>
      </c>
      <c r="M43" s="45" t="str">
        <f>Critères!$A38</f>
        <v>LIENS</v>
      </c>
      <c r="N43" s="45" t="str">
        <f>'P01'!$E39</f>
        <v>N</v>
      </c>
      <c r="O43" s="45" t="str">
        <f>'P02'!$E39</f>
        <v>N</v>
      </c>
      <c r="P43" s="51">
        <f>COUNTIF(N43:O43,"D")</f>
        <v>0</v>
      </c>
    </row>
    <row r="44" spans="1:16">
      <c r="A44">
        <v>6</v>
      </c>
      <c r="B44" s="45" t="str">
        <f>Critères!$B39</f>
        <v>6.2</v>
      </c>
      <c r="C44" s="45" t="str">
        <f>Critères!$A38</f>
        <v>LIENS</v>
      </c>
      <c r="D44" s="45" t="str">
        <f>'P01'!$D40</f>
        <v>C</v>
      </c>
      <c r="E44" s="45" t="str">
        <f>'P02'!$D40</f>
        <v>NT</v>
      </c>
      <c r="F44" s="51">
        <f>COUNTIF(D44:E44,"C")</f>
        <v>1</v>
      </c>
      <c r="G44" s="51">
        <f>COUNTIF(D44:E44,"NC")</f>
        <v>0</v>
      </c>
      <c r="H44" s="51">
        <f>COUNTIF(D44:E44,"NA")</f>
        <v>0</v>
      </c>
      <c r="I44" s="51">
        <f>COUNTIF(D44:E44,"NT")</f>
        <v>1</v>
      </c>
      <c r="J44" t="str">
        <f>IF(G44&gt;0,"NC",IF(F44&gt;0,"C",IF(I44&gt;0,"NT","NA")))</f>
        <v>C</v>
      </c>
      <c r="K44">
        <v>6</v>
      </c>
      <c r="L44" s="45" t="str">
        <f>Critères!$B39</f>
        <v>6.2</v>
      </c>
      <c r="M44" s="45" t="str">
        <f>Critères!$A38</f>
        <v>LIENS</v>
      </c>
      <c r="N44" s="45" t="str">
        <f>'P01'!$E40</f>
        <v>N</v>
      </c>
      <c r="O44" s="45" t="str">
        <f>'P02'!$E40</f>
        <v>N</v>
      </c>
      <c r="P44" s="51">
        <f>COUNTIF(N44:O44,"D")</f>
        <v>0</v>
      </c>
    </row>
    <row r="45" spans="1:16">
      <c r="A45" s="54"/>
      <c r="B45" s="55"/>
      <c r="C45" s="55"/>
      <c r="D45" s="55"/>
      <c r="E45" s="55"/>
      <c r="F45" s="56">
        <f>SUM(F43:F44)</f>
        <v>2</v>
      </c>
      <c r="G45" s="56">
        <f>SUM(G43:G44)</f>
        <v>0</v>
      </c>
      <c r="H45" s="56">
        <f>SUM(H43:H44)</f>
        <v>0</v>
      </c>
      <c r="I45" s="56">
        <f>SUM(I43:I44)</f>
        <v>2</v>
      </c>
      <c r="K45" s="54"/>
      <c r="L45" s="55"/>
      <c r="M45" s="55"/>
      <c r="N45" s="55"/>
      <c r="O45" s="55"/>
      <c r="P45" s="56">
        <f>SUM(P43:P44)</f>
        <v>0</v>
      </c>
    </row>
    <row r="46" spans="1:16">
      <c r="A46">
        <v>7</v>
      </c>
      <c r="B46" s="45" t="str">
        <f>Critères!$B40</f>
        <v>7.1</v>
      </c>
      <c r="C46" s="45" t="str">
        <f>Critères!$A40</f>
        <v>SCRIPTS</v>
      </c>
      <c r="D46" s="45" t="str">
        <f>'P01'!$D41</f>
        <v>NT</v>
      </c>
      <c r="E46" s="45" t="str">
        <f>'P02'!$D41</f>
        <v>NT</v>
      </c>
      <c r="F46" s="51">
        <f>COUNTIF(D46:E46,"C")</f>
        <v>0</v>
      </c>
      <c r="G46" s="51">
        <f>COUNTIF(D46:E46,"NC")</f>
        <v>0</v>
      </c>
      <c r="H46" s="51">
        <f>COUNTIF(D46:E46,"NA")</f>
        <v>0</v>
      </c>
      <c r="I46" s="51">
        <f>COUNTIF(D46:E46,"NT")</f>
        <v>2</v>
      </c>
      <c r="J46" t="str">
        <f>IF(G46&gt;0,"NC",IF(F46&gt;0,"C",IF(I46&gt;0,"NT","NA")))</f>
        <v>NT</v>
      </c>
      <c r="K46">
        <v>7</v>
      </c>
      <c r="L46" s="45" t="str">
        <f>Critères!$B40</f>
        <v>7.1</v>
      </c>
      <c r="M46" s="45" t="str">
        <f>Critères!$A40</f>
        <v>SCRIPTS</v>
      </c>
      <c r="N46" s="45" t="str">
        <f>'P01'!$E41</f>
        <v>N</v>
      </c>
      <c r="O46" s="45" t="str">
        <f>'P02'!$E41</f>
        <v>N</v>
      </c>
      <c r="P46" s="51">
        <f>COUNTIF(N46:O46,"D")</f>
        <v>0</v>
      </c>
    </row>
    <row r="47" spans="1:16">
      <c r="A47">
        <v>7</v>
      </c>
      <c r="B47" s="45" t="str">
        <f>Critères!$B41</f>
        <v>7.2</v>
      </c>
      <c r="C47" s="45" t="str">
        <f>Critères!$A40</f>
        <v>SCRIPTS</v>
      </c>
      <c r="D47" s="45" t="str">
        <f>'P01'!$D42</f>
        <v>NT</v>
      </c>
      <c r="E47" s="45" t="str">
        <f>'P02'!$D42</f>
        <v>NT</v>
      </c>
      <c r="F47" s="51">
        <f>COUNTIF(D47:E47,"C")</f>
        <v>0</v>
      </c>
      <c r="G47" s="51">
        <f>COUNTIF(D47:E47,"NC")</f>
        <v>0</v>
      </c>
      <c r="H47" s="51">
        <f>COUNTIF(D47:E47,"NA")</f>
        <v>0</v>
      </c>
      <c r="I47" s="51">
        <f>COUNTIF(D47:E47,"NT")</f>
        <v>2</v>
      </c>
      <c r="J47" t="str">
        <f>IF(G47&gt;0,"NC",IF(F47&gt;0,"C",IF(I47&gt;0,"NT","NA")))</f>
        <v>NT</v>
      </c>
      <c r="K47">
        <v>7</v>
      </c>
      <c r="L47" s="45" t="str">
        <f>Critères!$B41</f>
        <v>7.2</v>
      </c>
      <c r="M47" s="45" t="str">
        <f>Critères!$A40</f>
        <v>SCRIPTS</v>
      </c>
      <c r="N47" s="45" t="str">
        <f>'P01'!$E42</f>
        <v>N</v>
      </c>
      <c r="O47" s="45" t="str">
        <f>'P02'!$E42</f>
        <v>N</v>
      </c>
      <c r="P47" s="51">
        <f>COUNTIF(N47:O47,"D")</f>
        <v>0</v>
      </c>
    </row>
    <row r="48" spans="1:16">
      <c r="A48">
        <v>7</v>
      </c>
      <c r="B48" s="45" t="str">
        <f>Critères!$B42</f>
        <v>7.3</v>
      </c>
      <c r="C48" s="45" t="str">
        <f>Critères!$A40</f>
        <v>SCRIPTS</v>
      </c>
      <c r="D48" s="45" t="str">
        <f>'P01'!$D43</f>
        <v>NT</v>
      </c>
      <c r="E48" s="45" t="str">
        <f>'P02'!$D43</f>
        <v>NT</v>
      </c>
      <c r="F48" s="51">
        <f>COUNTIF(D48:E48,"C")</f>
        <v>0</v>
      </c>
      <c r="G48" s="51">
        <f>COUNTIF(D48:E48,"NC")</f>
        <v>0</v>
      </c>
      <c r="H48" s="51">
        <f>COUNTIF(D48:E48,"NA")</f>
        <v>0</v>
      </c>
      <c r="I48" s="51">
        <f>COUNTIF(D48:E48,"NT")</f>
        <v>2</v>
      </c>
      <c r="J48" t="str">
        <f>IF(G48&gt;0,"NC",IF(F48&gt;0,"C",IF(I48&gt;0,"NT","NA")))</f>
        <v>NT</v>
      </c>
      <c r="K48">
        <v>7</v>
      </c>
      <c r="L48" s="45" t="str">
        <f>Critères!$B42</f>
        <v>7.3</v>
      </c>
      <c r="M48" s="45" t="str">
        <f>Critères!$A40</f>
        <v>SCRIPTS</v>
      </c>
      <c r="N48" s="45" t="str">
        <f>'P01'!$E43</f>
        <v>N</v>
      </c>
      <c r="O48" s="45" t="str">
        <f>'P02'!$E43</f>
        <v>N</v>
      </c>
      <c r="P48" s="51">
        <f>COUNTIF(N48:O48,"D")</f>
        <v>0</v>
      </c>
    </row>
    <row r="49" spans="1:16">
      <c r="A49">
        <v>7</v>
      </c>
      <c r="B49" s="45" t="str">
        <f>Critères!$B43</f>
        <v>7.4</v>
      </c>
      <c r="C49" s="45" t="str">
        <f>Critères!$A40</f>
        <v>SCRIPTS</v>
      </c>
      <c r="D49" s="45" t="str">
        <f>'P01'!$D44</f>
        <v>NT</v>
      </c>
      <c r="E49" s="45" t="str">
        <f>'P02'!$D44</f>
        <v>NT</v>
      </c>
      <c r="F49" s="51">
        <f>COUNTIF(D49:E49,"C")</f>
        <v>0</v>
      </c>
      <c r="G49" s="51">
        <f>COUNTIF(D49:E49,"NC")</f>
        <v>0</v>
      </c>
      <c r="H49" s="51">
        <f>COUNTIF(D49:E49,"NA")</f>
        <v>0</v>
      </c>
      <c r="I49" s="51">
        <f>COUNTIF(D49:E49,"NT")</f>
        <v>2</v>
      </c>
      <c r="J49" t="str">
        <f>IF(G49&gt;0,"NC",IF(F49&gt;0,"C",IF(I49&gt;0,"NT","NA")))</f>
        <v>NT</v>
      </c>
      <c r="K49">
        <v>7</v>
      </c>
      <c r="L49" s="45" t="str">
        <f>Critères!$B43</f>
        <v>7.4</v>
      </c>
      <c r="M49" s="45" t="str">
        <f>Critères!$A40</f>
        <v>SCRIPTS</v>
      </c>
      <c r="N49" s="45" t="str">
        <f>'P01'!$E44</f>
        <v>N</v>
      </c>
      <c r="O49" s="45" t="str">
        <f>'P02'!$E44</f>
        <v>N</v>
      </c>
      <c r="P49" s="51">
        <f>COUNTIF(N49:O49,"D")</f>
        <v>0</v>
      </c>
    </row>
    <row r="50" spans="1:16">
      <c r="A50">
        <v>7</v>
      </c>
      <c r="B50" s="45" t="str">
        <f>Critères!$B44</f>
        <v>7.5</v>
      </c>
      <c r="C50" s="45" t="str">
        <f>Critères!$A40</f>
        <v>SCRIPTS</v>
      </c>
      <c r="D50" s="45" t="str">
        <f>'P01'!$D45</f>
        <v>NT</v>
      </c>
      <c r="E50" s="45" t="str">
        <f>'P02'!$D45</f>
        <v>NT</v>
      </c>
      <c r="F50" s="51">
        <f>COUNTIF(D50:E50,"C")</f>
        <v>0</v>
      </c>
      <c r="G50" s="51">
        <f>COUNTIF(D50:E50,"NC")</f>
        <v>0</v>
      </c>
      <c r="H50" s="51">
        <f>COUNTIF(D50:E50,"NA")</f>
        <v>0</v>
      </c>
      <c r="I50" s="51">
        <f>COUNTIF(D50:E50,"NT")</f>
        <v>2</v>
      </c>
      <c r="J50" t="str">
        <f>IF(G50&gt;0,"NC",IF(F50&gt;0,"C",IF(I50&gt;0,"NT","NA")))</f>
        <v>NT</v>
      </c>
      <c r="K50">
        <v>7</v>
      </c>
      <c r="L50" s="45" t="str">
        <f>Critères!$B44</f>
        <v>7.5</v>
      </c>
      <c r="M50" s="45" t="str">
        <f>Critères!$A40</f>
        <v>SCRIPTS</v>
      </c>
      <c r="N50" s="45" t="str">
        <f>'P01'!$E45</f>
        <v>N</v>
      </c>
      <c r="O50" s="45" t="str">
        <f>'P02'!$E45</f>
        <v>N</v>
      </c>
      <c r="P50" s="51">
        <f>COUNTIF(N50:O50,"D")</f>
        <v>0</v>
      </c>
    </row>
    <row r="51" spans="1:16">
      <c r="A51" s="54"/>
      <c r="B51" s="55"/>
      <c r="C51" s="55"/>
      <c r="D51" s="55"/>
      <c r="E51" s="55"/>
      <c r="F51" s="57">
        <f>SUM(F46:F50)</f>
        <v>0</v>
      </c>
      <c r="G51" s="57">
        <f>SUM(G46:G50)</f>
        <v>0</v>
      </c>
      <c r="H51" s="57">
        <f>SUM(H46:H50)</f>
        <v>0</v>
      </c>
      <c r="I51" s="57">
        <f>SUM(I46:I50)</f>
        <v>10</v>
      </c>
      <c r="K51" s="54"/>
      <c r="L51" s="55"/>
      <c r="M51" s="55"/>
      <c r="N51" s="55"/>
      <c r="O51" s="55"/>
      <c r="P51" s="57">
        <f>SUM(P46:P50)</f>
        <v>0</v>
      </c>
    </row>
    <row r="52" spans="1:16">
      <c r="A52">
        <v>8</v>
      </c>
      <c r="B52" s="45" t="str">
        <f>Critères!$B45</f>
        <v>8.1</v>
      </c>
      <c r="C52" s="45" t="str">
        <f>Critères!$A45</f>
        <v>ÉLÉMENTS OBLIGATOIRES</v>
      </c>
      <c r="D52" s="45" t="str">
        <f>'P01'!$D46</f>
        <v>C</v>
      </c>
      <c r="E52" s="45" t="str">
        <f>'P02'!$D46</f>
        <v>NT</v>
      </c>
      <c r="F52" s="51">
        <f>COUNTIF(D52:E52,"C")</f>
        <v>1</v>
      </c>
      <c r="G52" s="51">
        <f>COUNTIF(D52:E52,"NC")</f>
        <v>0</v>
      </c>
      <c r="H52" s="51">
        <f>COUNTIF(D52:E52,"NA")</f>
        <v>0</v>
      </c>
      <c r="I52" s="51">
        <f>COUNTIF(D52:E52,"NT")</f>
        <v>1</v>
      </c>
      <c r="J52" t="str">
        <f t="shared" ref="J52:J61" si="3">IF(G52&gt;0,"NC",IF(F52&gt;0,"C",IF(I52&gt;0,"NT","NA")))</f>
        <v>C</v>
      </c>
      <c r="K52">
        <v>8</v>
      </c>
      <c r="L52" s="45" t="str">
        <f>Critères!$B45</f>
        <v>8.1</v>
      </c>
      <c r="M52" s="45" t="str">
        <f>Critères!$A45</f>
        <v>ÉLÉMENTS OBLIGATOIRES</v>
      </c>
      <c r="N52" s="45" t="str">
        <f>'P01'!$E46</f>
        <v>N</v>
      </c>
      <c r="O52" s="45" t="str">
        <f>'P02'!$E46</f>
        <v>N</v>
      </c>
      <c r="P52" s="51">
        <f>COUNTIF(N52:O52,"D")</f>
        <v>0</v>
      </c>
    </row>
    <row r="53" spans="1:16">
      <c r="A53">
        <v>8</v>
      </c>
      <c r="B53" s="45" t="str">
        <f>Critères!$B46</f>
        <v>8.2</v>
      </c>
      <c r="C53" s="45" t="str">
        <f>Critères!$A45</f>
        <v>ÉLÉMENTS OBLIGATOIRES</v>
      </c>
      <c r="D53" s="45" t="str">
        <f>'P01'!$D47</f>
        <v>C</v>
      </c>
      <c r="E53" s="45" t="str">
        <f>'P02'!$D47</f>
        <v>NT</v>
      </c>
      <c r="F53" s="51">
        <f>COUNTIF(D53:E53,"C")</f>
        <v>1</v>
      </c>
      <c r="G53" s="51">
        <f>COUNTIF(D53:E53,"NC")</f>
        <v>0</v>
      </c>
      <c r="H53" s="51">
        <f>COUNTIF(D53:E53,"NA")</f>
        <v>0</v>
      </c>
      <c r="I53" s="51">
        <f>COUNTIF(D53:E53,"NT")</f>
        <v>1</v>
      </c>
      <c r="J53" t="str">
        <f t="shared" si="3"/>
        <v>C</v>
      </c>
      <c r="K53">
        <v>8</v>
      </c>
      <c r="L53" s="45" t="str">
        <f>Critères!$B46</f>
        <v>8.2</v>
      </c>
      <c r="M53" s="45" t="str">
        <f>Critères!$A45</f>
        <v>ÉLÉMENTS OBLIGATOIRES</v>
      </c>
      <c r="N53" s="45" t="str">
        <f>'P01'!$E47</f>
        <v>N</v>
      </c>
      <c r="O53" s="45" t="str">
        <f>'P02'!$E47</f>
        <v>N</v>
      </c>
      <c r="P53" s="51">
        <f>COUNTIF(N53:O53,"D")</f>
        <v>0</v>
      </c>
    </row>
    <row r="54" spans="1:16">
      <c r="A54">
        <v>8</v>
      </c>
      <c r="B54" s="45" t="str">
        <f>Critères!$B47</f>
        <v>8.3</v>
      </c>
      <c r="C54" s="45" t="str">
        <f>Critères!$A45</f>
        <v>ÉLÉMENTS OBLIGATOIRES</v>
      </c>
      <c r="D54" s="45" t="str">
        <f>'P01'!$D48</f>
        <v>C</v>
      </c>
      <c r="E54" s="45" t="str">
        <f>'P02'!$D48</f>
        <v>NT</v>
      </c>
      <c r="F54" s="51">
        <f>COUNTIF(D54:E54,"C")</f>
        <v>1</v>
      </c>
      <c r="G54" s="51">
        <f>COUNTIF(D54:E54,"NC")</f>
        <v>0</v>
      </c>
      <c r="H54" s="51">
        <f>COUNTIF(D54:E54,"NA")</f>
        <v>0</v>
      </c>
      <c r="I54" s="51">
        <f>COUNTIF(D54:E54,"NT")</f>
        <v>1</v>
      </c>
      <c r="J54" t="str">
        <f t="shared" si="3"/>
        <v>C</v>
      </c>
      <c r="K54">
        <v>8</v>
      </c>
      <c r="L54" s="45" t="str">
        <f>Critères!$B47</f>
        <v>8.3</v>
      </c>
      <c r="M54" s="45" t="str">
        <f>Critères!$A45</f>
        <v>ÉLÉMENTS OBLIGATOIRES</v>
      </c>
      <c r="N54" s="45" t="str">
        <f>'P01'!$E48</f>
        <v>N</v>
      </c>
      <c r="O54" s="45" t="str">
        <f>'P02'!$E48</f>
        <v>N</v>
      </c>
      <c r="P54" s="51">
        <f>COUNTIF(N54:O54,"D")</f>
        <v>0</v>
      </c>
    </row>
    <row r="55" spans="1:16">
      <c r="A55">
        <v>8</v>
      </c>
      <c r="B55" s="45" t="str">
        <f>Critères!$B48</f>
        <v>8.4</v>
      </c>
      <c r="C55" s="45" t="str">
        <f>Critères!$A45</f>
        <v>ÉLÉMENTS OBLIGATOIRES</v>
      </c>
      <c r="D55" s="45" t="str">
        <f>'P01'!$D49</f>
        <v>C</v>
      </c>
      <c r="E55" s="45" t="str">
        <f>'P02'!$D49</f>
        <v>NT</v>
      </c>
      <c r="F55" s="51">
        <f>COUNTIF(D55:E55,"C")</f>
        <v>1</v>
      </c>
      <c r="G55" s="51">
        <f>COUNTIF(D55:E55,"NC")</f>
        <v>0</v>
      </c>
      <c r="H55" s="51">
        <f>COUNTIF(D55:E55,"NA")</f>
        <v>0</v>
      </c>
      <c r="I55" s="51">
        <f>COUNTIF(D55:E55,"NT")</f>
        <v>1</v>
      </c>
      <c r="J55" t="str">
        <f t="shared" si="3"/>
        <v>C</v>
      </c>
      <c r="K55">
        <v>8</v>
      </c>
      <c r="L55" s="45" t="str">
        <f>Critères!$B48</f>
        <v>8.4</v>
      </c>
      <c r="M55" s="45" t="str">
        <f>Critères!$A45</f>
        <v>ÉLÉMENTS OBLIGATOIRES</v>
      </c>
      <c r="N55" s="45" t="str">
        <f>'P01'!$E49</f>
        <v>N</v>
      </c>
      <c r="O55" s="45" t="str">
        <f>'P02'!$E49</f>
        <v>N</v>
      </c>
      <c r="P55" s="51">
        <f>COUNTIF(N55:O55,"D")</f>
        <v>0</v>
      </c>
    </row>
    <row r="56" spans="1:16">
      <c r="A56">
        <v>8</v>
      </c>
      <c r="B56" s="45" t="str">
        <f>Critères!$B49</f>
        <v>8.5</v>
      </c>
      <c r="C56" s="45" t="str">
        <f>Critères!$A45</f>
        <v>ÉLÉMENTS OBLIGATOIRES</v>
      </c>
      <c r="D56" s="45" t="str">
        <f>'P01'!$D50</f>
        <v>C</v>
      </c>
      <c r="E56" s="45" t="str">
        <f>'P02'!$D50</f>
        <v>NT</v>
      </c>
      <c r="F56" s="51">
        <f>COUNTIF(D56:E56,"C")</f>
        <v>1</v>
      </c>
      <c r="G56" s="51">
        <f>COUNTIF(D56:E56,"NC")</f>
        <v>0</v>
      </c>
      <c r="H56" s="51">
        <f>COUNTIF(D56:E56,"NA")</f>
        <v>0</v>
      </c>
      <c r="I56" s="51">
        <f>COUNTIF(D56:E56,"NT")</f>
        <v>1</v>
      </c>
      <c r="J56" t="str">
        <f t="shared" si="3"/>
        <v>C</v>
      </c>
      <c r="K56">
        <v>8</v>
      </c>
      <c r="L56" s="45" t="str">
        <f>Critères!$B49</f>
        <v>8.5</v>
      </c>
      <c r="M56" s="45" t="str">
        <f>Critères!$A45</f>
        <v>ÉLÉMENTS OBLIGATOIRES</v>
      </c>
      <c r="N56" s="45" t="str">
        <f>'P01'!$E50</f>
        <v>N</v>
      </c>
      <c r="O56" s="45" t="str">
        <f>'P02'!$E50</f>
        <v>N</v>
      </c>
      <c r="P56" s="51">
        <f>COUNTIF(N56:O56,"D")</f>
        <v>0</v>
      </c>
    </row>
    <row r="57" spans="1:16">
      <c r="A57">
        <v>8</v>
      </c>
      <c r="B57" s="45" t="str">
        <f>Critères!$B50</f>
        <v>8.6</v>
      </c>
      <c r="C57" s="45" t="str">
        <f>Critères!$A45</f>
        <v>ÉLÉMENTS OBLIGATOIRES</v>
      </c>
      <c r="D57" s="45" t="str">
        <f>'P01'!$D51</f>
        <v>C</v>
      </c>
      <c r="E57" s="45" t="str">
        <f>'P02'!$D51</f>
        <v>NT</v>
      </c>
      <c r="F57" s="51">
        <f>COUNTIF(D57:E57,"C")</f>
        <v>1</v>
      </c>
      <c r="G57" s="51">
        <f>COUNTIF(D57:E57,"NC")</f>
        <v>0</v>
      </c>
      <c r="H57" s="51">
        <f>COUNTIF(D57:E57,"NA")</f>
        <v>0</v>
      </c>
      <c r="I57" s="51">
        <f>COUNTIF(D57:E57,"NT")</f>
        <v>1</v>
      </c>
      <c r="J57" t="str">
        <f t="shared" si="3"/>
        <v>C</v>
      </c>
      <c r="K57">
        <v>8</v>
      </c>
      <c r="L57" s="45" t="str">
        <f>Critères!$B50</f>
        <v>8.6</v>
      </c>
      <c r="M57" s="45" t="str">
        <f>Critères!$A45</f>
        <v>ÉLÉMENTS OBLIGATOIRES</v>
      </c>
      <c r="N57" s="45" t="str">
        <f>'P01'!$E51</f>
        <v>N</v>
      </c>
      <c r="O57" s="45" t="str">
        <f>'P02'!$E51</f>
        <v>N</v>
      </c>
      <c r="P57" s="51">
        <f>COUNTIF(N57:O57,"D")</f>
        <v>0</v>
      </c>
    </row>
    <row r="58" spans="1:16">
      <c r="A58">
        <v>8</v>
      </c>
      <c r="B58" s="45" t="str">
        <f>Critères!$B51</f>
        <v>8.7</v>
      </c>
      <c r="C58" s="45" t="str">
        <f>Critères!$A45</f>
        <v>ÉLÉMENTS OBLIGATOIRES</v>
      </c>
      <c r="D58" s="45" t="str">
        <f>'P01'!$D52</f>
        <v>NA</v>
      </c>
      <c r="E58" s="45" t="str">
        <f>'P02'!$D52</f>
        <v>NT</v>
      </c>
      <c r="F58" s="51">
        <f>COUNTIF(D58:E58,"C")</f>
        <v>0</v>
      </c>
      <c r="G58" s="51">
        <f>COUNTIF(D58:E58,"NC")</f>
        <v>0</v>
      </c>
      <c r="H58" s="51">
        <f>COUNTIF(D58:E58,"NA")</f>
        <v>1</v>
      </c>
      <c r="I58" s="51">
        <f>COUNTIF(D58:E58,"NT")</f>
        <v>1</v>
      </c>
      <c r="J58" t="str">
        <f t="shared" si="3"/>
        <v>NT</v>
      </c>
      <c r="K58">
        <v>8</v>
      </c>
      <c r="L58" s="45" t="str">
        <f>Critères!$B51</f>
        <v>8.7</v>
      </c>
      <c r="M58" s="45" t="str">
        <f>Critères!$A45</f>
        <v>ÉLÉMENTS OBLIGATOIRES</v>
      </c>
      <c r="N58" s="45" t="str">
        <f>'P01'!$E52</f>
        <v>N</v>
      </c>
      <c r="O58" s="45" t="str">
        <f>'P02'!$E52</f>
        <v>N</v>
      </c>
      <c r="P58" s="51">
        <f>COUNTIF(N58:O58,"D")</f>
        <v>0</v>
      </c>
    </row>
    <row r="59" spans="1:16">
      <c r="A59">
        <v>8</v>
      </c>
      <c r="B59" s="45" t="str">
        <f>Critères!$B52</f>
        <v>8.8</v>
      </c>
      <c r="C59" s="45" t="str">
        <f>Critères!$A45</f>
        <v>ÉLÉMENTS OBLIGATOIRES</v>
      </c>
      <c r="D59" s="45" t="str">
        <f>'P01'!$D53</f>
        <v>NA</v>
      </c>
      <c r="E59" s="45" t="str">
        <f>'P02'!$D53</f>
        <v>NT</v>
      </c>
      <c r="F59" s="51">
        <f>COUNTIF(D59:E59,"C")</f>
        <v>0</v>
      </c>
      <c r="G59" s="51">
        <f>COUNTIF(D59:E59,"NC")</f>
        <v>0</v>
      </c>
      <c r="H59" s="51">
        <f>COUNTIF(D59:E59,"NA")</f>
        <v>1</v>
      </c>
      <c r="I59" s="51">
        <f>COUNTIF(D59:E59,"NT")</f>
        <v>1</v>
      </c>
      <c r="J59" t="str">
        <f t="shared" si="3"/>
        <v>NT</v>
      </c>
      <c r="K59">
        <v>8</v>
      </c>
      <c r="L59" s="45" t="str">
        <f>Critères!$B52</f>
        <v>8.8</v>
      </c>
      <c r="M59" s="45" t="str">
        <f>Critères!$A45</f>
        <v>ÉLÉMENTS OBLIGATOIRES</v>
      </c>
      <c r="N59" s="45" t="str">
        <f>'P01'!$E53</f>
        <v>N</v>
      </c>
      <c r="O59" s="45" t="str">
        <f>'P02'!$E53</f>
        <v>N</v>
      </c>
      <c r="P59" s="51">
        <f>COUNTIF(N59:O59,"D")</f>
        <v>0</v>
      </c>
    </row>
    <row r="60" spans="1:16">
      <c r="A60">
        <v>8</v>
      </c>
      <c r="B60" s="45" t="str">
        <f>Critères!$B53</f>
        <v>8.9</v>
      </c>
      <c r="C60" s="45" t="str">
        <f>Critères!$A45</f>
        <v>ÉLÉMENTS OBLIGATOIRES</v>
      </c>
      <c r="D60" s="45" t="str">
        <f>'P01'!$D54</f>
        <v>C</v>
      </c>
      <c r="E60" s="45" t="str">
        <f>'P02'!$D54</f>
        <v>NT</v>
      </c>
      <c r="F60" s="51">
        <f>COUNTIF(D60:E60,"C")</f>
        <v>1</v>
      </c>
      <c r="G60" s="51">
        <f>COUNTIF(D60:E60,"NC")</f>
        <v>0</v>
      </c>
      <c r="H60" s="51">
        <f>COUNTIF(D60:E60,"NA")</f>
        <v>0</v>
      </c>
      <c r="I60" s="51">
        <f>COUNTIF(D60:E60,"NT")</f>
        <v>1</v>
      </c>
      <c r="J60" t="str">
        <f t="shared" si="3"/>
        <v>C</v>
      </c>
      <c r="K60">
        <v>8</v>
      </c>
      <c r="L60" s="45" t="str">
        <f>Critères!$B53</f>
        <v>8.9</v>
      </c>
      <c r="M60" s="45" t="str">
        <f>Critères!$A45</f>
        <v>ÉLÉMENTS OBLIGATOIRES</v>
      </c>
      <c r="N60" s="45" t="str">
        <f>'P01'!$E54</f>
        <v>N</v>
      </c>
      <c r="O60" s="45" t="str">
        <f>'P02'!$E54</f>
        <v>N</v>
      </c>
      <c r="P60" s="51">
        <f>COUNTIF(N60:O60,"D")</f>
        <v>0</v>
      </c>
    </row>
    <row r="61" spans="1:16">
      <c r="A61">
        <v>8</v>
      </c>
      <c r="B61" s="45" t="str">
        <f>Critères!$B54</f>
        <v>8.10</v>
      </c>
      <c r="C61" s="45" t="str">
        <f>Critères!$A45</f>
        <v>ÉLÉMENTS OBLIGATOIRES</v>
      </c>
      <c r="D61" s="45" t="str">
        <f>'P01'!$D55</f>
        <v>NA</v>
      </c>
      <c r="E61" s="45" t="str">
        <f>'P02'!$D55</f>
        <v>NT</v>
      </c>
      <c r="F61" s="51">
        <f>COUNTIF(D61:E61,"C")</f>
        <v>0</v>
      </c>
      <c r="G61" s="51">
        <f>COUNTIF(D61:E61,"NC")</f>
        <v>0</v>
      </c>
      <c r="H61" s="51">
        <f>COUNTIF(D61:E61,"NA")</f>
        <v>1</v>
      </c>
      <c r="I61" s="51">
        <f>COUNTIF(D61:E61,"NT")</f>
        <v>1</v>
      </c>
      <c r="J61" t="str">
        <f t="shared" si="3"/>
        <v>NT</v>
      </c>
      <c r="K61">
        <v>8</v>
      </c>
      <c r="L61" s="45" t="str">
        <f>Critères!$B54</f>
        <v>8.10</v>
      </c>
      <c r="M61" s="45" t="str">
        <f>Critères!$A45</f>
        <v>ÉLÉMENTS OBLIGATOIRES</v>
      </c>
      <c r="N61" s="45" t="str">
        <f>'P01'!$E55</f>
        <v>N</v>
      </c>
      <c r="O61" s="45" t="str">
        <f>'P02'!$E55</f>
        <v>N</v>
      </c>
      <c r="P61" s="51">
        <f>COUNTIF(N61:O61,"D")</f>
        <v>0</v>
      </c>
    </row>
    <row r="62" spans="1:16">
      <c r="A62" s="54"/>
      <c r="B62" s="55"/>
      <c r="C62" s="55"/>
      <c r="D62" s="55"/>
      <c r="E62" s="55"/>
      <c r="F62" s="56">
        <f>SUM(F52:F61)</f>
        <v>7</v>
      </c>
      <c r="G62" s="56">
        <f>SUM(G52:G61)</f>
        <v>0</v>
      </c>
      <c r="H62" s="56">
        <f>SUM(H52:H61)</f>
        <v>3</v>
      </c>
      <c r="I62" s="56">
        <f>SUM(I52:I61)</f>
        <v>10</v>
      </c>
      <c r="K62" s="54"/>
      <c r="L62" s="55"/>
      <c r="M62" s="55"/>
      <c r="N62" s="55"/>
      <c r="O62" s="55"/>
      <c r="P62" s="56">
        <f>SUM(P52:P61)</f>
        <v>0</v>
      </c>
    </row>
    <row r="63" spans="1:16">
      <c r="A63">
        <v>9</v>
      </c>
      <c r="B63" s="45" t="str">
        <f>Critères!$B55</f>
        <v>9.1</v>
      </c>
      <c r="C63" s="45" t="str">
        <f>Critères!$A55</f>
        <v>STRUCTURATION</v>
      </c>
      <c r="D63" s="45" t="str">
        <f>'P01'!$D56</f>
        <v>C</v>
      </c>
      <c r="E63" s="45" t="str">
        <f>'P02'!$D56</f>
        <v>NT</v>
      </c>
      <c r="F63" s="51">
        <f>COUNTIF(D63:E63,"C")</f>
        <v>1</v>
      </c>
      <c r="G63" s="51">
        <f>COUNTIF(D63:E63,"NC")</f>
        <v>0</v>
      </c>
      <c r="H63" s="51">
        <f>COUNTIF(D63:E63,"NA")</f>
        <v>0</v>
      </c>
      <c r="I63" s="51">
        <f>COUNTIF(D63:E63,"NT")</f>
        <v>1</v>
      </c>
      <c r="J63" t="str">
        <f>IF(G63&gt;0,"NC",IF(F63&gt;0,"C",IF(I63&gt;0,"NT","NA")))</f>
        <v>C</v>
      </c>
      <c r="K63">
        <v>9</v>
      </c>
      <c r="L63" s="45" t="str">
        <f>Critères!$B55</f>
        <v>9.1</v>
      </c>
      <c r="M63" s="45" t="str">
        <f>Critères!$A55</f>
        <v>STRUCTURATION</v>
      </c>
      <c r="N63" s="45" t="str">
        <f>'P01'!$E56</f>
        <v>N</v>
      </c>
      <c r="O63" s="45" t="str">
        <f>'P02'!$E56</f>
        <v>N</v>
      </c>
      <c r="P63" s="51">
        <f>COUNTIF(N63:O63,"D")</f>
        <v>0</v>
      </c>
    </row>
    <row r="64" spans="1:16">
      <c r="A64">
        <v>9</v>
      </c>
      <c r="B64" s="45" t="str">
        <f>Critères!$B56</f>
        <v>9.2</v>
      </c>
      <c r="C64" s="45" t="str">
        <f>Critères!$A55</f>
        <v>STRUCTURATION</v>
      </c>
      <c r="D64" s="45" t="str">
        <f>'P01'!$D57</f>
        <v>C</v>
      </c>
      <c r="E64" s="45" t="str">
        <f>'P02'!$D57</f>
        <v>NT</v>
      </c>
      <c r="F64" s="51">
        <f>COUNTIF(D64:E64,"C")</f>
        <v>1</v>
      </c>
      <c r="G64" s="51">
        <f>COUNTIF(D64:E64,"NC")</f>
        <v>0</v>
      </c>
      <c r="H64" s="51">
        <f>COUNTIF(D64:E64,"NA")</f>
        <v>0</v>
      </c>
      <c r="I64" s="51">
        <f>COUNTIF(D64:E64,"NT")</f>
        <v>1</v>
      </c>
      <c r="J64" t="str">
        <f>IF(G64&gt;0,"NC",IF(F64&gt;0,"C",IF(I64&gt;0,"NT","NA")))</f>
        <v>C</v>
      </c>
      <c r="K64">
        <v>9</v>
      </c>
      <c r="L64" s="45" t="str">
        <f>Critères!$B56</f>
        <v>9.2</v>
      </c>
      <c r="M64" s="45" t="str">
        <f>Critères!$A55</f>
        <v>STRUCTURATION</v>
      </c>
      <c r="N64" s="45" t="str">
        <f>'P01'!$E57</f>
        <v>N</v>
      </c>
      <c r="O64" s="45" t="str">
        <f>'P02'!$E57</f>
        <v>N</v>
      </c>
      <c r="P64" s="51">
        <f>COUNTIF(N64:O64,"D")</f>
        <v>0</v>
      </c>
    </row>
    <row r="65" spans="1:16">
      <c r="A65">
        <v>9</v>
      </c>
      <c r="B65" s="45" t="str">
        <f>Critères!$B57</f>
        <v>9.3</v>
      </c>
      <c r="C65" s="45" t="str">
        <f>Critères!$A55</f>
        <v>STRUCTURATION</v>
      </c>
      <c r="D65" s="45" t="str">
        <f>'P01'!$D58</f>
        <v>C</v>
      </c>
      <c r="E65" s="45" t="str">
        <f>'P02'!$D58</f>
        <v>NT</v>
      </c>
      <c r="F65" s="51">
        <f>COUNTIF(D65:E65,"C")</f>
        <v>1</v>
      </c>
      <c r="G65" s="51">
        <f>COUNTIF(D65:E65,"NC")</f>
        <v>0</v>
      </c>
      <c r="H65" s="51">
        <f>COUNTIF(D65:E65,"NA")</f>
        <v>0</v>
      </c>
      <c r="I65" s="51">
        <f>COUNTIF(D65:E65,"NT")</f>
        <v>1</v>
      </c>
      <c r="J65" t="str">
        <f>IF(G65&gt;0,"NC",IF(F65&gt;0,"C",IF(I65&gt;0,"NT","NA")))</f>
        <v>C</v>
      </c>
      <c r="K65">
        <v>9</v>
      </c>
      <c r="L65" s="45" t="str">
        <f>Critères!$B57</f>
        <v>9.3</v>
      </c>
      <c r="M65" s="45" t="str">
        <f>Critères!$A55</f>
        <v>STRUCTURATION</v>
      </c>
      <c r="N65" s="45" t="str">
        <f>'P01'!$E58</f>
        <v>N</v>
      </c>
      <c r="O65" s="45" t="str">
        <f>'P02'!$E58</f>
        <v>N</v>
      </c>
      <c r="P65" s="51">
        <f>COUNTIF(N65:O65,"D")</f>
        <v>0</v>
      </c>
    </row>
    <row r="66" spans="1:16">
      <c r="A66">
        <v>9</v>
      </c>
      <c r="B66" s="45" t="str">
        <f>Critères!$B58</f>
        <v>9.4</v>
      </c>
      <c r="C66" s="45" t="str">
        <f>Critères!$A55</f>
        <v>STRUCTURATION</v>
      </c>
      <c r="D66" s="45" t="str">
        <f>'P01'!$D59</f>
        <v>C</v>
      </c>
      <c r="E66" s="45" t="str">
        <f>'P02'!$D59</f>
        <v>NT</v>
      </c>
      <c r="F66" s="51">
        <f>COUNTIF(D66:E66,"C")</f>
        <v>1</v>
      </c>
      <c r="G66" s="51">
        <f>COUNTIF(D66:E66,"NC")</f>
        <v>0</v>
      </c>
      <c r="H66" s="51">
        <f>COUNTIF(D66:E66,"NA")</f>
        <v>0</v>
      </c>
      <c r="I66" s="51">
        <f>COUNTIF(D66:E66,"NT")</f>
        <v>1</v>
      </c>
      <c r="J66" t="str">
        <f>IF(G66&gt;0,"NC",IF(F66&gt;0,"C",IF(I66&gt;0,"NT","NA")))</f>
        <v>C</v>
      </c>
      <c r="K66">
        <v>9</v>
      </c>
      <c r="L66" s="45" t="str">
        <f>Critères!$B58</f>
        <v>9.4</v>
      </c>
      <c r="M66" s="45" t="str">
        <f>Critères!$A55</f>
        <v>STRUCTURATION</v>
      </c>
      <c r="N66" s="45" t="str">
        <f>'P01'!$E59</f>
        <v>N</v>
      </c>
      <c r="O66" s="45" t="str">
        <f>'P02'!$E59</f>
        <v>N</v>
      </c>
      <c r="P66" s="51">
        <f>COUNTIF(N66:O66,"D")</f>
        <v>0</v>
      </c>
    </row>
    <row r="67" spans="1:16">
      <c r="A67" s="54"/>
      <c r="B67" s="55"/>
      <c r="C67" s="55"/>
      <c r="D67" s="55"/>
      <c r="E67" s="55"/>
      <c r="F67" s="56">
        <f>SUM(F63:F66)</f>
        <v>4</v>
      </c>
      <c r="G67" s="56">
        <f>SUM(G63:G66)</f>
        <v>0</v>
      </c>
      <c r="H67" s="56">
        <f>SUM(H63:H66)</f>
        <v>0</v>
      </c>
      <c r="I67" s="56">
        <f>SUM(I63:I66)</f>
        <v>4</v>
      </c>
      <c r="K67" s="54"/>
      <c r="L67" s="55"/>
      <c r="M67" s="55"/>
      <c r="N67" s="55"/>
      <c r="O67" s="55"/>
      <c r="P67" s="56">
        <f>SUM(P63:P66)</f>
        <v>0</v>
      </c>
    </row>
    <row r="68" spans="1:16">
      <c r="A68">
        <v>10</v>
      </c>
      <c r="B68" s="45" t="str">
        <f>Critères!$B59</f>
        <v>10.1</v>
      </c>
      <c r="C68" s="45" t="str">
        <f>Critères!$A59</f>
        <v>PRÉSENTATION</v>
      </c>
      <c r="D68" s="45" t="str">
        <f>'P01'!$D60</f>
        <v>NT</v>
      </c>
      <c r="E68" s="45" t="str">
        <f>'P02'!$D60</f>
        <v>NT</v>
      </c>
      <c r="F68" s="51">
        <f>COUNTIF(D68:E68,"C")</f>
        <v>0</v>
      </c>
      <c r="G68" s="51">
        <f>COUNTIF(D68:E68,"NC")</f>
        <v>0</v>
      </c>
      <c r="H68" s="51">
        <f>COUNTIF(D68:E68,"NA")</f>
        <v>0</v>
      </c>
      <c r="I68" s="51">
        <f>COUNTIF(D68:E68,"NT")</f>
        <v>2</v>
      </c>
      <c r="J68" t="str">
        <f t="shared" ref="J68:J81" si="4">IF(G68&gt;0,"NC",IF(F68&gt;0,"C",IF(I68&gt;0,"NT","NA")))</f>
        <v>NT</v>
      </c>
      <c r="K68">
        <v>10</v>
      </c>
      <c r="L68" s="45" t="str">
        <f>Critères!$B59</f>
        <v>10.1</v>
      </c>
      <c r="M68" s="45" t="str">
        <f>Critères!$A59</f>
        <v>PRÉSENTATION</v>
      </c>
      <c r="N68" s="45" t="str">
        <f>'P01'!$E60</f>
        <v>N</v>
      </c>
      <c r="O68" s="45" t="str">
        <f>'P02'!$E60</f>
        <v>N</v>
      </c>
      <c r="P68" s="51">
        <f>COUNTIF(N68:O68,"D")</f>
        <v>0</v>
      </c>
    </row>
    <row r="69" spans="1:16">
      <c r="A69">
        <v>10</v>
      </c>
      <c r="B69" s="45" t="str">
        <f>Critères!$B60</f>
        <v>10.2</v>
      </c>
      <c r="C69" s="45" t="str">
        <f>Critères!$A59</f>
        <v>PRÉSENTATION</v>
      </c>
      <c r="D69" s="45" t="str">
        <f>'P01'!$D61</f>
        <v>NT</v>
      </c>
      <c r="E69" s="45" t="str">
        <f>'P02'!$D61</f>
        <v>NT</v>
      </c>
      <c r="F69" s="51">
        <f>COUNTIF(D69:E69,"C")</f>
        <v>0</v>
      </c>
      <c r="G69" s="51">
        <f>COUNTIF(D69:E69,"NC")</f>
        <v>0</v>
      </c>
      <c r="H69" s="51">
        <f>COUNTIF(D69:E69,"NA")</f>
        <v>0</v>
      </c>
      <c r="I69" s="51">
        <f>COUNTIF(D69:E69,"NT")</f>
        <v>2</v>
      </c>
      <c r="J69" t="str">
        <f t="shared" si="4"/>
        <v>NT</v>
      </c>
      <c r="K69">
        <v>10</v>
      </c>
      <c r="L69" s="45" t="str">
        <f>Critères!$B60</f>
        <v>10.2</v>
      </c>
      <c r="M69" s="45" t="str">
        <f>Critères!$A59</f>
        <v>PRÉSENTATION</v>
      </c>
      <c r="N69" s="45" t="str">
        <f>'P01'!$E61</f>
        <v>N</v>
      </c>
      <c r="O69" s="45" t="str">
        <f>'P02'!$E61</f>
        <v>N</v>
      </c>
      <c r="P69" s="51">
        <f>COUNTIF(N69:O69,"D")</f>
        <v>0</v>
      </c>
    </row>
    <row r="70" spans="1:16">
      <c r="A70">
        <v>10</v>
      </c>
      <c r="B70" s="45" t="str">
        <f>Critères!$B61</f>
        <v>10.3</v>
      </c>
      <c r="C70" s="45" t="str">
        <f>Critères!$A59</f>
        <v>PRÉSENTATION</v>
      </c>
      <c r="D70" s="45" t="str">
        <f>'P01'!$D62</f>
        <v>NT</v>
      </c>
      <c r="E70" s="45" t="str">
        <f>'P02'!$D62</f>
        <v>NT</v>
      </c>
      <c r="F70" s="51">
        <f>COUNTIF(D70:E70,"C")</f>
        <v>0</v>
      </c>
      <c r="G70" s="51">
        <f>COUNTIF(D70:E70,"NC")</f>
        <v>0</v>
      </c>
      <c r="H70" s="51">
        <f>COUNTIF(D70:E70,"NA")</f>
        <v>0</v>
      </c>
      <c r="I70" s="51">
        <f>COUNTIF(D70:E70,"NT")</f>
        <v>2</v>
      </c>
      <c r="J70" t="str">
        <f t="shared" si="4"/>
        <v>NT</v>
      </c>
      <c r="K70">
        <v>10</v>
      </c>
      <c r="L70" s="45" t="str">
        <f>Critères!$B61</f>
        <v>10.3</v>
      </c>
      <c r="M70" s="45" t="str">
        <f>Critères!$A59</f>
        <v>PRÉSENTATION</v>
      </c>
      <c r="N70" s="45" t="str">
        <f>'P01'!$E62</f>
        <v>N</v>
      </c>
      <c r="O70" s="45" t="str">
        <f>'P02'!$E62</f>
        <v>N</v>
      </c>
      <c r="P70" s="51">
        <f>COUNTIF(N70:O70,"D")</f>
        <v>0</v>
      </c>
    </row>
    <row r="71" spans="1:16">
      <c r="A71">
        <v>10</v>
      </c>
      <c r="B71" s="45" t="str">
        <f>Critères!$B62</f>
        <v>10.4</v>
      </c>
      <c r="C71" s="45" t="str">
        <f>Critères!$A59</f>
        <v>PRÉSENTATION</v>
      </c>
      <c r="D71" s="45" t="str">
        <f>'P01'!$D63</f>
        <v>NT</v>
      </c>
      <c r="E71" s="45" t="str">
        <f>'P02'!$D63</f>
        <v>NT</v>
      </c>
      <c r="F71" s="51">
        <f>COUNTIF(D71:E71,"C")</f>
        <v>0</v>
      </c>
      <c r="G71" s="51">
        <f>COUNTIF(D71:E71,"NC")</f>
        <v>0</v>
      </c>
      <c r="H71" s="51">
        <f>COUNTIF(D71:E71,"NA")</f>
        <v>0</v>
      </c>
      <c r="I71" s="51">
        <f>COUNTIF(D71:E71,"NT")</f>
        <v>2</v>
      </c>
      <c r="J71" t="str">
        <f t="shared" si="4"/>
        <v>NT</v>
      </c>
      <c r="K71">
        <v>10</v>
      </c>
      <c r="L71" s="45" t="str">
        <f>Critères!$B62</f>
        <v>10.4</v>
      </c>
      <c r="M71" s="45" t="str">
        <f>Critères!$A59</f>
        <v>PRÉSENTATION</v>
      </c>
      <c r="N71" s="45" t="str">
        <f>'P01'!$E63</f>
        <v>N</v>
      </c>
      <c r="O71" s="45" t="str">
        <f>'P02'!$E63</f>
        <v>N</v>
      </c>
      <c r="P71" s="51">
        <f>COUNTIF(N71:O71,"D")</f>
        <v>0</v>
      </c>
    </row>
    <row r="72" spans="1:16">
      <c r="A72">
        <v>10</v>
      </c>
      <c r="B72" s="45" t="str">
        <f>Critères!$B63</f>
        <v>10.5</v>
      </c>
      <c r="C72" s="45" t="str">
        <f>Critères!$A59</f>
        <v>PRÉSENTATION</v>
      </c>
      <c r="D72" s="45" t="str">
        <f>'P01'!$D64</f>
        <v>NT</v>
      </c>
      <c r="E72" s="45" t="str">
        <f>'P02'!$D64</f>
        <v>NT</v>
      </c>
      <c r="F72" s="51">
        <f>COUNTIF(D72:E72,"C")</f>
        <v>0</v>
      </c>
      <c r="G72" s="51">
        <f>COUNTIF(D72:E72,"NC")</f>
        <v>0</v>
      </c>
      <c r="H72" s="51">
        <f>COUNTIF(D72:E72,"NA")</f>
        <v>0</v>
      </c>
      <c r="I72" s="51">
        <f>COUNTIF(D72:E72,"NT")</f>
        <v>2</v>
      </c>
      <c r="J72" t="str">
        <f t="shared" si="4"/>
        <v>NT</v>
      </c>
      <c r="K72">
        <v>10</v>
      </c>
      <c r="L72" s="45" t="str">
        <f>Critères!$B63</f>
        <v>10.5</v>
      </c>
      <c r="M72" s="45" t="str">
        <f>Critères!$A59</f>
        <v>PRÉSENTATION</v>
      </c>
      <c r="N72" s="45" t="str">
        <f>'P01'!$E64</f>
        <v>N</v>
      </c>
      <c r="O72" s="45" t="str">
        <f>'P02'!$E64</f>
        <v>N</v>
      </c>
      <c r="P72" s="51">
        <f>COUNTIF(N72:O72,"D")</f>
        <v>0</v>
      </c>
    </row>
    <row r="73" spans="1:16">
      <c r="A73">
        <v>10</v>
      </c>
      <c r="B73" s="45" t="str">
        <f>Critères!$B64</f>
        <v>10.6</v>
      </c>
      <c r="C73" s="45" t="str">
        <f>Critères!$A59</f>
        <v>PRÉSENTATION</v>
      </c>
      <c r="D73" s="45" t="str">
        <f>'P01'!$D65</f>
        <v>NT</v>
      </c>
      <c r="E73" s="45" t="str">
        <f>'P02'!$D65</f>
        <v>NT</v>
      </c>
      <c r="F73" s="51">
        <f>COUNTIF(D73:E73,"C")</f>
        <v>0</v>
      </c>
      <c r="G73" s="51">
        <f>COUNTIF(D73:E73,"NC")</f>
        <v>0</v>
      </c>
      <c r="H73" s="51">
        <f>COUNTIF(D73:E73,"NA")</f>
        <v>0</v>
      </c>
      <c r="I73" s="51">
        <f>COUNTIF(D73:E73,"NT")</f>
        <v>2</v>
      </c>
      <c r="J73" t="str">
        <f t="shared" si="4"/>
        <v>NT</v>
      </c>
      <c r="K73">
        <v>10</v>
      </c>
      <c r="L73" s="45" t="str">
        <f>Critères!$B64</f>
        <v>10.6</v>
      </c>
      <c r="M73" s="45" t="str">
        <f>Critères!$A59</f>
        <v>PRÉSENTATION</v>
      </c>
      <c r="N73" s="45" t="str">
        <f>'P01'!$E65</f>
        <v>N</v>
      </c>
      <c r="O73" s="45" t="str">
        <f>'P02'!$E65</f>
        <v>N</v>
      </c>
      <c r="P73" s="51">
        <f>COUNTIF(N73:O73,"D")</f>
        <v>0</v>
      </c>
    </row>
    <row r="74" spans="1:16">
      <c r="A74">
        <v>10</v>
      </c>
      <c r="B74" s="45" t="str">
        <f>Critères!$B65</f>
        <v>10.7</v>
      </c>
      <c r="C74" s="45" t="str">
        <f>Critères!$A59</f>
        <v>PRÉSENTATION</v>
      </c>
      <c r="D74" s="45" t="str">
        <f>'P01'!$D66</f>
        <v>NT</v>
      </c>
      <c r="E74" s="45" t="str">
        <f>'P02'!$D66</f>
        <v>NT</v>
      </c>
      <c r="F74" s="51">
        <f>COUNTIF(D74:E74,"C")</f>
        <v>0</v>
      </c>
      <c r="G74" s="51">
        <f>COUNTIF(D74:E74,"NC")</f>
        <v>0</v>
      </c>
      <c r="H74" s="51">
        <f>COUNTIF(D74:E74,"NA")</f>
        <v>0</v>
      </c>
      <c r="I74" s="51">
        <f>COUNTIF(D74:E74,"NT")</f>
        <v>2</v>
      </c>
      <c r="J74" t="str">
        <f t="shared" si="4"/>
        <v>NT</v>
      </c>
      <c r="K74">
        <v>10</v>
      </c>
      <c r="L74" s="45" t="str">
        <f>Critères!$B65</f>
        <v>10.7</v>
      </c>
      <c r="M74" s="45" t="str">
        <f>Critères!$A59</f>
        <v>PRÉSENTATION</v>
      </c>
      <c r="N74" s="45" t="str">
        <f>'P01'!$E66</f>
        <v>N</v>
      </c>
      <c r="O74" s="45" t="str">
        <f>'P02'!$E66</f>
        <v>N</v>
      </c>
      <c r="P74" s="51">
        <f>COUNTIF(N74:O74,"D")</f>
        <v>0</v>
      </c>
    </row>
    <row r="75" spans="1:16">
      <c r="A75">
        <v>10</v>
      </c>
      <c r="B75" s="45" t="str">
        <f>Critères!$B66</f>
        <v>10.8</v>
      </c>
      <c r="C75" s="45" t="str">
        <f>Critères!$A59</f>
        <v>PRÉSENTATION</v>
      </c>
      <c r="D75" s="45" t="str">
        <f>'P01'!$D67</f>
        <v>NT</v>
      </c>
      <c r="E75" s="45" t="str">
        <f>'P02'!$D67</f>
        <v>NT</v>
      </c>
      <c r="F75" s="51">
        <f>COUNTIF(D75:E75,"C")</f>
        <v>0</v>
      </c>
      <c r="G75" s="51">
        <f>COUNTIF(D75:E75,"NC")</f>
        <v>0</v>
      </c>
      <c r="H75" s="51">
        <f>COUNTIF(D75:E75,"NA")</f>
        <v>0</v>
      </c>
      <c r="I75" s="51">
        <f>COUNTIF(D75:E75,"NT")</f>
        <v>2</v>
      </c>
      <c r="J75" t="str">
        <f t="shared" si="4"/>
        <v>NT</v>
      </c>
      <c r="K75">
        <v>10</v>
      </c>
      <c r="L75" s="45" t="str">
        <f>Critères!$B66</f>
        <v>10.8</v>
      </c>
      <c r="M75" s="45" t="str">
        <f>Critères!$A59</f>
        <v>PRÉSENTATION</v>
      </c>
      <c r="N75" s="45" t="str">
        <f>'P01'!$E67</f>
        <v>N</v>
      </c>
      <c r="O75" s="45" t="str">
        <f>'P02'!$E67</f>
        <v>N</v>
      </c>
      <c r="P75" s="51">
        <f>COUNTIF(N75:O75,"D")</f>
        <v>0</v>
      </c>
    </row>
    <row r="76" spans="1:16">
      <c r="A76">
        <v>10</v>
      </c>
      <c r="B76" s="45" t="str">
        <f>Critères!$B67</f>
        <v>10.9</v>
      </c>
      <c r="C76" s="45" t="str">
        <f>Critères!$A59</f>
        <v>PRÉSENTATION</v>
      </c>
      <c r="D76" s="45" t="str">
        <f>'P01'!$D68</f>
        <v>NT</v>
      </c>
      <c r="E76" s="45" t="str">
        <f>'P02'!$D68</f>
        <v>NT</v>
      </c>
      <c r="F76" s="51">
        <f>COUNTIF(D76:E76,"C")</f>
        <v>0</v>
      </c>
      <c r="G76" s="51">
        <f>COUNTIF(D76:E76,"NC")</f>
        <v>0</v>
      </c>
      <c r="H76" s="51">
        <f>COUNTIF(D76:E76,"NA")</f>
        <v>0</v>
      </c>
      <c r="I76" s="51">
        <f>COUNTIF(D76:E76,"NT")</f>
        <v>2</v>
      </c>
      <c r="J76" t="str">
        <f t="shared" si="4"/>
        <v>NT</v>
      </c>
      <c r="K76">
        <v>10</v>
      </c>
      <c r="L76" s="45" t="str">
        <f>Critères!$B67</f>
        <v>10.9</v>
      </c>
      <c r="M76" s="45" t="str">
        <f>Critères!$A59</f>
        <v>PRÉSENTATION</v>
      </c>
      <c r="N76" s="45" t="str">
        <f>'P01'!$E68</f>
        <v>N</v>
      </c>
      <c r="O76" s="45" t="str">
        <f>'P02'!$E68</f>
        <v>N</v>
      </c>
      <c r="P76" s="51">
        <f>COUNTIF(N76:O76,"D")</f>
        <v>0</v>
      </c>
    </row>
    <row r="77" spans="1:16">
      <c r="A77">
        <v>10</v>
      </c>
      <c r="B77" s="45" t="str">
        <f>Critères!$B68</f>
        <v>10.10</v>
      </c>
      <c r="C77" s="45" t="str">
        <f>Critères!$A59</f>
        <v>PRÉSENTATION</v>
      </c>
      <c r="D77" s="45" t="str">
        <f>'P01'!$D69</f>
        <v>NT</v>
      </c>
      <c r="E77" s="45" t="str">
        <f>'P02'!$D69</f>
        <v>NT</v>
      </c>
      <c r="F77" s="51">
        <f>COUNTIF(D77:E77,"C")</f>
        <v>0</v>
      </c>
      <c r="G77" s="51">
        <f>COUNTIF(D77:E77,"NC")</f>
        <v>0</v>
      </c>
      <c r="H77" s="51">
        <f>COUNTIF(D77:E77,"NA")</f>
        <v>0</v>
      </c>
      <c r="I77" s="51">
        <f>COUNTIF(D77:E77,"NT")</f>
        <v>2</v>
      </c>
      <c r="J77" t="str">
        <f t="shared" si="4"/>
        <v>NT</v>
      </c>
      <c r="K77">
        <v>10</v>
      </c>
      <c r="L77" s="45" t="str">
        <f>Critères!$B68</f>
        <v>10.10</v>
      </c>
      <c r="M77" s="45" t="str">
        <f>Critères!$A59</f>
        <v>PRÉSENTATION</v>
      </c>
      <c r="N77" s="45" t="str">
        <f>'P01'!$E69</f>
        <v>N</v>
      </c>
      <c r="O77" s="45" t="str">
        <f>'P02'!$E69</f>
        <v>N</v>
      </c>
      <c r="P77" s="51">
        <f>COUNTIF(N77:O77,"D")</f>
        <v>0</v>
      </c>
    </row>
    <row r="78" spans="1:16">
      <c r="A78">
        <v>10</v>
      </c>
      <c r="B78" s="45" t="str">
        <f>Critères!$B69</f>
        <v>10.11</v>
      </c>
      <c r="C78" s="45" t="str">
        <f>Critères!$A59</f>
        <v>PRÉSENTATION</v>
      </c>
      <c r="D78" s="45" t="str">
        <f>'P01'!$D70</f>
        <v>NT</v>
      </c>
      <c r="E78" s="45" t="str">
        <f>'P02'!$D70</f>
        <v>NT</v>
      </c>
      <c r="F78" s="51">
        <f>COUNTIF(D78:E78,"C")</f>
        <v>0</v>
      </c>
      <c r="G78" s="51">
        <f>COUNTIF(D78:E78,"NC")</f>
        <v>0</v>
      </c>
      <c r="H78" s="51">
        <f>COUNTIF(D78:E78,"NA")</f>
        <v>0</v>
      </c>
      <c r="I78" s="51">
        <f>COUNTIF(D78:E78,"NT")</f>
        <v>2</v>
      </c>
      <c r="J78" t="str">
        <f t="shared" si="4"/>
        <v>NT</v>
      </c>
      <c r="K78">
        <v>10</v>
      </c>
      <c r="L78" s="45" t="str">
        <f>Critères!$B69</f>
        <v>10.11</v>
      </c>
      <c r="M78" s="45" t="str">
        <f>Critères!$A59</f>
        <v>PRÉSENTATION</v>
      </c>
      <c r="N78" s="45" t="str">
        <f>'P01'!$E70</f>
        <v>N</v>
      </c>
      <c r="O78" s="45" t="str">
        <f>'P02'!$E70</f>
        <v>N</v>
      </c>
      <c r="P78" s="51">
        <f>COUNTIF(N78:O78,"D")</f>
        <v>0</v>
      </c>
    </row>
    <row r="79" spans="1:16">
      <c r="A79">
        <v>10</v>
      </c>
      <c r="B79" s="45" t="str">
        <f>Critères!$B70</f>
        <v>10.12</v>
      </c>
      <c r="C79" s="45" t="str">
        <f>Critères!$A59</f>
        <v>PRÉSENTATION</v>
      </c>
      <c r="D79" s="45" t="str">
        <f>'P01'!$D71</f>
        <v>NT</v>
      </c>
      <c r="E79" s="45" t="str">
        <f>'P02'!$D71</f>
        <v>NT</v>
      </c>
      <c r="F79" s="51">
        <f>COUNTIF(D79:E79,"C")</f>
        <v>0</v>
      </c>
      <c r="G79" s="51">
        <f>COUNTIF(D79:E79,"NC")</f>
        <v>0</v>
      </c>
      <c r="H79" s="51">
        <f>COUNTIF(D79:E79,"NA")</f>
        <v>0</v>
      </c>
      <c r="I79" s="51">
        <f>COUNTIF(D79:E79,"NT")</f>
        <v>2</v>
      </c>
      <c r="J79" t="str">
        <f t="shared" si="4"/>
        <v>NT</v>
      </c>
      <c r="K79">
        <v>10</v>
      </c>
      <c r="L79" s="45" t="str">
        <f>Critères!$B70</f>
        <v>10.12</v>
      </c>
      <c r="M79" s="45" t="str">
        <f>Critères!$A59</f>
        <v>PRÉSENTATION</v>
      </c>
      <c r="N79" s="45" t="str">
        <f>'P01'!$E71</f>
        <v>N</v>
      </c>
      <c r="O79" s="45" t="str">
        <f>'P02'!$E71</f>
        <v>N</v>
      </c>
      <c r="P79" s="51">
        <f>COUNTIF(N79:O79,"D")</f>
        <v>0</v>
      </c>
    </row>
    <row r="80" spans="1:16">
      <c r="A80">
        <v>10</v>
      </c>
      <c r="B80" s="45" t="str">
        <f>Critères!$B71</f>
        <v>10.13</v>
      </c>
      <c r="C80" s="45" t="str">
        <f>Critères!$A59</f>
        <v>PRÉSENTATION</v>
      </c>
      <c r="D80" s="45" t="str">
        <f>'P01'!$D72</f>
        <v>NT</v>
      </c>
      <c r="E80" s="45" t="str">
        <f>'P02'!$D72</f>
        <v>NT</v>
      </c>
      <c r="F80" s="51">
        <f>COUNTIF(D80:E80,"C")</f>
        <v>0</v>
      </c>
      <c r="G80" s="51">
        <f>COUNTIF(D80:E80,"NC")</f>
        <v>0</v>
      </c>
      <c r="H80" s="51">
        <f>COUNTIF(D80:E80,"NA")</f>
        <v>0</v>
      </c>
      <c r="I80" s="51">
        <f>COUNTIF(D80:E80,"NT")</f>
        <v>2</v>
      </c>
      <c r="J80" t="str">
        <f t="shared" si="4"/>
        <v>NT</v>
      </c>
      <c r="K80">
        <v>10</v>
      </c>
      <c r="L80" s="45" t="str">
        <f>Critères!$B71</f>
        <v>10.13</v>
      </c>
      <c r="M80" s="45" t="str">
        <f>Critères!$A59</f>
        <v>PRÉSENTATION</v>
      </c>
      <c r="N80" s="45" t="str">
        <f>'P01'!$E72</f>
        <v>N</v>
      </c>
      <c r="O80" s="45" t="str">
        <f>'P02'!$E72</f>
        <v>N</v>
      </c>
      <c r="P80" s="51">
        <f>COUNTIF(N80:O80,"D")</f>
        <v>0</v>
      </c>
    </row>
    <row r="81" spans="1:16">
      <c r="A81">
        <v>10</v>
      </c>
      <c r="B81" s="45" t="str">
        <f>Critères!$B72</f>
        <v>10.14</v>
      </c>
      <c r="C81" s="45" t="str">
        <f>Critères!$A59</f>
        <v>PRÉSENTATION</v>
      </c>
      <c r="D81" s="45" t="str">
        <f>'P01'!$D73</f>
        <v>NT</v>
      </c>
      <c r="E81" s="45" t="str">
        <f>'P02'!$D73</f>
        <v>NT</v>
      </c>
      <c r="F81" s="51">
        <f>COUNTIF(D81:E81,"C")</f>
        <v>0</v>
      </c>
      <c r="G81" s="51">
        <f>COUNTIF(D81:E81,"NC")</f>
        <v>0</v>
      </c>
      <c r="H81" s="51">
        <f>COUNTIF(D81:E81,"NA")</f>
        <v>0</v>
      </c>
      <c r="I81" s="51">
        <f>COUNTIF(D81:E81,"NT")</f>
        <v>2</v>
      </c>
      <c r="J81" t="str">
        <f t="shared" si="4"/>
        <v>NT</v>
      </c>
      <c r="K81">
        <v>10</v>
      </c>
      <c r="L81" s="45" t="str">
        <f>Critères!$B72</f>
        <v>10.14</v>
      </c>
      <c r="M81" s="45" t="str">
        <f>Critères!$A59</f>
        <v>PRÉSENTATION</v>
      </c>
      <c r="N81" s="45" t="str">
        <f>'P01'!$E73</f>
        <v>N</v>
      </c>
      <c r="O81" s="45" t="str">
        <f>'P02'!$E73</f>
        <v>N</v>
      </c>
      <c r="P81" s="51">
        <f>COUNTIF(N81:O81,"D")</f>
        <v>0</v>
      </c>
    </row>
    <row r="82" spans="1:16">
      <c r="A82" s="54"/>
      <c r="B82" s="55"/>
      <c r="C82" s="55"/>
      <c r="D82" s="55"/>
      <c r="E82" s="55"/>
      <c r="F82" s="56">
        <f>SUM(F68:F81)</f>
        <v>0</v>
      </c>
      <c r="G82" s="56">
        <f>SUM(G68:G81)</f>
        <v>0</v>
      </c>
      <c r="H82" s="56">
        <f>SUM(H68:H81)</f>
        <v>0</v>
      </c>
      <c r="I82" s="56">
        <f>SUM(I68:I81)</f>
        <v>28</v>
      </c>
      <c r="K82" s="54"/>
      <c r="L82" s="55"/>
      <c r="M82" s="55"/>
      <c r="N82" s="55"/>
      <c r="O82" s="55"/>
      <c r="P82" s="56">
        <f>SUM(P68:P81)</f>
        <v>0</v>
      </c>
    </row>
    <row r="83" spans="1:16">
      <c r="A83">
        <v>11</v>
      </c>
      <c r="B83" s="45" t="str">
        <f>Critères!$B73</f>
        <v>11.1</v>
      </c>
      <c r="C83" s="45" t="str">
        <f>Critères!$A73</f>
        <v>FORMULAIRES</v>
      </c>
      <c r="D83" s="45" t="str">
        <f>'P01'!$D74</f>
        <v>NT</v>
      </c>
      <c r="E83" s="45" t="str">
        <f>'P02'!$D74</f>
        <v>NT</v>
      </c>
      <c r="F83" s="51">
        <f>COUNTIF(D83:E83,"C")</f>
        <v>0</v>
      </c>
      <c r="G83" s="51">
        <f>COUNTIF(D83:E83,"NC")</f>
        <v>0</v>
      </c>
      <c r="H83" s="51">
        <f>COUNTIF(D83:E83,"NA")</f>
        <v>0</v>
      </c>
      <c r="I83" s="51">
        <f>COUNTIF(D83:E83,"NT")</f>
        <v>2</v>
      </c>
      <c r="J83" t="str">
        <f t="shared" ref="J83:J95" si="5">IF(G83&gt;0,"NC",IF(F83&gt;0,"C",IF(I83&gt;0,"NT","NA")))</f>
        <v>NT</v>
      </c>
      <c r="K83">
        <v>11</v>
      </c>
      <c r="L83" s="45" t="str">
        <f>Critères!$B73</f>
        <v>11.1</v>
      </c>
      <c r="M83" s="45" t="str">
        <f>Critères!$A73</f>
        <v>FORMULAIRES</v>
      </c>
      <c r="N83" s="45" t="str">
        <f>'P01'!$E74</f>
        <v>N</v>
      </c>
      <c r="O83" s="45" t="str">
        <f>'P02'!$E74</f>
        <v>N</v>
      </c>
      <c r="P83" s="51">
        <f>COUNTIF(N83:O83,"D")</f>
        <v>0</v>
      </c>
    </row>
    <row r="84" spans="1:16">
      <c r="A84">
        <v>11</v>
      </c>
      <c r="B84" s="45" t="str">
        <f>Critères!$B74</f>
        <v>11.2</v>
      </c>
      <c r="C84" s="45" t="str">
        <f>Critères!$A73</f>
        <v>FORMULAIRES</v>
      </c>
      <c r="D84" s="45" t="str">
        <f>'P01'!$D75</f>
        <v>NT</v>
      </c>
      <c r="E84" s="45" t="str">
        <f>'P02'!$D75</f>
        <v>NT</v>
      </c>
      <c r="F84" s="51">
        <f>COUNTIF(D84:E84,"C")</f>
        <v>0</v>
      </c>
      <c r="G84" s="51">
        <f>COUNTIF(D84:E84,"NC")</f>
        <v>0</v>
      </c>
      <c r="H84" s="51">
        <f>COUNTIF(D84:E84,"NA")</f>
        <v>0</v>
      </c>
      <c r="I84" s="51">
        <f>COUNTIF(D84:E84,"NT")</f>
        <v>2</v>
      </c>
      <c r="J84" t="str">
        <f t="shared" si="5"/>
        <v>NT</v>
      </c>
      <c r="K84">
        <v>11</v>
      </c>
      <c r="L84" s="45" t="str">
        <f>Critères!$B74</f>
        <v>11.2</v>
      </c>
      <c r="M84" s="45" t="str">
        <f>Critères!$A73</f>
        <v>FORMULAIRES</v>
      </c>
      <c r="N84" s="45" t="str">
        <f>'P01'!$E75</f>
        <v>N</v>
      </c>
      <c r="O84" s="45" t="str">
        <f>'P02'!$E75</f>
        <v>N</v>
      </c>
      <c r="P84" s="51">
        <f>COUNTIF(N84:O84,"D")</f>
        <v>0</v>
      </c>
    </row>
    <row r="85" spans="1:16">
      <c r="A85">
        <v>11</v>
      </c>
      <c r="B85" s="45" t="str">
        <f>Critères!$B75</f>
        <v>11.3</v>
      </c>
      <c r="C85" s="45" t="str">
        <f>Critères!$A73</f>
        <v>FORMULAIRES</v>
      </c>
      <c r="D85" s="45" t="str">
        <f>'P01'!$D76</f>
        <v>NT</v>
      </c>
      <c r="E85" s="45" t="str">
        <f>'P02'!$D76</f>
        <v>NT</v>
      </c>
      <c r="F85" s="51">
        <f>COUNTIF(D85:E85,"C")</f>
        <v>0</v>
      </c>
      <c r="G85" s="51">
        <f>COUNTIF(D85:E85,"NC")</f>
        <v>0</v>
      </c>
      <c r="H85" s="51">
        <f>COUNTIF(D85:E85,"NA")</f>
        <v>0</v>
      </c>
      <c r="I85" s="51">
        <f>COUNTIF(D85:E85,"NT")</f>
        <v>2</v>
      </c>
      <c r="J85" t="str">
        <f t="shared" si="5"/>
        <v>NT</v>
      </c>
      <c r="K85">
        <v>11</v>
      </c>
      <c r="L85" s="45" t="str">
        <f>Critères!$B75</f>
        <v>11.3</v>
      </c>
      <c r="M85" s="45" t="str">
        <f>Critères!$A73</f>
        <v>FORMULAIRES</v>
      </c>
      <c r="N85" s="45" t="str">
        <f>'P01'!$E76</f>
        <v>N</v>
      </c>
      <c r="O85" s="45" t="str">
        <f>'P02'!$E76</f>
        <v>N</v>
      </c>
      <c r="P85" s="51">
        <f>COUNTIF(N85:O85,"D")</f>
        <v>0</v>
      </c>
    </row>
    <row r="86" spans="1:16">
      <c r="A86">
        <v>11</v>
      </c>
      <c r="B86" s="45" t="str">
        <f>Critères!$B76</f>
        <v>11.4</v>
      </c>
      <c r="C86" s="45" t="str">
        <f>Critères!$A73</f>
        <v>FORMULAIRES</v>
      </c>
      <c r="D86" s="45" t="str">
        <f>'P01'!$D77</f>
        <v>NT</v>
      </c>
      <c r="E86" s="45" t="str">
        <f>'P02'!$D77</f>
        <v>NT</v>
      </c>
      <c r="F86" s="51">
        <f>COUNTIF(D86:E86,"C")</f>
        <v>0</v>
      </c>
      <c r="G86" s="51">
        <f>COUNTIF(D86:E86,"NC")</f>
        <v>0</v>
      </c>
      <c r="H86" s="51">
        <f>COUNTIF(D86:E86,"NA")</f>
        <v>0</v>
      </c>
      <c r="I86" s="51">
        <f>COUNTIF(D86:E86,"NT")</f>
        <v>2</v>
      </c>
      <c r="J86" t="str">
        <f t="shared" si="5"/>
        <v>NT</v>
      </c>
      <c r="K86">
        <v>11</v>
      </c>
      <c r="L86" s="45" t="str">
        <f>Critères!$B76</f>
        <v>11.4</v>
      </c>
      <c r="M86" s="45" t="str">
        <f>Critères!$A73</f>
        <v>FORMULAIRES</v>
      </c>
      <c r="N86" s="45" t="str">
        <f>'P01'!$E77</f>
        <v>N</v>
      </c>
      <c r="O86" s="45" t="str">
        <f>'P02'!$E77</f>
        <v>N</v>
      </c>
      <c r="P86" s="51">
        <f>COUNTIF(N86:O86,"D")</f>
        <v>0</v>
      </c>
    </row>
    <row r="87" spans="1:16">
      <c r="A87">
        <v>11</v>
      </c>
      <c r="B87" s="45" t="str">
        <f>Critères!$B77</f>
        <v>11.5</v>
      </c>
      <c r="C87" s="45" t="str">
        <f>Critères!$A73</f>
        <v>FORMULAIRES</v>
      </c>
      <c r="D87" s="45" t="str">
        <f>'P01'!$D78</f>
        <v>NT</v>
      </c>
      <c r="E87" s="45" t="str">
        <f>'P02'!$D78</f>
        <v>NT</v>
      </c>
      <c r="F87" s="51">
        <f>COUNTIF(D87:E87,"C")</f>
        <v>0</v>
      </c>
      <c r="G87" s="51">
        <f>COUNTIF(D87:E87,"NC")</f>
        <v>0</v>
      </c>
      <c r="H87" s="51">
        <f>COUNTIF(D87:E87,"NA")</f>
        <v>0</v>
      </c>
      <c r="I87" s="51">
        <f>COUNTIF(D87:E87,"NT")</f>
        <v>2</v>
      </c>
      <c r="J87" t="str">
        <f t="shared" si="5"/>
        <v>NT</v>
      </c>
      <c r="K87">
        <v>11</v>
      </c>
      <c r="L87" s="45" t="str">
        <f>Critères!$B77</f>
        <v>11.5</v>
      </c>
      <c r="M87" s="45" t="str">
        <f>Critères!$A73</f>
        <v>FORMULAIRES</v>
      </c>
      <c r="N87" s="45" t="str">
        <f>'P01'!$E78</f>
        <v>N</v>
      </c>
      <c r="O87" s="45" t="str">
        <f>'P02'!$E78</f>
        <v>N</v>
      </c>
      <c r="P87" s="51">
        <f>COUNTIF(N87:O87,"D")</f>
        <v>0</v>
      </c>
    </row>
    <row r="88" spans="1:16">
      <c r="A88">
        <v>11</v>
      </c>
      <c r="B88" s="45" t="str">
        <f>Critères!$B78</f>
        <v>11.6</v>
      </c>
      <c r="C88" s="45" t="str">
        <f>Critères!$A73</f>
        <v>FORMULAIRES</v>
      </c>
      <c r="D88" s="45" t="str">
        <f>'P01'!$D79</f>
        <v>NT</v>
      </c>
      <c r="E88" s="45" t="str">
        <f>'P02'!$D79</f>
        <v>NT</v>
      </c>
      <c r="F88" s="51">
        <f>COUNTIF(D88:E88,"C")</f>
        <v>0</v>
      </c>
      <c r="G88" s="51">
        <f>COUNTIF(D88:E88,"NC")</f>
        <v>0</v>
      </c>
      <c r="H88" s="51">
        <f>COUNTIF(D88:E88,"NA")</f>
        <v>0</v>
      </c>
      <c r="I88" s="51">
        <f>COUNTIF(D88:E88,"NT")</f>
        <v>2</v>
      </c>
      <c r="J88" t="str">
        <f t="shared" si="5"/>
        <v>NT</v>
      </c>
      <c r="K88">
        <v>11</v>
      </c>
      <c r="L88" s="45" t="str">
        <f>Critères!$B78</f>
        <v>11.6</v>
      </c>
      <c r="M88" s="45" t="str">
        <f>Critères!$A73</f>
        <v>FORMULAIRES</v>
      </c>
      <c r="N88" s="45" t="str">
        <f>'P01'!$E79</f>
        <v>N</v>
      </c>
      <c r="O88" s="45" t="str">
        <f>'P02'!$E79</f>
        <v>N</v>
      </c>
      <c r="P88" s="51">
        <f>COUNTIF(N88:O88,"D")</f>
        <v>0</v>
      </c>
    </row>
    <row r="89" spans="1:16">
      <c r="A89">
        <v>11</v>
      </c>
      <c r="B89" s="45" t="str">
        <f>Critères!$B79</f>
        <v>11.7</v>
      </c>
      <c r="C89" s="45" t="str">
        <f>Critères!$A73</f>
        <v>FORMULAIRES</v>
      </c>
      <c r="D89" s="45" t="str">
        <f>'P01'!$D80</f>
        <v>NT</v>
      </c>
      <c r="E89" s="45" t="str">
        <f>'P02'!$D80</f>
        <v>NT</v>
      </c>
      <c r="F89" s="51">
        <f>COUNTIF(D89:E89,"C")</f>
        <v>0</v>
      </c>
      <c r="G89" s="51">
        <f>COUNTIF(D89:E89,"NC")</f>
        <v>0</v>
      </c>
      <c r="H89" s="51">
        <f>COUNTIF(D89:E89,"NA")</f>
        <v>0</v>
      </c>
      <c r="I89" s="51">
        <f>COUNTIF(D89:E89,"NT")</f>
        <v>2</v>
      </c>
      <c r="J89" t="str">
        <f t="shared" si="5"/>
        <v>NT</v>
      </c>
      <c r="K89">
        <v>11</v>
      </c>
      <c r="L89" s="45" t="str">
        <f>Critères!$B79</f>
        <v>11.7</v>
      </c>
      <c r="M89" s="45" t="str">
        <f>Critères!$A73</f>
        <v>FORMULAIRES</v>
      </c>
      <c r="N89" s="45" t="str">
        <f>'P01'!$E80</f>
        <v>N</v>
      </c>
      <c r="O89" s="45" t="str">
        <f>'P02'!$E80</f>
        <v>N</v>
      </c>
      <c r="P89" s="51">
        <f>COUNTIF(N89:O89,"D")</f>
        <v>0</v>
      </c>
    </row>
    <row r="90" spans="1:16">
      <c r="A90">
        <v>11</v>
      </c>
      <c r="B90" s="45" t="str">
        <f>Critères!$B80</f>
        <v>11.8</v>
      </c>
      <c r="C90" s="45" t="str">
        <f>Critères!$A73</f>
        <v>FORMULAIRES</v>
      </c>
      <c r="D90" s="45" t="str">
        <f>'P01'!$D81</f>
        <v>NT</v>
      </c>
      <c r="E90" s="45" t="str">
        <f>'P02'!$D81</f>
        <v>NT</v>
      </c>
      <c r="F90" s="51">
        <f>COUNTIF(D90:E90,"C")</f>
        <v>0</v>
      </c>
      <c r="G90" s="51">
        <f>COUNTIF(D90:E90,"NC")</f>
        <v>0</v>
      </c>
      <c r="H90" s="51">
        <f>COUNTIF(D90:E90,"NA")</f>
        <v>0</v>
      </c>
      <c r="I90" s="51">
        <f>COUNTIF(D90:E90,"NT")</f>
        <v>2</v>
      </c>
      <c r="J90" t="str">
        <f t="shared" si="5"/>
        <v>NT</v>
      </c>
      <c r="K90">
        <v>11</v>
      </c>
      <c r="L90" s="45" t="str">
        <f>Critères!$B80</f>
        <v>11.8</v>
      </c>
      <c r="M90" s="45" t="str">
        <f>Critères!$A73</f>
        <v>FORMULAIRES</v>
      </c>
      <c r="N90" s="45" t="str">
        <f>'P01'!$E81</f>
        <v>N</v>
      </c>
      <c r="O90" s="45" t="str">
        <f>'P02'!$E81</f>
        <v>N</v>
      </c>
      <c r="P90" s="51">
        <f>COUNTIF(N90:O90,"D")</f>
        <v>0</v>
      </c>
    </row>
    <row r="91" spans="1:16">
      <c r="A91">
        <v>11</v>
      </c>
      <c r="B91" s="45" t="str">
        <f>Critères!$B81</f>
        <v>11.9</v>
      </c>
      <c r="C91" s="45" t="str">
        <f>Critères!$A73</f>
        <v>FORMULAIRES</v>
      </c>
      <c r="D91" s="45" t="str">
        <f>'P01'!$D82</f>
        <v>NT</v>
      </c>
      <c r="E91" s="45" t="str">
        <f>'P02'!$D82</f>
        <v>NT</v>
      </c>
      <c r="F91" s="51">
        <f>COUNTIF(D91:E91,"C")</f>
        <v>0</v>
      </c>
      <c r="G91" s="51">
        <f>COUNTIF(D91:E91,"NC")</f>
        <v>0</v>
      </c>
      <c r="H91" s="51">
        <f>COUNTIF(D91:E91,"NA")</f>
        <v>0</v>
      </c>
      <c r="I91" s="51">
        <f>COUNTIF(D91:E91,"NT")</f>
        <v>2</v>
      </c>
      <c r="J91" t="str">
        <f t="shared" si="5"/>
        <v>NT</v>
      </c>
      <c r="K91">
        <v>11</v>
      </c>
      <c r="L91" s="45" t="str">
        <f>Critères!$B81</f>
        <v>11.9</v>
      </c>
      <c r="M91" s="45" t="str">
        <f>Critères!$A73</f>
        <v>FORMULAIRES</v>
      </c>
      <c r="N91" s="45" t="str">
        <f>'P01'!$E82</f>
        <v>N</v>
      </c>
      <c r="O91" s="45" t="str">
        <f>'P02'!$E82</f>
        <v>N</v>
      </c>
      <c r="P91" s="51">
        <f>COUNTIF(N91:O91,"D")</f>
        <v>0</v>
      </c>
    </row>
    <row r="92" spans="1:16">
      <c r="A92">
        <v>11</v>
      </c>
      <c r="B92" s="45" t="str">
        <f>Critères!$B82</f>
        <v>11.10</v>
      </c>
      <c r="C92" s="45" t="str">
        <f>Critères!$A73</f>
        <v>FORMULAIRES</v>
      </c>
      <c r="D92" s="45" t="str">
        <f>'P01'!$D83</f>
        <v>NT</v>
      </c>
      <c r="E92" s="45" t="str">
        <f>'P02'!$D83</f>
        <v>NT</v>
      </c>
      <c r="F92" s="51">
        <f>COUNTIF(D92:E92,"C")</f>
        <v>0</v>
      </c>
      <c r="G92" s="51">
        <f>COUNTIF(D92:E92,"NC")</f>
        <v>0</v>
      </c>
      <c r="H92" s="51">
        <f>COUNTIF(D92:E92,"NA")</f>
        <v>0</v>
      </c>
      <c r="I92" s="51">
        <f>COUNTIF(D92:E92,"NT")</f>
        <v>2</v>
      </c>
      <c r="J92" t="str">
        <f t="shared" si="5"/>
        <v>NT</v>
      </c>
      <c r="K92">
        <v>11</v>
      </c>
      <c r="L92" s="45" t="str">
        <f>Critères!$B82</f>
        <v>11.10</v>
      </c>
      <c r="M92" s="45" t="str">
        <f>Critères!$A73</f>
        <v>FORMULAIRES</v>
      </c>
      <c r="N92" s="45" t="str">
        <f>'P01'!$E83</f>
        <v>N</v>
      </c>
      <c r="O92" s="45" t="str">
        <f>'P02'!$E83</f>
        <v>N</v>
      </c>
      <c r="P92" s="51">
        <f>COUNTIF(N92:O92,"D")</f>
        <v>0</v>
      </c>
    </row>
    <row r="93" spans="1:16">
      <c r="A93">
        <v>11</v>
      </c>
      <c r="B93" s="45" t="str">
        <f>Critères!$B83</f>
        <v>11.11</v>
      </c>
      <c r="C93" s="45" t="str">
        <f>Critères!$A73</f>
        <v>FORMULAIRES</v>
      </c>
      <c r="D93" s="45" t="str">
        <f>'P01'!$D84</f>
        <v>NT</v>
      </c>
      <c r="E93" s="45" t="str">
        <f>'P02'!$D84</f>
        <v>NT</v>
      </c>
      <c r="F93" s="51">
        <f>COUNTIF(D93:E93,"C")</f>
        <v>0</v>
      </c>
      <c r="G93" s="51">
        <f>COUNTIF(D93:E93,"NC")</f>
        <v>0</v>
      </c>
      <c r="H93" s="51">
        <f>COUNTIF(D93:E93,"NA")</f>
        <v>0</v>
      </c>
      <c r="I93" s="51">
        <f>COUNTIF(D93:E93,"NT")</f>
        <v>2</v>
      </c>
      <c r="J93" t="str">
        <f t="shared" si="5"/>
        <v>NT</v>
      </c>
      <c r="K93">
        <v>11</v>
      </c>
      <c r="L93" s="45" t="str">
        <f>Critères!$B83</f>
        <v>11.11</v>
      </c>
      <c r="M93" s="45" t="str">
        <f>Critères!$A73</f>
        <v>FORMULAIRES</v>
      </c>
      <c r="N93" s="45" t="str">
        <f>'P01'!$E84</f>
        <v>N</v>
      </c>
      <c r="O93" s="45" t="str">
        <f>'P02'!$E84</f>
        <v>N</v>
      </c>
      <c r="P93" s="51">
        <f>COUNTIF(N93:O93,"D")</f>
        <v>0</v>
      </c>
    </row>
    <row r="94" spans="1:16">
      <c r="A94">
        <v>11</v>
      </c>
      <c r="B94" s="45" t="str">
        <f>Critères!$B84</f>
        <v>11.12</v>
      </c>
      <c r="C94" s="45" t="str">
        <f>Critères!$A73</f>
        <v>FORMULAIRES</v>
      </c>
      <c r="D94" s="45" t="str">
        <f>'P01'!$D85</f>
        <v>NT</v>
      </c>
      <c r="E94" s="45" t="str">
        <f>'P02'!$D85</f>
        <v>NT</v>
      </c>
      <c r="F94" s="51">
        <f>COUNTIF(D94:E94,"C")</f>
        <v>0</v>
      </c>
      <c r="G94" s="51">
        <f>COUNTIF(D94:E94,"NC")</f>
        <v>0</v>
      </c>
      <c r="H94" s="51">
        <f>COUNTIF(D94:E94,"NA")</f>
        <v>0</v>
      </c>
      <c r="I94" s="51">
        <f>COUNTIF(D94:E94,"NT")</f>
        <v>2</v>
      </c>
      <c r="J94" t="str">
        <f t="shared" si="5"/>
        <v>NT</v>
      </c>
      <c r="K94">
        <v>11</v>
      </c>
      <c r="L94" s="45" t="str">
        <f>Critères!$B84</f>
        <v>11.12</v>
      </c>
      <c r="M94" s="45" t="str">
        <f>Critères!$A73</f>
        <v>FORMULAIRES</v>
      </c>
      <c r="N94" s="45" t="str">
        <f>'P01'!$E85</f>
        <v>N</v>
      </c>
      <c r="O94" s="45" t="str">
        <f>'P02'!$E85</f>
        <v>N</v>
      </c>
      <c r="P94" s="51">
        <f>COUNTIF(N94:O94,"D")</f>
        <v>0</v>
      </c>
    </row>
    <row r="95" spans="1:16">
      <c r="A95">
        <v>11</v>
      </c>
      <c r="B95" s="45" t="str">
        <f>Critères!$B85</f>
        <v>11.13</v>
      </c>
      <c r="C95" s="45" t="str">
        <f>Critères!$A73</f>
        <v>FORMULAIRES</v>
      </c>
      <c r="D95" s="45" t="str">
        <f>'P01'!$D86</f>
        <v>NT</v>
      </c>
      <c r="E95" s="45" t="str">
        <f>'P02'!$D86</f>
        <v>NT</v>
      </c>
      <c r="F95" s="51">
        <f>COUNTIF(D95:E95,"C")</f>
        <v>0</v>
      </c>
      <c r="G95" s="51">
        <f>COUNTIF(D95:E95,"NC")</f>
        <v>0</v>
      </c>
      <c r="H95" s="51">
        <f>COUNTIF(D95:E95,"NA")</f>
        <v>0</v>
      </c>
      <c r="I95" s="51">
        <f>COUNTIF(D95:E95,"NT")</f>
        <v>2</v>
      </c>
      <c r="J95" t="str">
        <f t="shared" si="5"/>
        <v>NT</v>
      </c>
      <c r="K95">
        <v>11</v>
      </c>
      <c r="L95" s="45" t="str">
        <f>Critères!$B85</f>
        <v>11.13</v>
      </c>
      <c r="M95" s="45" t="str">
        <f>Critères!$A73</f>
        <v>FORMULAIRES</v>
      </c>
      <c r="N95" s="45" t="str">
        <f>'P01'!$E86</f>
        <v>N</v>
      </c>
      <c r="O95" s="45" t="str">
        <f>'P02'!$E86</f>
        <v>N</v>
      </c>
      <c r="P95" s="51">
        <f>COUNTIF(N95:O95,"D")</f>
        <v>0</v>
      </c>
    </row>
    <row r="96" spans="1:16">
      <c r="A96" s="54"/>
      <c r="B96" s="55"/>
      <c r="C96" s="55"/>
      <c r="D96" s="55"/>
      <c r="E96" s="55"/>
      <c r="F96" s="56">
        <f>SUM(F83:F95)</f>
        <v>0</v>
      </c>
      <c r="G96" s="56">
        <f>SUM(G83:G95)</f>
        <v>0</v>
      </c>
      <c r="H96" s="56">
        <f>SUM(H83:H95)</f>
        <v>0</v>
      </c>
      <c r="I96" s="56">
        <f>SUM(I83:I95)</f>
        <v>26</v>
      </c>
      <c r="K96" s="54"/>
      <c r="L96" s="55"/>
      <c r="M96" s="55"/>
      <c r="N96" s="55"/>
      <c r="O96" s="55"/>
      <c r="P96" s="56">
        <f>SUM(P83:P95)</f>
        <v>0</v>
      </c>
    </row>
    <row r="97" spans="1:16">
      <c r="A97">
        <v>12</v>
      </c>
      <c r="B97" s="45" t="str">
        <f>Critères!$B86</f>
        <v>12.1</v>
      </c>
      <c r="C97" s="45" t="str">
        <f>Critères!$A86</f>
        <v>NAVIGATION</v>
      </c>
      <c r="D97" s="45" t="str">
        <f>'P01'!$D87</f>
        <v>C</v>
      </c>
      <c r="E97" s="45" t="str">
        <f>'P02'!$D87</f>
        <v>NT</v>
      </c>
      <c r="F97" s="51">
        <f>COUNTIF(D97:E97,"C")</f>
        <v>1</v>
      </c>
      <c r="G97" s="51">
        <f>COUNTIF(D97:E97,"NC")</f>
        <v>0</v>
      </c>
      <c r="H97" s="51">
        <f>COUNTIF(D97:E97,"NA")</f>
        <v>0</v>
      </c>
      <c r="I97" s="51">
        <f>COUNTIF(D97:E97,"NT")</f>
        <v>1</v>
      </c>
      <c r="J97" t="str">
        <f t="shared" ref="J97:J107" si="6">IF(G97&gt;0,"NC",IF(F97&gt;0,"C",IF(I97&gt;0,"NT","NA")))</f>
        <v>C</v>
      </c>
      <c r="K97">
        <v>12</v>
      </c>
      <c r="L97" s="45" t="str">
        <f>Critères!$B86</f>
        <v>12.1</v>
      </c>
      <c r="M97" s="45" t="str">
        <f>Critères!$A86</f>
        <v>NAVIGATION</v>
      </c>
      <c r="N97" s="45" t="str">
        <f>'P01'!$E87</f>
        <v>N</v>
      </c>
      <c r="O97" s="45" t="str">
        <f>'P02'!$E87</f>
        <v>N</v>
      </c>
      <c r="P97" s="51">
        <f>COUNTIF(N97:O97,"D")</f>
        <v>0</v>
      </c>
    </row>
    <row r="98" spans="1:16">
      <c r="A98">
        <v>12</v>
      </c>
      <c r="B98" s="45" t="str">
        <f>Critères!$B87</f>
        <v>12.2</v>
      </c>
      <c r="C98" s="45" t="str">
        <f>Critères!$A86</f>
        <v>NAVIGATION</v>
      </c>
      <c r="D98" s="45" t="str">
        <f>'P01'!$D88</f>
        <v>NA</v>
      </c>
      <c r="E98" s="45" t="str">
        <f>'P02'!$D88</f>
        <v>NT</v>
      </c>
      <c r="F98" s="51">
        <f>COUNTIF(D98:E98,"C")</f>
        <v>0</v>
      </c>
      <c r="G98" s="51">
        <f>COUNTIF(D98:E98,"NC")</f>
        <v>0</v>
      </c>
      <c r="H98" s="51">
        <f>COUNTIF(D98:E98,"NA")</f>
        <v>1</v>
      </c>
      <c r="I98" s="51">
        <f>COUNTIF(D98:E98,"NT")</f>
        <v>1</v>
      </c>
      <c r="J98" t="str">
        <f t="shared" si="6"/>
        <v>NT</v>
      </c>
      <c r="K98">
        <v>12</v>
      </c>
      <c r="L98" s="45" t="str">
        <f>Critères!$B87</f>
        <v>12.2</v>
      </c>
      <c r="M98" s="45" t="str">
        <f>Critères!$A86</f>
        <v>NAVIGATION</v>
      </c>
      <c r="N98" s="45" t="str">
        <f>'P01'!$E88</f>
        <v>N</v>
      </c>
      <c r="O98" s="45" t="str">
        <f>'P02'!$E88</f>
        <v>N</v>
      </c>
      <c r="P98" s="51">
        <f>COUNTIF(N98:O98,"D")</f>
        <v>0</v>
      </c>
    </row>
    <row r="99" spans="1:16">
      <c r="A99">
        <v>12</v>
      </c>
      <c r="B99" s="45" t="str">
        <f>Critères!$B88</f>
        <v>12.3</v>
      </c>
      <c r="C99" s="45" t="str">
        <f>Critères!$A86</f>
        <v>NAVIGATION</v>
      </c>
      <c r="D99" s="45" t="str">
        <f>'P01'!$D89</f>
        <v>NA</v>
      </c>
      <c r="E99" s="45" t="str">
        <f>'P02'!$D89</f>
        <v>NT</v>
      </c>
      <c r="F99" s="51">
        <f>COUNTIF(D99:E99,"C")</f>
        <v>0</v>
      </c>
      <c r="G99" s="51">
        <f>COUNTIF(D99:E99,"NC")</f>
        <v>0</v>
      </c>
      <c r="H99" s="51">
        <f>COUNTIF(D99:E99,"NA")</f>
        <v>1</v>
      </c>
      <c r="I99" s="51">
        <f>COUNTIF(D99:E99,"NT")</f>
        <v>1</v>
      </c>
      <c r="J99" t="str">
        <f t="shared" si="6"/>
        <v>NT</v>
      </c>
      <c r="K99">
        <v>12</v>
      </c>
      <c r="L99" s="45" t="str">
        <f>Critères!$B88</f>
        <v>12.3</v>
      </c>
      <c r="M99" s="45" t="str">
        <f>Critères!$A86</f>
        <v>NAVIGATION</v>
      </c>
      <c r="N99" s="45" t="str">
        <f>'P01'!$E89</f>
        <v>N</v>
      </c>
      <c r="O99" s="45" t="str">
        <f>'P02'!$E89</f>
        <v>N</v>
      </c>
      <c r="P99" s="51">
        <f>COUNTIF(N99:O99,"D")</f>
        <v>0</v>
      </c>
    </row>
    <row r="100" spans="1:16">
      <c r="A100">
        <v>12</v>
      </c>
      <c r="B100" s="45" t="str">
        <f>Critères!$B89</f>
        <v>12.4</v>
      </c>
      <c r="C100" s="45" t="str">
        <f>Critères!$A86</f>
        <v>NAVIGATION</v>
      </c>
      <c r="D100" s="45" t="str">
        <f>'P01'!$D90</f>
        <v>NA</v>
      </c>
      <c r="E100" s="45" t="str">
        <f>'P02'!$D90</f>
        <v>NT</v>
      </c>
      <c r="F100" s="51">
        <f>COUNTIF(D100:E100,"C")</f>
        <v>0</v>
      </c>
      <c r="G100" s="51">
        <f>COUNTIF(D100:E100,"NC")</f>
        <v>0</v>
      </c>
      <c r="H100" s="51">
        <f>COUNTIF(D100:E100,"NA")</f>
        <v>1</v>
      </c>
      <c r="I100" s="51">
        <f>COUNTIF(D100:E100,"NT")</f>
        <v>1</v>
      </c>
      <c r="J100" t="str">
        <f t="shared" si="6"/>
        <v>NT</v>
      </c>
      <c r="K100">
        <v>12</v>
      </c>
      <c r="L100" s="45" t="str">
        <f>Critères!$B89</f>
        <v>12.4</v>
      </c>
      <c r="M100" s="45" t="str">
        <f>Critères!$A86</f>
        <v>NAVIGATION</v>
      </c>
      <c r="N100" s="45" t="str">
        <f>'P01'!$E90</f>
        <v>N</v>
      </c>
      <c r="O100" s="45" t="str">
        <f>'P02'!$E90</f>
        <v>N</v>
      </c>
      <c r="P100" s="51">
        <f>COUNTIF(N100:O100,"D")</f>
        <v>0</v>
      </c>
    </row>
    <row r="101" spans="1:16">
      <c r="A101">
        <v>12</v>
      </c>
      <c r="B101" s="45" t="str">
        <f>Critères!$B90</f>
        <v>12.5</v>
      </c>
      <c r="C101" s="45" t="str">
        <f>Critères!$A86</f>
        <v>NAVIGATION</v>
      </c>
      <c r="D101" s="45" t="str">
        <f>'P01'!$D91</f>
        <v>NA</v>
      </c>
      <c r="E101" s="45" t="str">
        <f>'P02'!$D91</f>
        <v>NT</v>
      </c>
      <c r="F101" s="51">
        <f>COUNTIF(D101:E101,"C")</f>
        <v>0</v>
      </c>
      <c r="G101" s="51">
        <f>COUNTIF(D101:E101,"NC")</f>
        <v>0</v>
      </c>
      <c r="H101" s="51">
        <f>COUNTIF(D101:E101,"NA")</f>
        <v>1</v>
      </c>
      <c r="I101" s="51">
        <f>COUNTIF(D101:E101,"NT")</f>
        <v>1</v>
      </c>
      <c r="J101" t="str">
        <f t="shared" si="6"/>
        <v>NT</v>
      </c>
      <c r="K101">
        <v>12</v>
      </c>
      <c r="L101" s="45" t="str">
        <f>Critères!$B90</f>
        <v>12.5</v>
      </c>
      <c r="M101" s="45" t="str">
        <f>Critères!$A86</f>
        <v>NAVIGATION</v>
      </c>
      <c r="N101" s="45" t="str">
        <f>'P01'!$E91</f>
        <v>N</v>
      </c>
      <c r="O101" s="45" t="str">
        <f>'P02'!$E91</f>
        <v>N</v>
      </c>
      <c r="P101" s="51">
        <f>COUNTIF(N101:O101,"D")</f>
        <v>0</v>
      </c>
    </row>
    <row r="102" spans="1:16">
      <c r="A102">
        <v>12</v>
      </c>
      <c r="B102" s="45" t="str">
        <f>Critères!$B91</f>
        <v>12.6</v>
      </c>
      <c r="C102" s="45" t="str">
        <f>Critères!$A86</f>
        <v>NAVIGATION</v>
      </c>
      <c r="D102" s="45" t="str">
        <f>'P01'!$D92</f>
        <v>C</v>
      </c>
      <c r="E102" s="45" t="str">
        <f>'P02'!$D92</f>
        <v>NT</v>
      </c>
      <c r="F102" s="51">
        <f>COUNTIF(D102:E102,"C")</f>
        <v>1</v>
      </c>
      <c r="G102" s="51">
        <f>COUNTIF(D102:E102,"NC")</f>
        <v>0</v>
      </c>
      <c r="H102" s="51">
        <f>COUNTIF(D102:E102,"NA")</f>
        <v>0</v>
      </c>
      <c r="I102" s="51">
        <f>COUNTIF(D102:E102,"NT")</f>
        <v>1</v>
      </c>
      <c r="J102" t="str">
        <f t="shared" si="6"/>
        <v>C</v>
      </c>
      <c r="K102">
        <v>12</v>
      </c>
      <c r="L102" s="45" t="str">
        <f>Critères!$B91</f>
        <v>12.6</v>
      </c>
      <c r="M102" s="45" t="str">
        <f>Critères!$A86</f>
        <v>NAVIGATION</v>
      </c>
      <c r="N102" s="45" t="str">
        <f>'P01'!$E92</f>
        <v>N</v>
      </c>
      <c r="O102" s="45" t="str">
        <f>'P02'!$E92</f>
        <v>N</v>
      </c>
      <c r="P102" s="51">
        <f>COUNTIF(N102:O102,"D")</f>
        <v>0</v>
      </c>
    </row>
    <row r="103" spans="1:16">
      <c r="A103">
        <v>12</v>
      </c>
      <c r="B103" s="45" t="str">
        <f>Critères!$B92</f>
        <v>12.7</v>
      </c>
      <c r="C103" s="45" t="str">
        <f>Critères!$A86</f>
        <v>NAVIGATION</v>
      </c>
      <c r="D103" s="45" t="str">
        <f>'P01'!$D93</f>
        <v>C</v>
      </c>
      <c r="E103" s="45" t="str">
        <f>'P02'!$D93</f>
        <v>NT</v>
      </c>
      <c r="F103" s="51">
        <f>COUNTIF(D103:E103,"C")</f>
        <v>1</v>
      </c>
      <c r="G103" s="51">
        <f>COUNTIF(D103:E103,"NC")</f>
        <v>0</v>
      </c>
      <c r="H103" s="51">
        <f>COUNTIF(D103:E103,"NA")</f>
        <v>0</v>
      </c>
      <c r="I103" s="51">
        <f>COUNTIF(D103:E103,"NT")</f>
        <v>1</v>
      </c>
      <c r="J103" t="str">
        <f t="shared" si="6"/>
        <v>C</v>
      </c>
      <c r="K103">
        <v>12</v>
      </c>
      <c r="L103" s="45" t="str">
        <f>Critères!$B92</f>
        <v>12.7</v>
      </c>
      <c r="M103" s="45" t="str">
        <f>Critères!$A86</f>
        <v>NAVIGATION</v>
      </c>
      <c r="N103" s="45" t="str">
        <f>'P01'!$E93</f>
        <v>N</v>
      </c>
      <c r="O103" s="45" t="str">
        <f>'P02'!$E93</f>
        <v>N</v>
      </c>
      <c r="P103" s="51">
        <f>COUNTIF(N103:O103,"D")</f>
        <v>0</v>
      </c>
    </row>
    <row r="104" spans="1:16">
      <c r="A104">
        <v>12</v>
      </c>
      <c r="B104" s="45" t="str">
        <f>Critères!$B93</f>
        <v>12.8</v>
      </c>
      <c r="C104" s="45" t="str">
        <f>Critères!$A86</f>
        <v>NAVIGATION</v>
      </c>
      <c r="D104" s="45" t="str">
        <f>'P01'!$D94</f>
        <v>C</v>
      </c>
      <c r="E104" s="45" t="str">
        <f>'P02'!$D94</f>
        <v>NT</v>
      </c>
      <c r="F104" s="51">
        <f>COUNTIF(D104:E104,"C")</f>
        <v>1</v>
      </c>
      <c r="G104" s="51">
        <f>COUNTIF(D104:E104,"NC")</f>
        <v>0</v>
      </c>
      <c r="H104" s="51">
        <f>COUNTIF(D104:E104,"NA")</f>
        <v>0</v>
      </c>
      <c r="I104" s="51">
        <f>COUNTIF(D104:E104,"NT")</f>
        <v>1</v>
      </c>
      <c r="J104" t="str">
        <f t="shared" si="6"/>
        <v>C</v>
      </c>
      <c r="K104">
        <v>12</v>
      </c>
      <c r="L104" s="45" t="str">
        <f>Critères!$B93</f>
        <v>12.8</v>
      </c>
      <c r="M104" s="45" t="str">
        <f>Critères!$A86</f>
        <v>NAVIGATION</v>
      </c>
      <c r="N104" s="45" t="str">
        <f>'P01'!$E94</f>
        <v>N</v>
      </c>
      <c r="O104" s="45" t="str">
        <f>'P02'!$E94</f>
        <v>N</v>
      </c>
      <c r="P104" s="51">
        <f>COUNTIF(N104:O104,"D")</f>
        <v>0</v>
      </c>
    </row>
    <row r="105" spans="1:16">
      <c r="A105">
        <v>12</v>
      </c>
      <c r="B105" s="45" t="str">
        <f>Critères!$B94</f>
        <v>12.9</v>
      </c>
      <c r="C105" s="45" t="str">
        <f>Critères!$A86</f>
        <v>NAVIGATION</v>
      </c>
      <c r="D105" s="45" t="str">
        <f>'P01'!$D95</f>
        <v>C</v>
      </c>
      <c r="E105" s="45" t="str">
        <f>'P02'!$D95</f>
        <v>NT</v>
      </c>
      <c r="F105" s="51">
        <f>COUNTIF(D105:E105,"C")</f>
        <v>1</v>
      </c>
      <c r="G105" s="51">
        <f>COUNTIF(D105:E105,"NC")</f>
        <v>0</v>
      </c>
      <c r="H105" s="51">
        <f>COUNTIF(D105:E105,"NA")</f>
        <v>0</v>
      </c>
      <c r="I105" s="51">
        <f>COUNTIF(D105:E105,"NT")</f>
        <v>1</v>
      </c>
      <c r="J105" t="str">
        <f t="shared" si="6"/>
        <v>C</v>
      </c>
      <c r="K105">
        <v>12</v>
      </c>
      <c r="L105" s="45" t="str">
        <f>Critères!$B94</f>
        <v>12.9</v>
      </c>
      <c r="M105" s="45" t="str">
        <f>Critères!$A86</f>
        <v>NAVIGATION</v>
      </c>
      <c r="N105" s="45" t="str">
        <f>'P01'!$E95</f>
        <v>N</v>
      </c>
      <c r="O105" s="45" t="str">
        <f>'P02'!$E95</f>
        <v>N</v>
      </c>
      <c r="P105" s="51">
        <f>COUNTIF(N105:O105,"D")</f>
        <v>0</v>
      </c>
    </row>
    <row r="106" spans="1:16">
      <c r="A106">
        <v>12</v>
      </c>
      <c r="B106" s="45" t="str">
        <f>Critères!$B95</f>
        <v>12.10</v>
      </c>
      <c r="C106" s="45" t="str">
        <f>Critères!$A86</f>
        <v>NAVIGATION</v>
      </c>
      <c r="D106" s="45" t="str">
        <f>'P01'!$D96</f>
        <v>NA</v>
      </c>
      <c r="E106" s="45" t="str">
        <f>'P02'!$D96</f>
        <v>NT</v>
      </c>
      <c r="F106" s="51">
        <f>COUNTIF(D106:E106,"C")</f>
        <v>0</v>
      </c>
      <c r="G106" s="51">
        <f>COUNTIF(D106:E106,"NC")</f>
        <v>0</v>
      </c>
      <c r="H106" s="51">
        <f>COUNTIF(D106:E106,"NA")</f>
        <v>1</v>
      </c>
      <c r="I106" s="51">
        <f>COUNTIF(D106:E106,"NT")</f>
        <v>1</v>
      </c>
      <c r="J106" t="str">
        <f t="shared" si="6"/>
        <v>NT</v>
      </c>
      <c r="K106">
        <v>12</v>
      </c>
      <c r="L106" s="45" t="str">
        <f>Critères!$B95</f>
        <v>12.10</v>
      </c>
      <c r="M106" s="45" t="str">
        <f>Critères!$A86</f>
        <v>NAVIGATION</v>
      </c>
      <c r="N106" s="45" t="str">
        <f>'P01'!$E96</f>
        <v>N</v>
      </c>
      <c r="O106" s="45" t="str">
        <f>'P02'!$E96</f>
        <v>N</v>
      </c>
      <c r="P106" s="51">
        <f>COUNTIF(N106:O106,"D")</f>
        <v>0</v>
      </c>
    </row>
    <row r="107" spans="1:16">
      <c r="A107">
        <v>12</v>
      </c>
      <c r="B107" s="45" t="str">
        <f>Critères!$B96</f>
        <v>12.11</v>
      </c>
      <c r="C107" s="45" t="str">
        <f>Critères!$A86</f>
        <v>NAVIGATION</v>
      </c>
      <c r="D107" s="45" t="str">
        <f>'P01'!$D97</f>
        <v>NA</v>
      </c>
      <c r="E107" s="45" t="str">
        <f>'P02'!$D97</f>
        <v>NT</v>
      </c>
      <c r="F107" s="51">
        <f>COUNTIF(D107:E107,"C")</f>
        <v>0</v>
      </c>
      <c r="G107" s="51">
        <f>COUNTIF(D107:E107,"NC")</f>
        <v>0</v>
      </c>
      <c r="H107" s="51">
        <f>COUNTIF(D107:E107,"NA")</f>
        <v>1</v>
      </c>
      <c r="I107" s="51">
        <f>COUNTIF(D107:E107,"NT")</f>
        <v>1</v>
      </c>
      <c r="J107" t="str">
        <f t="shared" si="6"/>
        <v>NT</v>
      </c>
      <c r="K107">
        <v>12</v>
      </c>
      <c r="L107" s="45" t="str">
        <f>Critères!$B96</f>
        <v>12.11</v>
      </c>
      <c r="M107" s="45" t="str">
        <f>Critères!$A86</f>
        <v>NAVIGATION</v>
      </c>
      <c r="N107" s="45" t="str">
        <f>'P01'!$E97</f>
        <v>N</v>
      </c>
      <c r="O107" s="45" t="str">
        <f>'P02'!$E97</f>
        <v>N</v>
      </c>
      <c r="P107" s="51">
        <f>COUNTIF(N107:O107,"D")</f>
        <v>0</v>
      </c>
    </row>
    <row r="108" spans="1:16">
      <c r="A108" s="54"/>
      <c r="B108" s="55"/>
      <c r="C108" s="55"/>
      <c r="D108" s="55"/>
      <c r="E108" s="55"/>
      <c r="F108" s="56">
        <f>SUM(F97:F107)</f>
        <v>5</v>
      </c>
      <c r="G108" s="56">
        <f>SUM(G97:G107)</f>
        <v>0</v>
      </c>
      <c r="H108" s="56">
        <f>SUM(H97:H107)</f>
        <v>6</v>
      </c>
      <c r="I108" s="56">
        <f>SUM(I97:I107)</f>
        <v>11</v>
      </c>
      <c r="K108" s="54"/>
      <c r="L108" s="55"/>
      <c r="M108" s="55"/>
      <c r="N108" s="55"/>
      <c r="O108" s="55"/>
      <c r="P108" s="56">
        <f>SUM(P97:P107)</f>
        <v>0</v>
      </c>
    </row>
    <row r="109" spans="1:16">
      <c r="A109">
        <v>13</v>
      </c>
      <c r="B109" s="45" t="str">
        <f>Critères!$B97</f>
        <v>13.1</v>
      </c>
      <c r="C109" s="45" t="str">
        <f>Critères!$A97</f>
        <v>CONSULTATION</v>
      </c>
      <c r="D109" s="45" t="str">
        <f>'P01'!$D98</f>
        <v>NT</v>
      </c>
      <c r="E109" s="45" t="str">
        <f>'P02'!$D98</f>
        <v>NT</v>
      </c>
      <c r="F109" s="51">
        <f>COUNTIF(D109:E109,"C")</f>
        <v>0</v>
      </c>
      <c r="G109" s="51">
        <f>COUNTIF(D109:E109,"NC")</f>
        <v>0</v>
      </c>
      <c r="H109" s="51">
        <f>COUNTIF(D109:E109,"NA")</f>
        <v>0</v>
      </c>
      <c r="I109" s="51">
        <f>COUNTIF(D109:E109,"NT")</f>
        <v>2</v>
      </c>
      <c r="J109" t="str">
        <f t="shared" ref="J109:J120" si="7">IF(G109&gt;0,"NC",IF(F109&gt;0,"C",IF(I109&gt;0,"NT","NA")))</f>
        <v>NT</v>
      </c>
      <c r="K109">
        <v>13</v>
      </c>
      <c r="L109" s="45" t="str">
        <f>Critères!$B97</f>
        <v>13.1</v>
      </c>
      <c r="M109" s="45" t="str">
        <f>Critères!$A97</f>
        <v>CONSULTATION</v>
      </c>
      <c r="N109" s="45" t="str">
        <f>'P01'!$E98</f>
        <v>N</v>
      </c>
      <c r="O109" s="45" t="str">
        <f>'P02'!$E98</f>
        <v>N</v>
      </c>
      <c r="P109" s="51">
        <f>COUNTIF(N109:O109,"D")</f>
        <v>0</v>
      </c>
    </row>
    <row r="110" spans="1:16">
      <c r="A110">
        <v>13</v>
      </c>
      <c r="B110" s="45" t="str">
        <f>Critères!$B98</f>
        <v>13.2</v>
      </c>
      <c r="C110" s="45" t="str">
        <f>Critères!$A97</f>
        <v>CONSULTATION</v>
      </c>
      <c r="D110" s="45" t="str">
        <f>'P01'!$D99</f>
        <v>NT</v>
      </c>
      <c r="E110" s="45" t="str">
        <f>'P02'!$D99</f>
        <v>NT</v>
      </c>
      <c r="F110" s="51">
        <f>COUNTIF(D110:E110,"C")</f>
        <v>0</v>
      </c>
      <c r="G110" s="51">
        <f>COUNTIF(D110:E110,"NC")</f>
        <v>0</v>
      </c>
      <c r="H110" s="51">
        <f>COUNTIF(D110:E110,"NA")</f>
        <v>0</v>
      </c>
      <c r="I110" s="51">
        <f>COUNTIF(D110:E110,"NT")</f>
        <v>2</v>
      </c>
      <c r="J110" t="str">
        <f t="shared" si="7"/>
        <v>NT</v>
      </c>
      <c r="K110">
        <v>13</v>
      </c>
      <c r="L110" s="45" t="str">
        <f>Critères!$B98</f>
        <v>13.2</v>
      </c>
      <c r="M110" s="45" t="str">
        <f>Critères!$A97</f>
        <v>CONSULTATION</v>
      </c>
      <c r="N110" s="45" t="str">
        <f>'P01'!$E99</f>
        <v>N</v>
      </c>
      <c r="O110" s="45" t="str">
        <f>'P02'!$E99</f>
        <v>N</v>
      </c>
      <c r="P110" s="51">
        <f>COUNTIF(N110:O110,"D")</f>
        <v>0</v>
      </c>
    </row>
    <row r="111" spans="1:16">
      <c r="A111">
        <v>13</v>
      </c>
      <c r="B111" s="45" t="str">
        <f>Critères!$B99</f>
        <v>13.3</v>
      </c>
      <c r="C111" s="45" t="str">
        <f>Critères!$A97</f>
        <v>CONSULTATION</v>
      </c>
      <c r="D111" s="45" t="str">
        <f>'P01'!$D100</f>
        <v>NT</v>
      </c>
      <c r="E111" s="45" t="str">
        <f>'P02'!$D100</f>
        <v>NT</v>
      </c>
      <c r="F111" s="51">
        <f>COUNTIF(D111:E111,"C")</f>
        <v>0</v>
      </c>
      <c r="G111" s="51">
        <f>COUNTIF(D111:E111,"NC")</f>
        <v>0</v>
      </c>
      <c r="H111" s="51">
        <f>COUNTIF(D111:E111,"NA")</f>
        <v>0</v>
      </c>
      <c r="I111" s="51">
        <f>COUNTIF(D111:E111,"NT")</f>
        <v>2</v>
      </c>
      <c r="J111" t="str">
        <f t="shared" si="7"/>
        <v>NT</v>
      </c>
      <c r="K111">
        <v>13</v>
      </c>
      <c r="L111" s="45" t="str">
        <f>Critères!$B99</f>
        <v>13.3</v>
      </c>
      <c r="M111" s="45" t="str">
        <f>Critères!$A97</f>
        <v>CONSULTATION</v>
      </c>
      <c r="N111" s="45" t="str">
        <f>'P01'!$E100</f>
        <v>N</v>
      </c>
      <c r="O111" s="45" t="str">
        <f>'P02'!$E100</f>
        <v>N</v>
      </c>
      <c r="P111" s="51">
        <f>COUNTIF(N111:O111,"D")</f>
        <v>0</v>
      </c>
    </row>
    <row r="112" spans="1:16">
      <c r="A112">
        <v>13</v>
      </c>
      <c r="B112" s="45" t="str">
        <f>Critères!$B100</f>
        <v>13.4</v>
      </c>
      <c r="C112" s="45" t="str">
        <f>Critères!$A97</f>
        <v>CONSULTATION</v>
      </c>
      <c r="D112" s="45" t="str">
        <f>'P01'!$D101</f>
        <v>NT</v>
      </c>
      <c r="E112" s="45" t="str">
        <f>'P02'!$D101</f>
        <v>NT</v>
      </c>
      <c r="F112" s="51">
        <f>COUNTIF(D112:E112,"C")</f>
        <v>0</v>
      </c>
      <c r="G112" s="51">
        <f>COUNTIF(D112:E112,"NC")</f>
        <v>0</v>
      </c>
      <c r="H112" s="51">
        <f>COUNTIF(D112:E112,"NA")</f>
        <v>0</v>
      </c>
      <c r="I112" s="51">
        <f>COUNTIF(D112:E112,"NT")</f>
        <v>2</v>
      </c>
      <c r="J112" t="str">
        <f t="shared" si="7"/>
        <v>NT</v>
      </c>
      <c r="K112">
        <v>13</v>
      </c>
      <c r="L112" s="45" t="str">
        <f>Critères!$B100</f>
        <v>13.4</v>
      </c>
      <c r="M112" s="45" t="str">
        <f>Critères!$A97</f>
        <v>CONSULTATION</v>
      </c>
      <c r="N112" s="45" t="str">
        <f>'P01'!$E101</f>
        <v>N</v>
      </c>
      <c r="O112" s="45" t="str">
        <f>'P02'!$E101</f>
        <v>N</v>
      </c>
      <c r="P112" s="51">
        <f>COUNTIF(N112:O112,"D")</f>
        <v>0</v>
      </c>
    </row>
    <row r="113" spans="1:28">
      <c r="A113">
        <v>13</v>
      </c>
      <c r="B113" s="45" t="str">
        <f>Critères!$B101</f>
        <v>13.5</v>
      </c>
      <c r="C113" s="45" t="str">
        <f>Critères!$A97</f>
        <v>CONSULTATION</v>
      </c>
      <c r="D113" s="45" t="str">
        <f>'P01'!$D102</f>
        <v>NT</v>
      </c>
      <c r="E113" s="45" t="str">
        <f>'P02'!$D102</f>
        <v>NT</v>
      </c>
      <c r="F113" s="51">
        <f>COUNTIF(D113:E113,"C")</f>
        <v>0</v>
      </c>
      <c r="G113" s="51">
        <f>COUNTIF(D113:E113,"NC")</f>
        <v>0</v>
      </c>
      <c r="H113" s="51">
        <f>COUNTIF(D113:E113,"NA")</f>
        <v>0</v>
      </c>
      <c r="I113" s="51">
        <f>COUNTIF(D113:E113,"NT")</f>
        <v>2</v>
      </c>
      <c r="J113" t="str">
        <f t="shared" si="7"/>
        <v>NT</v>
      </c>
      <c r="K113">
        <v>13</v>
      </c>
      <c r="L113" s="45" t="str">
        <f>Critères!$B101</f>
        <v>13.5</v>
      </c>
      <c r="M113" s="45" t="str">
        <f>Critères!$A97</f>
        <v>CONSULTATION</v>
      </c>
      <c r="N113" s="45" t="str">
        <f>'P01'!$E102</f>
        <v>N</v>
      </c>
      <c r="O113" s="45" t="str">
        <f>'P02'!$E102</f>
        <v>N</v>
      </c>
      <c r="P113" s="51">
        <f>COUNTIF(N113:O113,"D")</f>
        <v>0</v>
      </c>
    </row>
    <row r="114" spans="1:28">
      <c r="A114">
        <v>13</v>
      </c>
      <c r="B114" s="45" t="str">
        <f>Critères!$B102</f>
        <v>13.6</v>
      </c>
      <c r="C114" s="45" t="str">
        <f>Critères!$A97</f>
        <v>CONSULTATION</v>
      </c>
      <c r="D114" s="45" t="str">
        <f>'P01'!$D103</f>
        <v>NT</v>
      </c>
      <c r="E114" s="45" t="str">
        <f>'P02'!$D103</f>
        <v>NT</v>
      </c>
      <c r="F114" s="51">
        <f>COUNTIF(D114:E114,"C")</f>
        <v>0</v>
      </c>
      <c r="G114" s="51">
        <f>COUNTIF(D114:E114,"NC")</f>
        <v>0</v>
      </c>
      <c r="H114" s="51">
        <f>COUNTIF(D114:E114,"NA")</f>
        <v>0</v>
      </c>
      <c r="I114" s="51">
        <f>COUNTIF(D114:E114,"NT")</f>
        <v>2</v>
      </c>
      <c r="J114" t="str">
        <f t="shared" si="7"/>
        <v>NT</v>
      </c>
      <c r="K114">
        <v>13</v>
      </c>
      <c r="L114" s="45" t="str">
        <f>Critères!$B102</f>
        <v>13.6</v>
      </c>
      <c r="M114" s="45" t="str">
        <f>Critères!$A97</f>
        <v>CONSULTATION</v>
      </c>
      <c r="N114" s="45" t="str">
        <f>'P01'!$E103</f>
        <v>N</v>
      </c>
      <c r="O114" s="45" t="str">
        <f>'P02'!$E103</f>
        <v>N</v>
      </c>
      <c r="P114" s="51">
        <f>COUNTIF(N114:O114,"D")</f>
        <v>0</v>
      </c>
    </row>
    <row r="115" spans="1:28">
      <c r="A115">
        <v>13</v>
      </c>
      <c r="B115" s="45" t="str">
        <f>Critères!$B103</f>
        <v>13.7</v>
      </c>
      <c r="C115" s="45" t="str">
        <f>Critères!$A97</f>
        <v>CONSULTATION</v>
      </c>
      <c r="D115" s="45" t="str">
        <f>'P01'!$D104</f>
        <v>NT</v>
      </c>
      <c r="E115" s="45" t="str">
        <f>'P02'!$D104</f>
        <v>NT</v>
      </c>
      <c r="F115" s="51">
        <f>COUNTIF(D115:E115,"C")</f>
        <v>0</v>
      </c>
      <c r="G115" s="51">
        <f>COUNTIF(D115:E115,"NC")</f>
        <v>0</v>
      </c>
      <c r="H115" s="51">
        <f>COUNTIF(D115:E115,"NA")</f>
        <v>0</v>
      </c>
      <c r="I115" s="51">
        <f>COUNTIF(D115:E115,"NT")</f>
        <v>2</v>
      </c>
      <c r="J115" t="str">
        <f t="shared" si="7"/>
        <v>NT</v>
      </c>
      <c r="K115">
        <v>13</v>
      </c>
      <c r="L115" s="45" t="str">
        <f>Critères!$B103</f>
        <v>13.7</v>
      </c>
      <c r="M115" s="45" t="str">
        <f>Critères!$A97</f>
        <v>CONSULTATION</v>
      </c>
      <c r="N115" s="45" t="str">
        <f>'P01'!$E104</f>
        <v>N</v>
      </c>
      <c r="O115" s="45" t="str">
        <f>'P02'!$E104</f>
        <v>N</v>
      </c>
      <c r="P115" s="51">
        <f>COUNTIF(N115:O115,"D")</f>
        <v>0</v>
      </c>
    </row>
    <row r="116" spans="1:28">
      <c r="A116">
        <v>13</v>
      </c>
      <c r="B116" s="45" t="str">
        <f>Critères!$B104</f>
        <v>13.8</v>
      </c>
      <c r="C116" s="45" t="str">
        <f>Critères!$A97</f>
        <v>CONSULTATION</v>
      </c>
      <c r="D116" s="45" t="str">
        <f>'P01'!$D105</f>
        <v>NT</v>
      </c>
      <c r="E116" s="45" t="str">
        <f>'P02'!$D105</f>
        <v>NT</v>
      </c>
      <c r="F116" s="51">
        <f>COUNTIF(D116:E116,"C")</f>
        <v>0</v>
      </c>
      <c r="G116" s="51">
        <f>COUNTIF(D116:E116,"NC")</f>
        <v>0</v>
      </c>
      <c r="H116" s="51">
        <f>COUNTIF(D116:E116,"NA")</f>
        <v>0</v>
      </c>
      <c r="I116" s="51">
        <f>COUNTIF(D116:E116,"NT")</f>
        <v>2</v>
      </c>
      <c r="J116" t="str">
        <f t="shared" si="7"/>
        <v>NT</v>
      </c>
      <c r="K116">
        <v>13</v>
      </c>
      <c r="L116" s="45" t="str">
        <f>Critères!$B104</f>
        <v>13.8</v>
      </c>
      <c r="M116" s="45" t="str">
        <f>Critères!$A97</f>
        <v>CONSULTATION</v>
      </c>
      <c r="N116" s="45" t="str">
        <f>'P01'!$E105</f>
        <v>N</v>
      </c>
      <c r="O116" s="45" t="str">
        <f>'P02'!$E105</f>
        <v>N</v>
      </c>
      <c r="P116" s="51">
        <f>COUNTIF(N116:O116,"D")</f>
        <v>0</v>
      </c>
    </row>
    <row r="117" spans="1:28">
      <c r="A117">
        <v>13</v>
      </c>
      <c r="B117" s="45" t="str">
        <f>Critères!$B105</f>
        <v>13.9</v>
      </c>
      <c r="C117" s="45" t="str">
        <f>Critères!$A97</f>
        <v>CONSULTATION</v>
      </c>
      <c r="D117" s="45" t="str">
        <f>'P01'!$D106</f>
        <v>NT</v>
      </c>
      <c r="E117" s="45" t="str">
        <f>'P02'!$D106</f>
        <v>NT</v>
      </c>
      <c r="F117" s="51">
        <f>COUNTIF(D117:E117,"C")</f>
        <v>0</v>
      </c>
      <c r="G117" s="51">
        <f>COUNTIF(D117:E117,"NC")</f>
        <v>0</v>
      </c>
      <c r="H117" s="51">
        <f>COUNTIF(D117:E117,"NA")</f>
        <v>0</v>
      </c>
      <c r="I117" s="51">
        <f>COUNTIF(D117:E117,"NT")</f>
        <v>2</v>
      </c>
      <c r="J117" t="str">
        <f t="shared" si="7"/>
        <v>NT</v>
      </c>
      <c r="K117">
        <v>13</v>
      </c>
      <c r="L117" s="45" t="str">
        <f>Critères!$B105</f>
        <v>13.9</v>
      </c>
      <c r="M117" s="45" t="str">
        <f>Critères!$A97</f>
        <v>CONSULTATION</v>
      </c>
      <c r="N117" s="45" t="str">
        <f>'P01'!$E106</f>
        <v>N</v>
      </c>
      <c r="O117" s="45" t="str">
        <f>'P02'!$E106</f>
        <v>N</v>
      </c>
      <c r="P117" s="51">
        <f>COUNTIF(N117:O117,"D")</f>
        <v>0</v>
      </c>
    </row>
    <row r="118" spans="1:28">
      <c r="A118">
        <v>13</v>
      </c>
      <c r="B118" s="45" t="str">
        <f>Critères!$B106</f>
        <v>13.10</v>
      </c>
      <c r="C118" s="45" t="str">
        <f>Critères!$A97</f>
        <v>CONSULTATION</v>
      </c>
      <c r="D118" s="45" t="str">
        <f>'P01'!$D107</f>
        <v>NT</v>
      </c>
      <c r="E118" s="45" t="str">
        <f>'P02'!$D107</f>
        <v>NT</v>
      </c>
      <c r="F118" s="51">
        <f>COUNTIF(D118:E118,"C")</f>
        <v>0</v>
      </c>
      <c r="G118" s="51">
        <f>COUNTIF(D118:E118,"NC")</f>
        <v>0</v>
      </c>
      <c r="H118" s="51">
        <f>COUNTIF(D118:E118,"NA")</f>
        <v>0</v>
      </c>
      <c r="I118" s="51">
        <f>COUNTIF(D118:E118,"NT")</f>
        <v>2</v>
      </c>
      <c r="J118" t="str">
        <f t="shared" si="7"/>
        <v>NT</v>
      </c>
      <c r="K118">
        <v>13</v>
      </c>
      <c r="L118" s="45" t="str">
        <f>Critères!$B106</f>
        <v>13.10</v>
      </c>
      <c r="M118" s="45" t="str">
        <f>Critères!$A97</f>
        <v>CONSULTATION</v>
      </c>
      <c r="N118" s="45" t="str">
        <f>'P01'!$E107</f>
        <v>N</v>
      </c>
      <c r="O118" s="45" t="str">
        <f>'P02'!$E107</f>
        <v>N</v>
      </c>
      <c r="P118" s="51">
        <f>COUNTIF(N118:O118,"D")</f>
        <v>0</v>
      </c>
    </row>
    <row r="119" spans="1:28">
      <c r="A119">
        <v>13</v>
      </c>
      <c r="B119" s="45" t="str">
        <f>Critères!$B107</f>
        <v>13.11</v>
      </c>
      <c r="C119" s="45" t="str">
        <f>Critères!$A97</f>
        <v>CONSULTATION</v>
      </c>
      <c r="D119" s="45" t="str">
        <f>'P01'!$D108</f>
        <v>NT</v>
      </c>
      <c r="E119" s="45" t="str">
        <f>'P02'!$D108</f>
        <v>NT</v>
      </c>
      <c r="F119" s="51">
        <f>COUNTIF(D119:E119,"C")</f>
        <v>0</v>
      </c>
      <c r="G119" s="51">
        <f>COUNTIF(D119:E119,"NC")</f>
        <v>0</v>
      </c>
      <c r="H119" s="51">
        <f>COUNTIF(D119:E119,"NA")</f>
        <v>0</v>
      </c>
      <c r="I119" s="51">
        <f>COUNTIF(D119:E119,"NT")</f>
        <v>2</v>
      </c>
      <c r="J119" t="str">
        <f t="shared" si="7"/>
        <v>NT</v>
      </c>
      <c r="K119">
        <v>13</v>
      </c>
      <c r="L119" s="45" t="str">
        <f>Critères!$B107</f>
        <v>13.11</v>
      </c>
      <c r="M119" s="45" t="str">
        <f>Critères!$A97</f>
        <v>CONSULTATION</v>
      </c>
      <c r="N119" s="45" t="str">
        <f>'P01'!$E108</f>
        <v>N</v>
      </c>
      <c r="O119" s="45" t="str">
        <f>'P02'!$E108</f>
        <v>N</v>
      </c>
      <c r="P119" s="51">
        <f>COUNTIF(N119:O119,"D")</f>
        <v>0</v>
      </c>
    </row>
    <row r="120" spans="1:28">
      <c r="A120">
        <v>13</v>
      </c>
      <c r="B120" s="45" t="str">
        <f>Critères!$B108</f>
        <v>13.12</v>
      </c>
      <c r="C120" s="45" t="str">
        <f>Critères!$A97</f>
        <v>CONSULTATION</v>
      </c>
      <c r="D120" s="45" t="str">
        <f>'P01'!$D109</f>
        <v>NT</v>
      </c>
      <c r="E120" s="45" t="str">
        <f>'P02'!$D109</f>
        <v>NT</v>
      </c>
      <c r="F120" s="51">
        <f>COUNTIF(D120:E120,"C")</f>
        <v>0</v>
      </c>
      <c r="G120" s="51">
        <f>COUNTIF(D120:E120,"NC")</f>
        <v>0</v>
      </c>
      <c r="H120" s="51">
        <f>COUNTIF(D120:E120,"NA")</f>
        <v>0</v>
      </c>
      <c r="I120" s="51">
        <f>COUNTIF(D120:E120,"NT")</f>
        <v>2</v>
      </c>
      <c r="J120" t="str">
        <f t="shared" si="7"/>
        <v>NT</v>
      </c>
      <c r="K120">
        <v>13</v>
      </c>
      <c r="L120" s="45" t="str">
        <f>Critères!$B108</f>
        <v>13.12</v>
      </c>
      <c r="M120" s="45" t="str">
        <f>Critères!$A97</f>
        <v>CONSULTATION</v>
      </c>
      <c r="N120" s="45" t="str">
        <f>'P01'!$E109</f>
        <v>N</v>
      </c>
      <c r="O120" s="45" t="str">
        <f>'P02'!$E109</f>
        <v>N</v>
      </c>
      <c r="P120" s="51">
        <f>COUNTIF(N120:O120,"D")</f>
        <v>0</v>
      </c>
    </row>
    <row r="121" spans="1:28">
      <c r="A121" s="54"/>
      <c r="B121" s="55"/>
      <c r="C121" s="55"/>
      <c r="D121" s="55"/>
      <c r="E121" s="55"/>
      <c r="F121" s="56">
        <f>SUM(F109:F120)</f>
        <v>0</v>
      </c>
      <c r="G121" s="56">
        <f>SUM(G109:G120)</f>
        <v>0</v>
      </c>
      <c r="H121" s="56">
        <f>SUM(H109:H120)</f>
        <v>0</v>
      </c>
      <c r="I121" s="56">
        <f>SUM(I109:I120)</f>
        <v>24</v>
      </c>
      <c r="K121" s="54"/>
      <c r="L121" s="55"/>
      <c r="M121" s="55"/>
      <c r="N121" s="55"/>
      <c r="O121" s="55"/>
      <c r="P121" s="56">
        <f>SUM(P109:P120)</f>
        <v>0</v>
      </c>
    </row>
    <row r="122" spans="1:28">
      <c r="A122" s="2"/>
      <c r="B122" s="58"/>
      <c r="C122" s="58" t="s">
        <v>253</v>
      </c>
      <c r="D122" s="58">
        <f t="shared" ref="D122:E122" si="8">SUM(COUNTIF(D3:D11,"C"),COUNTIF(D13:D14,"C"),COUNTIF(D16:D18,"C"),COUNTIF(D20:D32,"C"),COUNTIF(D34:D41,"C"),COUNTIF(D43:D44,"C"),COUNTIF(D46:D50,"C"),COUNTIF(D52:D61,"C"),COUNTIF(D63:D66,"C"),COUNTIF(D68:D81,"C"),COUNTIF(D83:D95,"C"),COUNTIF(D97:D107,"C"),COUNTIF(D109:D120,"C"))</f>
        <v>18</v>
      </c>
      <c r="E122" s="58">
        <f t="shared" si="8"/>
        <v>0</v>
      </c>
      <c r="F122" s="59"/>
      <c r="G122" s="59"/>
      <c r="H122" s="59"/>
      <c r="I122" s="59"/>
      <c r="J122" s="2"/>
      <c r="K122" s="2"/>
      <c r="L122" s="58"/>
      <c r="M122" s="58"/>
      <c r="N122" s="58"/>
      <c r="O122" s="58"/>
      <c r="P122" s="59"/>
      <c r="Q122" s="2"/>
      <c r="R122" s="2"/>
      <c r="S122" s="2"/>
      <c r="T122" s="2"/>
      <c r="U122" s="2"/>
      <c r="V122" s="2"/>
      <c r="W122" s="2"/>
      <c r="X122" s="2"/>
      <c r="Y122" s="2"/>
      <c r="Z122" s="2"/>
      <c r="AA122" s="2"/>
      <c r="AB122" s="2"/>
    </row>
    <row r="123" spans="1:28">
      <c r="A123" s="2"/>
      <c r="B123" s="58"/>
      <c r="C123" s="58" t="s">
        <v>254</v>
      </c>
      <c r="D123" s="58">
        <f t="shared" ref="D123:E123" si="9">SUM(COUNTIF(D3:D11,"NC"),COUNTIF(D13:D14,"NC"),COUNTIF(D16:D18,"NC"),COUNTIF(D20:D32,"NC"),COUNTIF(D34:D41,"NC"),COUNTIF(D43:D44,"NC"),COUNTIF(D46:D50,"NC"),COUNTIF(D52:D61,"NC"),COUNTIF(D63:D66,"NC"),COUNTIF(D68:D81,"NC"),COUNTIF(D83:D95,"NC"),COUNTIF(D97:D107,"NC"),COUNTIF(D109:D120,"NC"))</f>
        <v>0</v>
      </c>
      <c r="E123" s="58">
        <f t="shared" si="9"/>
        <v>0</v>
      </c>
      <c r="F123" s="59"/>
      <c r="G123" s="59"/>
      <c r="H123" s="59"/>
      <c r="I123" s="59"/>
      <c r="J123" s="2"/>
      <c r="K123" s="2"/>
      <c r="L123" s="58"/>
      <c r="M123" s="58"/>
      <c r="N123" s="58"/>
      <c r="O123" s="58"/>
      <c r="P123" s="59"/>
      <c r="Q123" s="2"/>
      <c r="R123" s="2"/>
      <c r="S123" s="2"/>
      <c r="T123" s="2"/>
      <c r="U123" s="2"/>
      <c r="V123" s="2"/>
      <c r="W123" s="2"/>
      <c r="X123" s="2"/>
      <c r="Y123" s="2"/>
      <c r="Z123" s="2"/>
      <c r="AA123" s="2"/>
      <c r="AB123" s="2"/>
    </row>
    <row r="124" spans="1:28">
      <c r="A124" s="2"/>
      <c r="B124" s="58"/>
      <c r="C124" s="58" t="s">
        <v>255</v>
      </c>
      <c r="D124" s="58">
        <f t="shared" ref="D124:E124" si="10">SUM(COUNTIF(D3:D11,"NA"),COUNTIF(D13:D14,"NA"),COUNTIF(D16:D18,"NA"),COUNTIF(D20:D32,"NA"),COUNTIF(D34:D41,"NA"),COUNTIF(D43:D44,"NA"),COUNTIF(D46:D50,"NA"),COUNTIF(D52:D61,"NA"),COUNTIF(D63:D66,"NA"),COUNTIF(D68:D81,"NA"),COUNTIF(D83:D95,"NA"),COUNTIF(D97:D107,"NA"),COUNTIF(D109:D120,"NA"))</f>
        <v>9</v>
      </c>
      <c r="E124" s="58">
        <f t="shared" si="10"/>
        <v>0</v>
      </c>
      <c r="F124" s="59"/>
      <c r="G124" s="59"/>
      <c r="H124" s="59"/>
      <c r="I124" s="59"/>
      <c r="J124" s="2"/>
      <c r="K124" s="2"/>
      <c r="L124" s="58"/>
      <c r="M124" s="58"/>
      <c r="N124" s="58"/>
      <c r="O124" s="58"/>
      <c r="P124" s="59"/>
      <c r="Q124" s="2"/>
      <c r="R124" s="2"/>
      <c r="S124" s="2"/>
      <c r="T124" s="2"/>
      <c r="U124" s="2"/>
      <c r="V124" s="2"/>
      <c r="W124" s="2"/>
      <c r="X124" s="2"/>
      <c r="Y124" s="2"/>
      <c r="Z124" s="2"/>
      <c r="AA124" s="2"/>
      <c r="AB124" s="2"/>
    </row>
    <row r="125" spans="1:28">
      <c r="A125" s="2"/>
      <c r="B125" s="58"/>
      <c r="C125" s="58" t="s">
        <v>256</v>
      </c>
      <c r="D125">
        <f t="shared" ref="D125:E125" si="11">IF(AND(D122=0,D123=0),"NA",D122/(D122+D123))</f>
        <v>1</v>
      </c>
      <c r="E125" t="str">
        <f t="shared" si="11"/>
        <v>NA</v>
      </c>
      <c r="F125" s="59" t="e">
        <f>IF(AND(#REF!&lt;&gt;0,#REF!&lt;&gt;0),"ok","ko")</f>
        <v>#REF!</v>
      </c>
      <c r="G125" s="59"/>
      <c r="H125" s="59"/>
      <c r="I125" s="59"/>
      <c r="J125" s="2"/>
      <c r="K125" s="2"/>
      <c r="L125" s="58"/>
      <c r="M125" s="58"/>
      <c r="N125" s="58"/>
      <c r="O125" s="58"/>
      <c r="P125" s="59"/>
      <c r="Q125" s="2"/>
      <c r="R125" s="2"/>
      <c r="S125" s="2"/>
      <c r="T125" s="2"/>
      <c r="U125" s="2"/>
      <c r="V125" s="2"/>
      <c r="W125" s="2"/>
      <c r="X125" s="2"/>
      <c r="Y125" s="2"/>
      <c r="Z125" s="2"/>
      <c r="AA125" s="2"/>
      <c r="AB125" s="2"/>
    </row>
  </sheetData>
  <pageMargins left="0.39370078740157477" right="0.39370078740157477" top="0.78740157480314954" bottom="0.59015748031496063" header="0.39370078740157477" footer="0.39370078740157477"/>
  <pageSetup paperSize="0" scale="74" fitToWidth="0" fitToHeight="0" pageOrder="overThenDown" orientation="portrait" useFirstPageNumber="1" horizontalDpi="0" verticalDpi="0" copies="0"/>
  <headerFooter alignWithMargins="0">
    <oddHeader>&amp;LRGAA 3.0 - Relevé pour le site : wwww.site.fr&amp;R&amp;P/&amp;N - &amp;A</oddHead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MI109"/>
  <sheetViews>
    <sheetView tabSelected="1" workbookViewId="0">
      <selection activeCell="C111" sqref="C111"/>
    </sheetView>
  </sheetViews>
  <sheetFormatPr baseColWidth="10" defaultRowHeight="15"/>
  <cols>
    <col min="1" max="1" width="3.6640625" customWidth="1"/>
    <col min="2" max="2" width="4.21875" style="66" customWidth="1"/>
    <col min="3" max="3" width="32.6640625" style="18" customWidth="1"/>
    <col min="4" max="4" width="3.77734375" style="18" customWidth="1"/>
    <col min="5" max="5" width="3.21875" style="18" customWidth="1"/>
    <col min="6" max="6" width="32.5546875" style="18" customWidth="1"/>
    <col min="7" max="7" width="22.5546875" style="18" customWidth="1"/>
    <col min="8" max="64" width="9.44140625" style="18" customWidth="1"/>
    <col min="65" max="1023" width="9.44140625" customWidth="1"/>
  </cols>
  <sheetData>
    <row r="1" spans="1:1023" ht="15.75">
      <c r="A1" s="6" t="str">
        <f>Échantillon!A1</f>
        <v>RGAA 4.1 – GRILLE D'ÉVALUATION</v>
      </c>
      <c r="B1" s="6"/>
      <c r="C1" s="6"/>
      <c r="D1" s="6"/>
      <c r="E1" s="6"/>
      <c r="F1" s="6"/>
      <c r="G1" s="6"/>
    </row>
    <row r="2" spans="1:1023">
      <c r="A2" s="67" t="str">
        <f>CONCATENATE(Échantillon!B9," : ",Échantillon!C9)</f>
        <v>Accueil : http://www.a11y-mcbeal.fr</v>
      </c>
      <c r="B2" s="67"/>
      <c r="C2" s="67"/>
      <c r="D2" s="67"/>
      <c r="E2" s="67"/>
      <c r="F2" s="67"/>
      <c r="G2" s="67"/>
    </row>
    <row r="3" spans="1:1023" ht="57.4" customHeight="1">
      <c r="A3" s="19" t="s">
        <v>14</v>
      </c>
      <c r="B3" s="19" t="s">
        <v>15</v>
      </c>
      <c r="C3" s="20" t="s">
        <v>16</v>
      </c>
      <c r="D3" s="19" t="s">
        <v>243</v>
      </c>
      <c r="E3" s="19" t="s">
        <v>257</v>
      </c>
      <c r="F3" s="20" t="s">
        <v>258</v>
      </c>
      <c r="G3" s="20" t="s">
        <v>259</v>
      </c>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row>
    <row r="4" spans="1:1023" ht="22.5" hidden="1">
      <c r="A4" s="28" t="str">
        <f>Critères!$A$3</f>
        <v>IMAGES</v>
      </c>
      <c r="B4" s="61" t="str">
        <f>Critères!B3</f>
        <v>1.1</v>
      </c>
      <c r="C4" s="22" t="str">
        <f>Critères!C3</f>
        <v>Chaque image porteuse d’information a-t-elle une alternative textuelle ?</v>
      </c>
      <c r="D4" s="15" t="s">
        <v>248</v>
      </c>
      <c r="E4" s="62" t="s">
        <v>252</v>
      </c>
      <c r="F4" s="22"/>
      <c r="G4" s="22"/>
      <c r="H4"/>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row>
    <row r="5" spans="1:1023" ht="22.5" hidden="1">
      <c r="A5" s="28"/>
      <c r="B5" s="61" t="str">
        <f>Critères!B4</f>
        <v>1.2</v>
      </c>
      <c r="C5" s="22" t="str">
        <f>Critères!C4</f>
        <v>Chaque image de décoration est-elle correctement ignorée par les technologies d’assistance ?</v>
      </c>
      <c r="D5" s="15" t="s">
        <v>248</v>
      </c>
      <c r="E5" s="23" t="s">
        <v>252</v>
      </c>
      <c r="F5" s="22"/>
      <c r="G5" s="22"/>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AMD5" s="63"/>
      <c r="AME5" s="63"/>
      <c r="AMF5" s="63"/>
      <c r="AMG5" s="63"/>
      <c r="AMH5" s="63"/>
      <c r="AMI5" s="63"/>
    </row>
    <row r="6" spans="1:1023" ht="33.75" hidden="1">
      <c r="A6" s="28"/>
      <c r="B6" s="61" t="str">
        <f>Critères!B5</f>
        <v>1.3</v>
      </c>
      <c r="C6" s="22" t="str">
        <f>Critères!C5</f>
        <v>Pour chaque image porteuse d'information ayant une alternative textuelle, cette alternative est-elle pertinente (hors cas particuliers) ?</v>
      </c>
      <c r="D6" s="15" t="s">
        <v>248</v>
      </c>
      <c r="E6" s="23" t="s">
        <v>252</v>
      </c>
      <c r="F6" s="22"/>
      <c r="G6" s="22"/>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row>
    <row r="7" spans="1:1023" ht="33.75" hidden="1">
      <c r="A7" s="28"/>
      <c r="B7" s="61" t="str">
        <f>Critères!B6</f>
        <v>1.4</v>
      </c>
      <c r="C7" s="22" t="str">
        <f>Critères!C6</f>
        <v>Pour chaque image utilisée comme CAPTCHA ou comme image-test, ayant une alternative textuelle, cette alternative permet-elle d’identifier la nature et la fonction de l’image ?</v>
      </c>
      <c r="D7" s="15" t="s">
        <v>248</v>
      </c>
      <c r="E7" s="23" t="s">
        <v>252</v>
      </c>
      <c r="F7" s="22"/>
      <c r="G7" s="22"/>
    </row>
    <row r="8" spans="1:1023" ht="33.75" hidden="1">
      <c r="A8" s="28"/>
      <c r="B8" s="61" t="str">
        <f>Critères!B7</f>
        <v>1.5</v>
      </c>
      <c r="C8" s="22" t="str">
        <f>Critères!C7</f>
        <v>Pour chaque image utilisée comme CAPTCHA, une solution d’accès alternatif au contenu ou à la fonction du CAPTCHA est-elle présente ?</v>
      </c>
      <c r="D8" s="15" t="s">
        <v>248</v>
      </c>
      <c r="E8" s="23" t="s">
        <v>252</v>
      </c>
      <c r="F8" s="23"/>
      <c r="G8" s="22"/>
    </row>
    <row r="9" spans="1:1023" ht="22.7" hidden="1" customHeight="1">
      <c r="A9" s="28"/>
      <c r="B9" s="61" t="str">
        <f>Critères!B8</f>
        <v>1.6</v>
      </c>
      <c r="C9" s="22" t="str">
        <f>Critères!C8</f>
        <v>Chaque image porteuse d’information a-t-elle, si nécessaire, une description détaillée ?</v>
      </c>
      <c r="D9" s="15" t="s">
        <v>248</v>
      </c>
      <c r="E9" s="23" t="s">
        <v>252</v>
      </c>
      <c r="F9" s="22"/>
      <c r="G9" s="22"/>
    </row>
    <row r="10" spans="1:1023" ht="24.95" hidden="1" customHeight="1">
      <c r="A10" s="28"/>
      <c r="B10" s="61" t="str">
        <f>Critères!B9</f>
        <v>1.7</v>
      </c>
      <c r="C10" s="22" t="str">
        <f>Critères!C9</f>
        <v>Pour chaque image porteuse d’information ayant une description détaillée, cette description est-elle pertinente ?</v>
      </c>
      <c r="D10" s="15" t="s">
        <v>248</v>
      </c>
      <c r="E10" s="23" t="s">
        <v>252</v>
      </c>
      <c r="F10" s="22"/>
      <c r="G10" s="22"/>
    </row>
    <row r="11" spans="1:1023" ht="41.25" hidden="1" customHeight="1">
      <c r="A11" s="28"/>
      <c r="B11" s="61" t="str">
        <f>Critères!B10</f>
        <v>1.8</v>
      </c>
      <c r="C11" s="22" t="str">
        <f>Critères!C10</f>
        <v>Chaque image texte porteuse d’information, en l’absence d’un mécanisme de remplacement, doit si possible être remplacée par du texte stylé. Cette règle est-elle respectée (hors cas particuliers) ?</v>
      </c>
      <c r="D11" s="15" t="s">
        <v>248</v>
      </c>
      <c r="E11" s="62" t="s">
        <v>252</v>
      </c>
      <c r="F11" s="22"/>
      <c r="G11" s="22"/>
    </row>
    <row r="12" spans="1:1023" ht="27.75" hidden="1" customHeight="1">
      <c r="A12" s="28"/>
      <c r="B12" s="61" t="str">
        <f>Critères!B11</f>
        <v>1.9</v>
      </c>
      <c r="C12" s="22" t="str">
        <f>Critères!C11</f>
        <v>Chaque légende d’image est-elle, si nécessaire, correctement reliée à l’image correspondante ?</v>
      </c>
      <c r="D12" s="15" t="s">
        <v>248</v>
      </c>
      <c r="E12" s="62" t="s">
        <v>252</v>
      </c>
      <c r="F12" s="22"/>
      <c r="G12" s="22"/>
    </row>
    <row r="13" spans="1:1023" ht="15.75" hidden="1">
      <c r="A13" s="28" t="str">
        <f>Critères!$A$12</f>
        <v>CADRES</v>
      </c>
      <c r="B13" s="64" t="str">
        <f>Critères!B12</f>
        <v>2.1</v>
      </c>
      <c r="C13" s="25" t="str">
        <f>Critères!C12</f>
        <v>Chaque cadre a-t-il un titre de cadre ?</v>
      </c>
      <c r="D13" s="15" t="s">
        <v>248</v>
      </c>
      <c r="E13" s="62" t="s">
        <v>252</v>
      </c>
      <c r="F13" s="65"/>
      <c r="G13" s="25"/>
    </row>
    <row r="14" spans="1:1023" ht="33.6" hidden="1" customHeight="1">
      <c r="A14" s="28"/>
      <c r="B14" s="64" t="str">
        <f>Critères!B13</f>
        <v>2.2</v>
      </c>
      <c r="C14" s="25" t="str">
        <f>Critères!C13</f>
        <v>Pour chaque cadre ayant un titre de cadre, ce titre de cadre est-il pertinent ?</v>
      </c>
      <c r="D14" s="15" t="s">
        <v>248</v>
      </c>
      <c r="E14" s="62" t="s">
        <v>252</v>
      </c>
      <c r="F14" s="25"/>
      <c r="G14" s="25"/>
    </row>
    <row r="15" spans="1:1023" ht="33.75" hidden="1">
      <c r="A15" s="28" t="str">
        <f>Critères!$A$14</f>
        <v>COULEURS</v>
      </c>
      <c r="B15" s="61" t="str">
        <f>Critères!B14</f>
        <v>3.1</v>
      </c>
      <c r="C15" s="22" t="str">
        <f>Critères!C14</f>
        <v>Dans chaque page web, l’information ne doit pas être donnée uniquement par la couleur. Cette règle est-elle respectée ?</v>
      </c>
      <c r="D15" s="15" t="s">
        <v>248</v>
      </c>
      <c r="E15" s="23" t="s">
        <v>252</v>
      </c>
      <c r="F15" s="22"/>
      <c r="G15" s="22"/>
    </row>
    <row r="16" spans="1:1023" ht="33.75" hidden="1">
      <c r="A16" s="28"/>
      <c r="B16" s="61" t="str">
        <f>Critères!B15</f>
        <v>3.2</v>
      </c>
      <c r="C16" s="22" t="str">
        <f>Critères!C15</f>
        <v>Dans chaque page web, le contraste entre la couleur du texte et la couleur de son arrière-plan est-il suffisamment élevé (hors cas particuliers) ?</v>
      </c>
      <c r="D16" s="15" t="s">
        <v>248</v>
      </c>
      <c r="E16" s="23" t="s">
        <v>252</v>
      </c>
      <c r="F16" s="25"/>
      <c r="G16" s="25"/>
    </row>
    <row r="17" spans="1:7" ht="45" hidden="1">
      <c r="A17" s="28"/>
      <c r="B17" s="61" t="str">
        <f>Critères!B16</f>
        <v>3.3</v>
      </c>
      <c r="C17" s="22" t="str">
        <f>Critères!C16</f>
        <v>Dans chaque page web, les couleurs utilisées dans les composants d’interface ou les éléments graphiques porteurs d’informations sont-elles suffisamment contrastées (hors cas particuliers) ?</v>
      </c>
      <c r="D17" s="15" t="s">
        <v>248</v>
      </c>
      <c r="E17" s="23" t="s">
        <v>252</v>
      </c>
      <c r="F17" s="25"/>
      <c r="G17" s="25"/>
    </row>
    <row r="18" spans="1:7" ht="33.75" hidden="1">
      <c r="A18" s="28" t="str">
        <f>Critères!$A$17</f>
        <v>MULTIMÉDIA</v>
      </c>
      <c r="B18" s="61" t="str">
        <f>Critères!B17</f>
        <v>4.1</v>
      </c>
      <c r="C18" s="22" t="str">
        <f>Critères!C17</f>
        <v>Chaque média temporel pré-enregistré a-t-il, si nécessaire, une transcription textuelle ou une audiodescription (hors cas particuliers) ?</v>
      </c>
      <c r="D18" s="15" t="s">
        <v>248</v>
      </c>
      <c r="E18" s="23" t="s">
        <v>252</v>
      </c>
      <c r="F18" s="25"/>
      <c r="G18" s="25"/>
    </row>
    <row r="19" spans="1:7" ht="45" hidden="1">
      <c r="A19" s="28"/>
      <c r="B19" s="61" t="str">
        <f>Critères!B18</f>
        <v>4.2</v>
      </c>
      <c r="C19" s="22" t="str">
        <f>Critères!C18</f>
        <v>Pour chaque média temporel pré-enregistré ayant une transcription textuelle ou une audiodescription synchronisée, celles-ci sont-elles pertinentes (hors cas particuliers) ?</v>
      </c>
      <c r="D19" s="15" t="s">
        <v>248</v>
      </c>
      <c r="E19" s="23" t="s">
        <v>252</v>
      </c>
      <c r="F19" s="25"/>
      <c r="G19" s="25"/>
    </row>
    <row r="20" spans="1:7" ht="33.75" hidden="1">
      <c r="A20" s="28"/>
      <c r="B20" s="61" t="str">
        <f>Critères!B19</f>
        <v>4.3</v>
      </c>
      <c r="C20" s="22" t="str">
        <f>Critères!C19</f>
        <v>Chaque média temporel synchronisé pré-enregistré a-t-il, si nécessaire, des sous-titres synchronisés (hors cas particuliers) ?</v>
      </c>
      <c r="D20" s="15" t="s">
        <v>248</v>
      </c>
      <c r="E20" s="23" t="s">
        <v>252</v>
      </c>
      <c r="F20" s="25"/>
      <c r="G20" s="25"/>
    </row>
    <row r="21" spans="1:7" ht="33.75" hidden="1">
      <c r="A21" s="28"/>
      <c r="B21" s="61" t="str">
        <f>Critères!B20</f>
        <v>4.4</v>
      </c>
      <c r="C21" s="22" t="str">
        <f>Critères!C20</f>
        <v>Pour chaque média temporel synchronisé pré-enregistré ayant des sous-titres synchronisés, ces sous-titres sont-ils pertinents ?</v>
      </c>
      <c r="D21" s="15" t="s">
        <v>248</v>
      </c>
      <c r="E21" s="23" t="s">
        <v>252</v>
      </c>
      <c r="F21" s="25"/>
      <c r="G21" s="25"/>
    </row>
    <row r="22" spans="1:7" ht="33.75" hidden="1">
      <c r="A22" s="28"/>
      <c r="B22" s="61" t="str">
        <f>Critères!B21</f>
        <v>4.5</v>
      </c>
      <c r="C22" s="22" t="str">
        <f>Critères!C21</f>
        <v>Chaque média temporel pré-enregistré a-t-il, si nécessaire, une audiodescription synchronisée (hors cas particuliers) ?</v>
      </c>
      <c r="D22" s="15" t="s">
        <v>248</v>
      </c>
      <c r="E22" s="23" t="s">
        <v>252</v>
      </c>
      <c r="F22" s="25"/>
      <c r="G22" s="25"/>
    </row>
    <row r="23" spans="1:7" ht="33.75" hidden="1">
      <c r="A23" s="28"/>
      <c r="B23" s="61" t="str">
        <f>Critères!B22</f>
        <v>4.6</v>
      </c>
      <c r="C23" s="22" t="str">
        <f>Critères!C22</f>
        <v>Pour chaque média temporel pré-enregistré ayant une audiodescription synchronisée, celle-ci est-elle pertinente ?</v>
      </c>
      <c r="D23" s="15" t="s">
        <v>248</v>
      </c>
      <c r="E23" s="23" t="s">
        <v>252</v>
      </c>
      <c r="F23" s="25"/>
      <c r="G23" s="25"/>
    </row>
    <row r="24" spans="1:7" ht="22.5" hidden="1">
      <c r="A24" s="28"/>
      <c r="B24" s="61" t="str">
        <f>Critères!B23</f>
        <v>4.7</v>
      </c>
      <c r="C24" s="22" t="str">
        <f>Critères!C23</f>
        <v>Chaque média temporel est-il clairement identifiable (hors cas particuliers) ?</v>
      </c>
      <c r="D24" s="15" t="s">
        <v>248</v>
      </c>
      <c r="E24" s="23" t="s">
        <v>252</v>
      </c>
      <c r="F24" s="25"/>
      <c r="G24" s="25"/>
    </row>
    <row r="25" spans="1:7" ht="22.5" hidden="1">
      <c r="A25" s="28"/>
      <c r="B25" s="61" t="str">
        <f>Critères!B24</f>
        <v>4.8</v>
      </c>
      <c r="C25" s="22" t="str">
        <f>Critères!C24</f>
        <v>Chaque média non temporel a-t-il, si nécessaire, une alternative (hors cas particuliers) ?</v>
      </c>
      <c r="D25" s="15" t="s">
        <v>248</v>
      </c>
      <c r="E25" s="23" t="s">
        <v>252</v>
      </c>
      <c r="F25" s="25"/>
      <c r="G25" s="25"/>
    </row>
    <row r="26" spans="1:7" ht="22.5" hidden="1">
      <c r="A26" s="28"/>
      <c r="B26" s="61" t="str">
        <f>Critères!B25</f>
        <v>4.9</v>
      </c>
      <c r="C26" s="22" t="str">
        <f>Critères!C25</f>
        <v>Pour chaque média non temporel ayant une alternative, cette alternative est-elle pertinente ?</v>
      </c>
      <c r="D26" s="15" t="s">
        <v>248</v>
      </c>
      <c r="E26" s="23" t="s">
        <v>252</v>
      </c>
      <c r="F26" s="25"/>
      <c r="G26" s="25"/>
    </row>
    <row r="27" spans="1:7" ht="22.5" hidden="1">
      <c r="A27" s="28"/>
      <c r="B27" s="61" t="str">
        <f>Critères!B26</f>
        <v>4.10</v>
      </c>
      <c r="C27" s="22" t="str">
        <f>Critères!C26</f>
        <v>Chaque son déclenché automatiquement est-il contrôlable par l’utilisateur ?</v>
      </c>
      <c r="D27" s="15" t="s">
        <v>248</v>
      </c>
      <c r="E27" s="23" t="s">
        <v>252</v>
      </c>
      <c r="F27" s="25"/>
      <c r="G27" s="25"/>
    </row>
    <row r="28" spans="1:7" ht="33.75" hidden="1">
      <c r="A28" s="28"/>
      <c r="B28" s="61" t="str">
        <f>Critères!B27</f>
        <v>4.11</v>
      </c>
      <c r="C28" s="22" t="str">
        <f>Critères!C27</f>
        <v>La consultation de chaque média temporel est-elle, si nécessaire, contrôlable par le clavier et tout dispositif de pointage ?</v>
      </c>
      <c r="D28" s="15" t="s">
        <v>248</v>
      </c>
      <c r="E28" s="23" t="s">
        <v>252</v>
      </c>
      <c r="F28" s="25"/>
      <c r="G28" s="25"/>
    </row>
    <row r="29" spans="1:7" ht="22.5" hidden="1">
      <c r="A29" s="28"/>
      <c r="B29" s="61" t="str">
        <f>Critères!B28</f>
        <v>4.12</v>
      </c>
      <c r="C29" s="22" t="str">
        <f>Critères!C28</f>
        <v>La consultation de chaque média non temporel est-elle contrôlable par le clavier et tout dispositif de pointage ?</v>
      </c>
      <c r="D29" s="15" t="s">
        <v>248</v>
      </c>
      <c r="E29" s="23" t="s">
        <v>252</v>
      </c>
      <c r="F29" s="25"/>
      <c r="G29" s="25"/>
    </row>
    <row r="30" spans="1:7" ht="33.75" hidden="1">
      <c r="A30" s="28"/>
      <c r="B30" s="61" t="str">
        <f>Critères!B29</f>
        <v>4.13</v>
      </c>
      <c r="C30" s="22" t="str">
        <f>Critères!C29</f>
        <v>Chaque média temporel et non temporel est-il compatible avec les technologies d’assistance (hors cas particuliers) ?</v>
      </c>
      <c r="D30" s="15" t="s">
        <v>248</v>
      </c>
      <c r="E30" s="23" t="s">
        <v>252</v>
      </c>
      <c r="F30" s="25"/>
      <c r="G30" s="25"/>
    </row>
    <row r="31" spans="1:7" ht="15.75" hidden="1">
      <c r="A31" s="28" t="str">
        <f>Critères!$A$30</f>
        <v>TABLEAUX</v>
      </c>
      <c r="B31" s="61" t="str">
        <f>Critères!B30</f>
        <v>5.1</v>
      </c>
      <c r="C31" s="22" t="str">
        <f>Critères!C30</f>
        <v>Chaque tableau de données complexe a-t-il un résumé ?</v>
      </c>
      <c r="D31" s="15" t="s">
        <v>248</v>
      </c>
      <c r="E31" s="23" t="s">
        <v>252</v>
      </c>
      <c r="F31" s="22"/>
      <c r="G31" s="22"/>
    </row>
    <row r="32" spans="1:7" ht="22.5" hidden="1">
      <c r="A32" s="28"/>
      <c r="B32" s="61" t="str">
        <f>Critères!B31</f>
        <v>5.2</v>
      </c>
      <c r="C32" s="22" t="str">
        <f>Critères!C31</f>
        <v>Pour chaque tableau de données complexe ayant un résumé, celui-ci est-il pertinent ?</v>
      </c>
      <c r="D32" s="15" t="s">
        <v>248</v>
      </c>
      <c r="E32" s="23" t="s">
        <v>252</v>
      </c>
      <c r="F32" s="22"/>
      <c r="G32" s="22"/>
    </row>
    <row r="33" spans="1:7" ht="22.5" hidden="1">
      <c r="A33" s="28"/>
      <c r="B33" s="61" t="str">
        <f>Critères!B32</f>
        <v>5.3</v>
      </c>
      <c r="C33" s="22" t="str">
        <f>Critères!C32</f>
        <v>Pour chaque tableau de mise en forme, le contenu linéarisé reste-t-il compréhensible ?</v>
      </c>
      <c r="D33" s="15" t="s">
        <v>248</v>
      </c>
      <c r="E33" s="23" t="s">
        <v>252</v>
      </c>
      <c r="F33" s="22"/>
      <c r="G33" s="22"/>
    </row>
    <row r="34" spans="1:7" ht="22.5" hidden="1">
      <c r="A34" s="28"/>
      <c r="B34" s="61" t="str">
        <f>Critères!B33</f>
        <v>5.4</v>
      </c>
      <c r="C34" s="22" t="str">
        <f>Critères!C33</f>
        <v>Pour chaque tableau de données ayant un titre, le titre est-il correctement associé au tableau de données ?</v>
      </c>
      <c r="D34" s="15" t="s">
        <v>248</v>
      </c>
      <c r="E34" s="23" t="s">
        <v>252</v>
      </c>
      <c r="F34" s="22"/>
      <c r="G34" s="22"/>
    </row>
    <row r="35" spans="1:7" ht="22.5" hidden="1">
      <c r="A35" s="28"/>
      <c r="B35" s="61" t="str">
        <f>Critères!B34</f>
        <v>5.5</v>
      </c>
      <c r="C35" s="22" t="str">
        <f>Critères!C34</f>
        <v>Pour chaque tableau de données ayant un titre, celui-ci est-il pertinent ?</v>
      </c>
      <c r="D35" s="15" t="s">
        <v>248</v>
      </c>
      <c r="E35" s="23" t="s">
        <v>252</v>
      </c>
      <c r="F35" s="25"/>
      <c r="G35" s="25"/>
    </row>
    <row r="36" spans="1:7" ht="33.75" hidden="1">
      <c r="A36" s="28"/>
      <c r="B36" s="61" t="str">
        <f>Critères!B35</f>
        <v>5.6</v>
      </c>
      <c r="C36" s="22" t="str">
        <f>Critères!C35</f>
        <v>Pour chaque tableau de données, chaque en-tête de colonnes et chaque en-tête de lignes sont-ils correctement déclarés ?</v>
      </c>
      <c r="D36" s="15" t="s">
        <v>248</v>
      </c>
      <c r="E36" s="23" t="s">
        <v>252</v>
      </c>
      <c r="F36" s="25"/>
      <c r="G36" s="25"/>
    </row>
    <row r="37" spans="1:7" ht="33.75" hidden="1">
      <c r="A37" s="28"/>
      <c r="B37" s="61" t="str">
        <f>Critères!B36</f>
        <v>5.7</v>
      </c>
      <c r="C37" s="22" t="str">
        <f>Critères!C36</f>
        <v>Pour chaque tableau de données, la technique appropriée permettant d’associer chaque cellule avec ses en-têtes est-elle utilisée (hors cas particuliers) ?</v>
      </c>
      <c r="D37" s="15" t="s">
        <v>248</v>
      </c>
      <c r="E37" s="23" t="s">
        <v>252</v>
      </c>
      <c r="F37" s="25"/>
      <c r="G37" s="25"/>
    </row>
    <row r="38" spans="1:7" ht="33.75" hidden="1">
      <c r="A38" s="28"/>
      <c r="B38" s="61" t="str">
        <f>Critères!B37</f>
        <v>5.8</v>
      </c>
      <c r="C38" s="22" t="str">
        <f>Critères!C37</f>
        <v>Chaque tableau de mise en forme ne doit pas utiliser d’éléments propres aux tableaux de données. Cette règle est-elle respectée ?</v>
      </c>
      <c r="D38" s="15" t="s">
        <v>248</v>
      </c>
      <c r="E38" s="23" t="s">
        <v>252</v>
      </c>
      <c r="F38" s="25"/>
      <c r="G38" s="25"/>
    </row>
    <row r="39" spans="1:7" ht="15.75">
      <c r="A39" s="28" t="str">
        <f>Critères!$A$38</f>
        <v>LIENS</v>
      </c>
      <c r="B39" s="61" t="str">
        <f>Critères!B38</f>
        <v>6.1</v>
      </c>
      <c r="C39" s="22" t="str">
        <f>Critères!C38</f>
        <v>Chaque lien est-il explicite (hors cas particuliers) ?</v>
      </c>
      <c r="D39" s="15" t="s">
        <v>244</v>
      </c>
      <c r="E39" s="23" t="s">
        <v>252</v>
      </c>
      <c r="F39" s="22"/>
      <c r="G39" s="22"/>
    </row>
    <row r="40" spans="1:7" ht="15.75">
      <c r="A40" s="28"/>
      <c r="B40" s="61" t="str">
        <f>Critères!B39</f>
        <v>6.2</v>
      </c>
      <c r="C40" s="22" t="str">
        <f>Critères!C39</f>
        <v>Dans chaque page web, chaque lien a-t-il un intitulé ?</v>
      </c>
      <c r="D40" s="15" t="s">
        <v>244</v>
      </c>
      <c r="E40" s="23" t="s">
        <v>252</v>
      </c>
      <c r="F40" s="22"/>
      <c r="G40" s="22"/>
    </row>
    <row r="41" spans="1:7" ht="22.5" hidden="1">
      <c r="A41" s="28" t="str">
        <f>Critères!$A$40</f>
        <v>SCRIPTS</v>
      </c>
      <c r="B41" s="61" t="str">
        <f>Critères!B40</f>
        <v>7.1</v>
      </c>
      <c r="C41" s="22" t="str">
        <f>Critères!C40</f>
        <v>Chaque script est-il, si nécessaire, compatible avec les technologies d’assistance ?</v>
      </c>
      <c r="D41" s="15" t="s">
        <v>248</v>
      </c>
      <c r="E41" s="23" t="s">
        <v>252</v>
      </c>
      <c r="F41" s="25"/>
      <c r="G41" s="25"/>
    </row>
    <row r="42" spans="1:7" ht="22.5" hidden="1">
      <c r="A42" s="28"/>
      <c r="B42" s="61" t="str">
        <f>Critères!B41</f>
        <v>7.2</v>
      </c>
      <c r="C42" s="22" t="str">
        <f>Critères!C41</f>
        <v>Pour chaque script ayant une alternative, cette alternative est-elle pertinente ?</v>
      </c>
      <c r="D42" s="15" t="s">
        <v>248</v>
      </c>
      <c r="E42" s="23" t="s">
        <v>252</v>
      </c>
      <c r="F42" s="25"/>
      <c r="G42" s="25"/>
    </row>
    <row r="43" spans="1:7" ht="22.5" hidden="1">
      <c r="A43" s="28"/>
      <c r="B43" s="61" t="str">
        <f>Critères!B42</f>
        <v>7.3</v>
      </c>
      <c r="C43" s="22" t="str">
        <f>Critères!C42</f>
        <v>Chaque script est-il contrôlable par le clavier et par tout dispositif de pointage (hors cas particuliers) ?</v>
      </c>
      <c r="D43" s="15" t="s">
        <v>248</v>
      </c>
      <c r="E43" s="23" t="s">
        <v>252</v>
      </c>
      <c r="F43" s="25"/>
      <c r="G43" s="25"/>
    </row>
    <row r="44" spans="1:7" ht="22.5" hidden="1">
      <c r="A44" s="28"/>
      <c r="B44" s="61" t="str">
        <f>Critères!B43</f>
        <v>7.4</v>
      </c>
      <c r="C44" s="22" t="str">
        <f>Critères!C43</f>
        <v>Pour chaque script qui initie un changement de contexte, l’utilisateur est-il averti ou en a-t-il le contrôle ?</v>
      </c>
      <c r="D44" s="15" t="s">
        <v>248</v>
      </c>
      <c r="E44" s="23" t="s">
        <v>252</v>
      </c>
      <c r="F44" s="25"/>
      <c r="G44" s="25"/>
    </row>
    <row r="45" spans="1:7" ht="22.5" hidden="1">
      <c r="A45" s="28"/>
      <c r="B45" s="61" t="str">
        <f>Critères!B44</f>
        <v>7.5</v>
      </c>
      <c r="C45" s="22" t="str">
        <f>Critères!C44</f>
        <v>Dans chaque page web, les messages de statut sont-ils correctement restitués par les technologies d’assistance ?</v>
      </c>
      <c r="D45" s="15" t="s">
        <v>248</v>
      </c>
      <c r="E45" s="23" t="s">
        <v>252</v>
      </c>
      <c r="F45" s="25"/>
      <c r="G45" s="25"/>
    </row>
    <row r="46" spans="1:7" ht="22.5" hidden="1">
      <c r="A46" s="28" t="str">
        <f>Critères!$A$45</f>
        <v>ÉLÉMENTS OBLIGATOIRES</v>
      </c>
      <c r="B46" s="61" t="str">
        <f>Critères!B45</f>
        <v>8.1</v>
      </c>
      <c r="C46" s="22" t="str">
        <f>Critères!C45</f>
        <v>Chaque page web est-elle définie par un type de document ?</v>
      </c>
      <c r="D46" s="15" t="s">
        <v>244</v>
      </c>
      <c r="E46" s="23" t="s">
        <v>252</v>
      </c>
      <c r="F46" s="25"/>
      <c r="G46" s="25"/>
    </row>
    <row r="47" spans="1:7" ht="33.75" hidden="1">
      <c r="A47" s="28"/>
      <c r="B47" s="61" t="str">
        <f>Critères!B46</f>
        <v>8.2</v>
      </c>
      <c r="C47" s="22" t="str">
        <f>Critères!C46</f>
        <v>Pour chaque page web, le code source généré est-il valide selon le type de document spécifié (hors cas particuliers) ?</v>
      </c>
      <c r="D47" s="15" t="s">
        <v>244</v>
      </c>
      <c r="E47" s="23" t="s">
        <v>252</v>
      </c>
      <c r="F47" s="25"/>
      <c r="G47" s="25"/>
    </row>
    <row r="48" spans="1:7" ht="22.5" hidden="1">
      <c r="A48" s="28"/>
      <c r="B48" s="61" t="str">
        <f>Critères!B47</f>
        <v>8.3</v>
      </c>
      <c r="C48" s="22" t="str">
        <f>Critères!C47</f>
        <v>Dans chaque page web, la langue par défaut est-elle présente ?</v>
      </c>
      <c r="D48" s="15" t="s">
        <v>244</v>
      </c>
      <c r="E48" s="23" t="s">
        <v>252</v>
      </c>
      <c r="F48" s="25"/>
      <c r="G48" s="25"/>
    </row>
    <row r="49" spans="1:7" ht="22.5" hidden="1">
      <c r="A49" s="28"/>
      <c r="B49" s="61" t="str">
        <f>Critères!B48</f>
        <v>8.4</v>
      </c>
      <c r="C49" s="22" t="str">
        <f>Critères!C48</f>
        <v>Pour chaque page web ayant une langue par défaut, le code de langue est-il pertinent ?</v>
      </c>
      <c r="D49" s="15" t="s">
        <v>244</v>
      </c>
      <c r="E49" s="23" t="s">
        <v>252</v>
      </c>
      <c r="F49" s="25"/>
      <c r="G49" s="25"/>
    </row>
    <row r="50" spans="1:7" ht="15.75" hidden="1">
      <c r="A50" s="28"/>
      <c r="B50" s="61" t="str">
        <f>Critères!B49</f>
        <v>8.5</v>
      </c>
      <c r="C50" s="22" t="str">
        <f>Critères!C49</f>
        <v>Chaque page web a-t-elle un titre de page ?</v>
      </c>
      <c r="D50" s="15" t="s">
        <v>244</v>
      </c>
      <c r="E50" s="23" t="s">
        <v>252</v>
      </c>
      <c r="F50" s="25"/>
      <c r="G50" s="25"/>
    </row>
    <row r="51" spans="1:7" ht="22.5" hidden="1">
      <c r="A51" s="28"/>
      <c r="B51" s="61" t="str">
        <f>Critères!B50</f>
        <v>8.6</v>
      </c>
      <c r="C51" s="22" t="str">
        <f>Critères!C50</f>
        <v>Pour chaque page web ayant un titre de page, ce titre est-il pertinent ?</v>
      </c>
      <c r="D51" s="15" t="s">
        <v>244</v>
      </c>
      <c r="E51" s="23" t="s">
        <v>252</v>
      </c>
      <c r="F51" s="25"/>
      <c r="G51" s="25"/>
    </row>
    <row r="52" spans="1:7" ht="22.5" hidden="1">
      <c r="A52" s="28"/>
      <c r="B52" s="61" t="str">
        <f>Critères!B51</f>
        <v>8.7</v>
      </c>
      <c r="C52" s="22" t="str">
        <f>Critères!C51</f>
        <v>Dans chaque page web, chaque changement de langue est-il indiqué dans le code source (hors cas particuliers) ?</v>
      </c>
      <c r="D52" s="15" t="s">
        <v>246</v>
      </c>
      <c r="E52" s="23" t="s">
        <v>252</v>
      </c>
      <c r="F52" s="25"/>
      <c r="G52" s="25"/>
    </row>
    <row r="53" spans="1:7" ht="22.5" hidden="1">
      <c r="A53" s="28"/>
      <c r="B53" s="61" t="str">
        <f>Critères!B52</f>
        <v>8.8</v>
      </c>
      <c r="C53" s="22" t="str">
        <f>Critères!C52</f>
        <v>Dans chaque page web, le code de langue de chaque changement de langue est-il valide et pertinent ?</v>
      </c>
      <c r="D53" s="15" t="s">
        <v>246</v>
      </c>
      <c r="E53" s="23" t="s">
        <v>252</v>
      </c>
      <c r="F53" s="25"/>
      <c r="G53" s="25"/>
    </row>
    <row r="54" spans="1:7" ht="33.75" hidden="1">
      <c r="A54" s="28"/>
      <c r="B54" s="61" t="str">
        <f>Critères!B53</f>
        <v>8.9</v>
      </c>
      <c r="C54" s="22" t="str">
        <f>Critères!C53</f>
        <v>Dans chaque page web, les balises ne doivent pas être utilisées uniquement à des fins de présentation. Cette règle est-elle respectée ?</v>
      </c>
      <c r="D54" s="15" t="s">
        <v>244</v>
      </c>
      <c r="E54" s="23" t="s">
        <v>252</v>
      </c>
      <c r="F54" s="25"/>
      <c r="G54" s="25"/>
    </row>
    <row r="55" spans="1:7" ht="22.5" hidden="1">
      <c r="A55" s="28"/>
      <c r="B55" s="61" t="str">
        <f>Critères!B54</f>
        <v>8.10</v>
      </c>
      <c r="C55" s="22" t="str">
        <f>Critères!C54</f>
        <v>Dans chaque page web, les changements du sens de lecture sont-ils signalés ?</v>
      </c>
      <c r="D55" s="15" t="s">
        <v>246</v>
      </c>
      <c r="E55" s="23" t="s">
        <v>252</v>
      </c>
      <c r="F55" s="25"/>
      <c r="G55" s="25"/>
    </row>
    <row r="56" spans="1:7" ht="22.5" hidden="1">
      <c r="A56" s="28" t="str">
        <f>Critères!$A$55</f>
        <v>STRUCTURATION</v>
      </c>
      <c r="B56" s="61" t="str">
        <f>Critères!B55</f>
        <v>9.1</v>
      </c>
      <c r="C56" s="22" t="str">
        <f>Critères!C55</f>
        <v>Dans chaque page web, l’information est-elle structurée par l’utilisation appropriée de titres ?</v>
      </c>
      <c r="D56" s="15" t="s">
        <v>244</v>
      </c>
      <c r="E56" s="23" t="s">
        <v>252</v>
      </c>
      <c r="F56" s="25"/>
      <c r="G56" s="25"/>
    </row>
    <row r="57" spans="1:7" ht="22.5" hidden="1">
      <c r="A57" s="28"/>
      <c r="B57" s="61" t="str">
        <f>Critères!B56</f>
        <v>9.2</v>
      </c>
      <c r="C57" s="22" t="str">
        <f>Critères!C56</f>
        <v>Dans chaque page web, la structure du document est-elle cohérente (hors cas particuliers) ?</v>
      </c>
      <c r="D57" s="15" t="s">
        <v>244</v>
      </c>
      <c r="E57" s="23" t="s">
        <v>252</v>
      </c>
      <c r="F57" s="25"/>
      <c r="G57" s="25"/>
    </row>
    <row r="58" spans="1:7" ht="22.5" hidden="1">
      <c r="A58" s="28"/>
      <c r="B58" s="61" t="str">
        <f>Critères!B57</f>
        <v>9.3</v>
      </c>
      <c r="C58" s="22" t="str">
        <f>Critères!C57</f>
        <v>Dans chaque page web, chaque liste est-elle correctement structurée ?</v>
      </c>
      <c r="D58" s="15" t="s">
        <v>244</v>
      </c>
      <c r="E58" s="23" t="s">
        <v>252</v>
      </c>
      <c r="F58" s="25"/>
      <c r="G58" s="25"/>
    </row>
    <row r="59" spans="1:7" ht="22.5" hidden="1">
      <c r="A59" s="28"/>
      <c r="B59" s="61" t="str">
        <f>Critères!B58</f>
        <v>9.4</v>
      </c>
      <c r="C59" s="22" t="str">
        <f>Critères!C58</f>
        <v>Dans chaque page web, chaque citation est-elle correctement indiquée ?</v>
      </c>
      <c r="D59" s="15" t="s">
        <v>244</v>
      </c>
      <c r="E59" s="23" t="s">
        <v>252</v>
      </c>
      <c r="F59" s="25"/>
      <c r="G59" s="25"/>
    </row>
    <row r="60" spans="1:7" ht="22.5" hidden="1">
      <c r="A60" s="28" t="str">
        <f>Critères!$A$59</f>
        <v>PRÉSENTATION</v>
      </c>
      <c r="B60" s="61" t="str">
        <f>Critères!B59</f>
        <v>10.1</v>
      </c>
      <c r="C60" s="22" t="str">
        <f>Critères!C59</f>
        <v>Dans le site web, des feuilles de styles sont-elles utilisées pour contrôler la présentation de l’information ?</v>
      </c>
      <c r="D60" s="15" t="s">
        <v>248</v>
      </c>
      <c r="E60" s="23" t="s">
        <v>252</v>
      </c>
      <c r="F60" s="25"/>
      <c r="G60" s="25"/>
    </row>
    <row r="61" spans="1:7" ht="33.75" hidden="1">
      <c r="A61" s="28"/>
      <c r="B61" s="61" t="str">
        <f>Critères!B60</f>
        <v>10.2</v>
      </c>
      <c r="C61" s="22" t="str">
        <f>Critères!C60</f>
        <v>Dans chaque page web, le contenu visible porteur d’information reste-t-il présent lorsque les feuilles de styles sont désactivées ?</v>
      </c>
      <c r="D61" s="15" t="s">
        <v>248</v>
      </c>
      <c r="E61" s="23" t="s">
        <v>252</v>
      </c>
      <c r="F61" s="25"/>
      <c r="G61" s="25"/>
    </row>
    <row r="62" spans="1:7" ht="33.75" hidden="1">
      <c r="A62" s="28"/>
      <c r="B62" s="61" t="str">
        <f>Critères!B61</f>
        <v>10.3</v>
      </c>
      <c r="C62" s="22" t="str">
        <f>Critères!C61</f>
        <v>Dans chaque page web, l’information reste-t-elle compréhensible lorsque les feuilles de styles sont désactivées ?</v>
      </c>
      <c r="D62" s="15" t="s">
        <v>248</v>
      </c>
      <c r="E62" s="23" t="s">
        <v>252</v>
      </c>
      <c r="F62" s="25"/>
      <c r="G62" s="25"/>
    </row>
    <row r="63" spans="1:7" ht="33.75" hidden="1">
      <c r="A63" s="28"/>
      <c r="B63" s="61" t="str">
        <f>Critères!B62</f>
        <v>10.4</v>
      </c>
      <c r="C63" s="22" t="str">
        <f>Critères!C62</f>
        <v>Dans chaque page web, le texte reste-t-il lisible lorsque la taille des caractères est augmentée jusqu’à 200%, au moins (hors cas particuliers) ?</v>
      </c>
      <c r="D63" s="15" t="s">
        <v>248</v>
      </c>
      <c r="E63" s="23" t="s">
        <v>252</v>
      </c>
      <c r="F63" s="25"/>
      <c r="G63" s="25"/>
    </row>
    <row r="64" spans="1:7" ht="33.75" hidden="1">
      <c r="A64" s="28"/>
      <c r="B64" s="61" t="str">
        <f>Critères!B63</f>
        <v>10.5</v>
      </c>
      <c r="C64" s="22" t="str">
        <f>Critères!C63</f>
        <v>Dans chaque page web, les déclarations CSS de couleurs de fond d’élément et de police sont-elles correctement utilisées ?</v>
      </c>
      <c r="D64" s="15" t="s">
        <v>248</v>
      </c>
      <c r="E64" s="23" t="s">
        <v>252</v>
      </c>
      <c r="F64" s="25"/>
      <c r="G64" s="25"/>
    </row>
    <row r="65" spans="1:7" ht="33.75" hidden="1">
      <c r="A65" s="28"/>
      <c r="B65" s="61" t="str">
        <f>Critères!B64</f>
        <v>10.6</v>
      </c>
      <c r="C65" s="22" t="str">
        <f>Critères!C64</f>
        <v>Dans chaque page web, chaque lien dont la nature n’est pas évidente est-il visible par rapport au texte environnant ?</v>
      </c>
      <c r="D65" s="15" t="s">
        <v>248</v>
      </c>
      <c r="E65" s="23" t="s">
        <v>252</v>
      </c>
      <c r="F65" s="25"/>
      <c r="G65" s="25"/>
    </row>
    <row r="66" spans="1:7" ht="22.5" hidden="1">
      <c r="A66" s="28"/>
      <c r="B66" s="61" t="str">
        <f>Critères!B65</f>
        <v>10.7</v>
      </c>
      <c r="C66" s="22" t="str">
        <f>Critères!C65</f>
        <v>Dans chaque page web, pour chaque élément recevant le focus, la prise de focus est-elle visible ?</v>
      </c>
      <c r="D66" s="15" t="s">
        <v>248</v>
      </c>
      <c r="E66" s="23" t="s">
        <v>252</v>
      </c>
      <c r="F66" s="22"/>
      <c r="G66" s="22"/>
    </row>
    <row r="67" spans="1:7" ht="22.5" hidden="1">
      <c r="A67" s="28"/>
      <c r="B67" s="61" t="str">
        <f>Critères!B66</f>
        <v>10.8</v>
      </c>
      <c r="C67" s="22" t="str">
        <f>Critères!C66</f>
        <v>Pour chaque page web, les contenus cachés ont-ils vocation à être ignorés par les technologies d’assistance ?</v>
      </c>
      <c r="D67" s="15" t="s">
        <v>248</v>
      </c>
      <c r="E67" s="23" t="s">
        <v>252</v>
      </c>
      <c r="F67" s="22"/>
      <c r="G67" s="22"/>
    </row>
    <row r="68" spans="1:7" ht="33.75" hidden="1">
      <c r="A68" s="28"/>
      <c r="B68" s="61" t="str">
        <f>Critères!B67</f>
        <v>10.9</v>
      </c>
      <c r="C68" s="22" t="str">
        <f>Critères!C67</f>
        <v>Dans chaque page web, l’information ne doit pas être donnée uniquement par la forme, taille ou position. Cette règle est-elle respectée ?</v>
      </c>
      <c r="D68" s="15" t="s">
        <v>248</v>
      </c>
      <c r="E68" s="23" t="s">
        <v>252</v>
      </c>
      <c r="F68" s="22"/>
      <c r="G68" s="22"/>
    </row>
    <row r="69" spans="1:7" ht="33.75" hidden="1">
      <c r="A69" s="28"/>
      <c r="B69" s="61" t="str">
        <f>Critères!B68</f>
        <v>10.10</v>
      </c>
      <c r="C69" s="22" t="str">
        <f>Critères!C68</f>
        <v>Dans chaque page web, l’information ne doit pas être donnée par la forme, taille ou position uniquement. Cette règle est-elle implémentée de façon pertinente ?</v>
      </c>
      <c r="D69" s="15" t="s">
        <v>248</v>
      </c>
      <c r="E69" s="23" t="s">
        <v>252</v>
      </c>
      <c r="F69" s="22"/>
      <c r="G69" s="22"/>
    </row>
    <row r="70" spans="1:7" ht="56.25" hidden="1">
      <c r="A70" s="28"/>
      <c r="B70" s="61" t="str">
        <f>Critères!B69</f>
        <v>10.11</v>
      </c>
      <c r="C70" s="22" t="str">
        <f>Critères!C69</f>
        <v>Pour chaque page web, les contenus peuvent-ils être présentés sans avoir recours à la fois à un défilement vertical pour une fenêtre ayant une hauteur de 256px ou à un défilement horizontal pour une fenêtre ayant une largeur de 320px (hors cas particuliers) ?</v>
      </c>
      <c r="D70" s="15" t="s">
        <v>248</v>
      </c>
      <c r="E70" s="23" t="s">
        <v>252</v>
      </c>
      <c r="F70" s="22"/>
      <c r="G70" s="22"/>
    </row>
    <row r="71" spans="1:7" ht="45" hidden="1">
      <c r="A71" s="28"/>
      <c r="B71" s="61" t="str">
        <f>Critères!B70</f>
        <v>10.12</v>
      </c>
      <c r="C71" s="22" t="str">
        <f>Critères!C70</f>
        <v>Dans chaque page web, les propriétés d’espacement du texte peuvent-elles être redéfinies par l’utilisateur sans perte de contenu ou de fonctionnalité (hors cas particuliers) ?</v>
      </c>
      <c r="D71" s="15" t="s">
        <v>248</v>
      </c>
      <c r="E71" s="23" t="s">
        <v>252</v>
      </c>
      <c r="F71" s="22"/>
      <c r="G71" s="22"/>
    </row>
    <row r="72" spans="1:7" ht="45" hidden="1">
      <c r="A72" s="28"/>
      <c r="B72" s="61" t="str">
        <f>Critères!B71</f>
        <v>10.13</v>
      </c>
      <c r="C72" s="22" t="str">
        <f>Critères!C71</f>
        <v>Dans chaque page web, les contenus additionnels apparaissant à la prise de focus ou au survol d’un composant d’interface sont-ils contrôlables par l’utilisateur (hors cas particuliers) ?</v>
      </c>
      <c r="D72" s="15" t="s">
        <v>248</v>
      </c>
      <c r="E72" s="23" t="s">
        <v>252</v>
      </c>
      <c r="F72" s="22"/>
      <c r="G72" s="22"/>
    </row>
    <row r="73" spans="1:7" ht="45" hidden="1">
      <c r="A73" s="28"/>
      <c r="B73" s="61" t="str">
        <f>Critères!B72</f>
        <v>10.14</v>
      </c>
      <c r="C73" s="22" t="str">
        <f>Critères!C72</f>
        <v>Dans chaque page web, les contenus additionnels apparaissant via les styles CSS uniquement peuvent-ils être rendus visibles au clavier et par tout dispositif de pointage ?</v>
      </c>
      <c r="D73" s="15" t="s">
        <v>248</v>
      </c>
      <c r="E73" s="23" t="s">
        <v>252</v>
      </c>
      <c r="F73" s="22"/>
      <c r="G73" s="22"/>
    </row>
    <row r="74" spans="1:7" ht="15.75" hidden="1">
      <c r="A74" s="28" t="str">
        <f>Critères!$A$73</f>
        <v>FORMULAIRES</v>
      </c>
      <c r="B74" s="61" t="str">
        <f>Critères!B73</f>
        <v>11.1</v>
      </c>
      <c r="C74" s="22" t="str">
        <f>Critères!C73</f>
        <v>Chaque champ de formulaire a-t-il une étiquette ?</v>
      </c>
      <c r="D74" s="15" t="s">
        <v>248</v>
      </c>
      <c r="E74" s="23" t="s">
        <v>252</v>
      </c>
      <c r="F74" s="22"/>
      <c r="G74" s="22"/>
    </row>
    <row r="75" spans="1:7" ht="22.5" hidden="1">
      <c r="A75" s="28"/>
      <c r="B75" s="61" t="str">
        <f>Critères!B74</f>
        <v>11.2</v>
      </c>
      <c r="C75" s="22" t="str">
        <f>Critères!C74</f>
        <v>Chaque étiquette associée à un champ de formulaire est-elle pertinente (hors cas particuliers) ?</v>
      </c>
      <c r="D75" s="15" t="s">
        <v>248</v>
      </c>
      <c r="E75" s="23" t="s">
        <v>252</v>
      </c>
      <c r="F75" s="22"/>
      <c r="G75" s="22"/>
    </row>
    <row r="76" spans="1:7" ht="45" hidden="1">
      <c r="A76" s="28"/>
      <c r="B76" s="61" t="str">
        <f>Critères!B75</f>
        <v>11.3</v>
      </c>
      <c r="C76" s="22" t="str">
        <f>Critères!C75</f>
        <v>Dans chaque formulaire, chaque étiquette associée à un champ de formulaire ayant la même fonction et répété plusieurs fois dans une même page ou dans un ensemble de pages est-elle cohérente ?</v>
      </c>
      <c r="D76" s="15" t="s">
        <v>248</v>
      </c>
      <c r="E76" s="23" t="s">
        <v>252</v>
      </c>
      <c r="F76" s="22"/>
      <c r="G76" s="22"/>
    </row>
    <row r="77" spans="1:7" ht="33.75" hidden="1">
      <c r="A77" s="28"/>
      <c r="B77" s="61" t="str">
        <f>Critères!B76</f>
        <v>11.4</v>
      </c>
      <c r="C77" s="22" t="str">
        <f>Critères!C76</f>
        <v>Dans chaque formulaire, chaque étiquette de champ et son champ associé sont-ils accolés (hors cas particuliers) ?</v>
      </c>
      <c r="D77" s="15" t="s">
        <v>248</v>
      </c>
      <c r="E77" s="23" t="s">
        <v>252</v>
      </c>
      <c r="F77" s="22"/>
      <c r="G77" s="22"/>
    </row>
    <row r="78" spans="1:7" ht="22.5" hidden="1">
      <c r="A78" s="28"/>
      <c r="B78" s="61" t="str">
        <f>Critères!B77</f>
        <v>11.5</v>
      </c>
      <c r="C78" s="22" t="str">
        <f>Critères!C77</f>
        <v>Dans chaque formulaire, les champs de même nature sont-ils regroupés, si nécessaire ?</v>
      </c>
      <c r="D78" s="15" t="s">
        <v>248</v>
      </c>
      <c r="E78" s="23" t="s">
        <v>252</v>
      </c>
      <c r="F78" s="22"/>
      <c r="G78" s="22"/>
    </row>
    <row r="79" spans="1:7" ht="22.5" hidden="1">
      <c r="A79" s="28"/>
      <c r="B79" s="61" t="str">
        <f>Critères!B78</f>
        <v>11.6</v>
      </c>
      <c r="C79" s="22" t="str">
        <f>Critères!C78</f>
        <v>Dans chaque formulaire, chaque regroupement de champs de même nature a-t-il une légende ?</v>
      </c>
      <c r="D79" s="15" t="s">
        <v>248</v>
      </c>
      <c r="E79" s="23" t="s">
        <v>252</v>
      </c>
      <c r="F79" s="25"/>
      <c r="G79" s="25"/>
    </row>
    <row r="80" spans="1:7" ht="33.75" hidden="1">
      <c r="A80" s="28"/>
      <c r="B80" s="61" t="str">
        <f>Critères!B79</f>
        <v>11.7</v>
      </c>
      <c r="C80" s="22" t="str">
        <f>Critères!C79</f>
        <v>Dans chaque formulaire, chaque légende associée à un regroupement de champs de même nature est-elle pertinente ?</v>
      </c>
      <c r="D80" s="15" t="s">
        <v>248</v>
      </c>
      <c r="E80" s="23" t="s">
        <v>252</v>
      </c>
      <c r="F80" s="25"/>
      <c r="G80" s="25"/>
    </row>
    <row r="81" spans="1:7" ht="22.5" hidden="1">
      <c r="A81" s="28"/>
      <c r="B81" s="61" t="str">
        <f>Critères!B80</f>
        <v>11.8</v>
      </c>
      <c r="C81" s="22" t="str">
        <f>Critères!C80</f>
        <v>Dans chaque formulaire, les items de même nature d’une liste de choix sont-ils regroupées de manière pertinente ?</v>
      </c>
      <c r="D81" s="15" t="s">
        <v>248</v>
      </c>
      <c r="E81" s="23" t="s">
        <v>252</v>
      </c>
      <c r="F81" s="25"/>
      <c r="G81" s="25"/>
    </row>
    <row r="82" spans="1:7" ht="22.5" hidden="1">
      <c r="A82" s="28"/>
      <c r="B82" s="61" t="str">
        <f>Critères!B81</f>
        <v>11.9</v>
      </c>
      <c r="C82" s="22" t="str">
        <f>Critères!C81</f>
        <v>Dans chaque formulaire, l’intitulé de chaque bouton est-il pertinent (hors cas particuliers) ?</v>
      </c>
      <c r="D82" s="15" t="s">
        <v>248</v>
      </c>
      <c r="E82" s="23" t="s">
        <v>252</v>
      </c>
      <c r="F82" s="25"/>
      <c r="G82" s="25"/>
    </row>
    <row r="83" spans="1:7" ht="22.5" hidden="1">
      <c r="A83" s="28"/>
      <c r="B83" s="61" t="str">
        <f>Critères!B82</f>
        <v>11.10</v>
      </c>
      <c r="C83" s="22" t="str">
        <f>Critères!C82</f>
        <v>Dans chaque formulaire, le contrôle de saisie est-il utilisé de manière pertinente (hors cas particuliers) ?</v>
      </c>
      <c r="D83" s="15" t="s">
        <v>248</v>
      </c>
      <c r="E83" s="23" t="s">
        <v>252</v>
      </c>
      <c r="F83" s="25"/>
      <c r="G83" s="25"/>
    </row>
    <row r="84" spans="1:7" ht="33.75" hidden="1">
      <c r="A84" s="28"/>
      <c r="B84" s="61" t="str">
        <f>Critères!B83</f>
        <v>11.11</v>
      </c>
      <c r="C84" s="22" t="str">
        <f>Critères!C83</f>
        <v>Dans chaque formulaire, le contrôle de saisie est-il accompagné, si nécessaire, de suggestions facilitant la correction des erreurs de saisie ?</v>
      </c>
      <c r="D84" s="15" t="s">
        <v>248</v>
      </c>
      <c r="E84" s="23" t="s">
        <v>252</v>
      </c>
      <c r="F84" s="25"/>
      <c r="G84" s="25"/>
    </row>
    <row r="85" spans="1:7" ht="67.5" hidden="1">
      <c r="A85" s="28"/>
      <c r="B85" s="61" t="str">
        <f>Critères!B84</f>
        <v>11.12</v>
      </c>
      <c r="C85" s="22" t="str">
        <f>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15" t="s">
        <v>248</v>
      </c>
      <c r="E85" s="23" t="s">
        <v>252</v>
      </c>
      <c r="F85" s="25"/>
      <c r="G85" s="25"/>
    </row>
    <row r="86" spans="1:7" ht="33.75" hidden="1">
      <c r="A86" s="28"/>
      <c r="B86" s="61" t="str">
        <f>Critères!B85</f>
        <v>11.13</v>
      </c>
      <c r="C86" s="22" t="str">
        <f>Critères!C85</f>
        <v>La finalité d’un champ de saisie peut-elle être déduite pour faciliter le remplissage automatique des champs avec les données de l’utilisateur ?</v>
      </c>
      <c r="D86" s="15" t="s">
        <v>248</v>
      </c>
      <c r="E86" s="23" t="s">
        <v>252</v>
      </c>
      <c r="F86" s="25"/>
      <c r="G86" s="25"/>
    </row>
    <row r="87" spans="1:7" ht="22.5">
      <c r="A87" s="28" t="str">
        <f>Critères!$A$86</f>
        <v>NAVIGATION</v>
      </c>
      <c r="B87" s="61" t="str">
        <f>Critères!B86</f>
        <v>12.1</v>
      </c>
      <c r="C87" s="22" t="str">
        <f>Critères!C86</f>
        <v>Chaque ensemble de pages dispose-t-il de deux systèmes de navigation différents, au moins (hors cas particuliers) ?</v>
      </c>
      <c r="D87" s="15" t="s">
        <v>244</v>
      </c>
      <c r="E87" s="23" t="s">
        <v>252</v>
      </c>
      <c r="F87" s="25"/>
      <c r="G87" s="25"/>
    </row>
    <row r="88" spans="1:7" ht="33.75">
      <c r="A88" s="28"/>
      <c r="B88" s="61" t="str">
        <f>Critères!B87</f>
        <v>12.2</v>
      </c>
      <c r="C88" s="22" t="str">
        <f>Critères!C87</f>
        <v>Dans chaque ensemble de pages, le menu et les barres de navigation sont-ils toujours à la même place (hors cas particuliers) ?</v>
      </c>
      <c r="D88" s="15" t="s">
        <v>246</v>
      </c>
      <c r="E88" s="23" t="s">
        <v>252</v>
      </c>
      <c r="F88" s="25"/>
      <c r="G88" s="25"/>
    </row>
    <row r="89" spans="1:7" ht="15.75">
      <c r="A89" s="28"/>
      <c r="B89" s="61" t="str">
        <f>Critères!B88</f>
        <v>12.3</v>
      </c>
      <c r="C89" s="22" t="str">
        <f>Critères!C88</f>
        <v>La page « plan du site » est-elle pertinente ?</v>
      </c>
      <c r="D89" s="15" t="s">
        <v>246</v>
      </c>
      <c r="E89" s="23" t="s">
        <v>252</v>
      </c>
      <c r="F89" s="25"/>
      <c r="G89" s="25"/>
    </row>
    <row r="90" spans="1:7" ht="22.5">
      <c r="A90" s="28"/>
      <c r="B90" s="61" t="str">
        <f>Critères!B89</f>
        <v>12.4</v>
      </c>
      <c r="C90" s="22" t="str">
        <f>Critères!C89</f>
        <v>Dans chaque ensemble de pages, la page « plan du site » est-elle atteignable de manière identique ?</v>
      </c>
      <c r="D90" s="15" t="s">
        <v>246</v>
      </c>
      <c r="E90" s="23" t="s">
        <v>252</v>
      </c>
      <c r="F90" s="22"/>
      <c r="G90" s="22"/>
    </row>
    <row r="91" spans="1:7" ht="22.5">
      <c r="A91" s="28"/>
      <c r="B91" s="61" t="str">
        <f>Critères!B90</f>
        <v>12.5</v>
      </c>
      <c r="C91" s="22" t="str">
        <f>Critères!C90</f>
        <v>Dans chaque ensemble de pages, le moteur de recherche est-il atteignable de manière identique ?</v>
      </c>
      <c r="D91" s="15" t="s">
        <v>246</v>
      </c>
      <c r="E91" s="23" t="s">
        <v>252</v>
      </c>
      <c r="F91" s="22"/>
      <c r="G91" s="22"/>
    </row>
    <row r="92" spans="1:7" ht="56.25">
      <c r="A92" s="28"/>
      <c r="B92" s="61" t="str">
        <f>Critères!B91</f>
        <v>12.6</v>
      </c>
      <c r="C92" s="22" t="str">
        <f>Critères!C91</f>
        <v>Les zones de regroupement de contenus présentes dans plusieurs pages web (zones d’en-tête, de navigation principale, de contenu principal, de pied de page et de moteur de recherche) peuvent-elles être atteintes ou évitées ?</v>
      </c>
      <c r="D92" s="15" t="s">
        <v>244</v>
      </c>
      <c r="E92" s="23" t="s">
        <v>252</v>
      </c>
      <c r="F92" s="22"/>
      <c r="G92" s="22"/>
    </row>
    <row r="93" spans="1:7" ht="33.75">
      <c r="A93" s="28"/>
      <c r="B93" s="61" t="str">
        <f>Critères!B92</f>
        <v>12.7</v>
      </c>
      <c r="C93" s="22" t="str">
        <f>Critères!C92</f>
        <v>Dans chaque page web, un lien d’évitement ou d’accès rapide à la zone de contenu principal est-il présent (hors cas particuliers) ?</v>
      </c>
      <c r="D93" s="15" t="s">
        <v>244</v>
      </c>
      <c r="E93" s="23" t="s">
        <v>252</v>
      </c>
      <c r="F93" s="22"/>
      <c r="G93" s="22"/>
    </row>
    <row r="94" spans="1:7" ht="22.5">
      <c r="A94" s="28"/>
      <c r="B94" s="61" t="str">
        <f>Critères!B93</f>
        <v>12.8</v>
      </c>
      <c r="C94" s="22" t="str">
        <f>Critères!C93</f>
        <v>Dans chaque page web, l’ordre de tabulation est-il cohérent ?</v>
      </c>
      <c r="D94" s="15" t="s">
        <v>244</v>
      </c>
      <c r="E94" s="23" t="s">
        <v>252</v>
      </c>
      <c r="F94" s="22"/>
      <c r="G94" s="22"/>
    </row>
    <row r="95" spans="1:7" ht="22.5">
      <c r="A95" s="28"/>
      <c r="B95" s="61" t="str">
        <f>Critères!B94</f>
        <v>12.9</v>
      </c>
      <c r="C95" s="22" t="str">
        <f>Critères!C94</f>
        <v>Dans chaque page web, la navigation ne doit pas contenir de piège au clavier. Cette règle est-elle respectée ?</v>
      </c>
      <c r="D95" s="15" t="s">
        <v>244</v>
      </c>
      <c r="E95" s="23" t="s">
        <v>252</v>
      </c>
      <c r="F95" s="22"/>
      <c r="G95" s="22"/>
    </row>
    <row r="96" spans="1:7" ht="45">
      <c r="A96" s="28"/>
      <c r="B96" s="61" t="str">
        <f>Critères!B95</f>
        <v>12.10</v>
      </c>
      <c r="C96" s="22" t="str">
        <f>Critères!C95</f>
        <v>Dans chaque page web, les raccourcis clavier n’utilisant qu’une seule touche (lettre minuscule ou majuscule, ponctuation, chiffre ou symbole) sont-ils contrôlables par l’utilisateur ?</v>
      </c>
      <c r="D96" s="15" t="s">
        <v>246</v>
      </c>
      <c r="E96" s="23" t="s">
        <v>252</v>
      </c>
      <c r="F96" s="22"/>
      <c r="G96" s="22"/>
    </row>
    <row r="97" spans="1:7" ht="45">
      <c r="A97" s="28"/>
      <c r="B97" s="61" t="str">
        <f>Critères!B96</f>
        <v>12.11</v>
      </c>
      <c r="C97" s="22" t="str">
        <f>Critères!C96</f>
        <v>Dans chaque page web, les contenus additionnels apparaissant au survol, à la prise de focus ou à l’activation d’un composant d’interface sont-ils si nécessaire atteignables au clavier ?</v>
      </c>
      <c r="D97" s="15" t="s">
        <v>246</v>
      </c>
      <c r="E97" s="23" t="s">
        <v>252</v>
      </c>
      <c r="F97" s="22"/>
      <c r="G97" s="22"/>
    </row>
    <row r="98" spans="1:7" ht="33.75" hidden="1">
      <c r="A98" s="28" t="str">
        <f>Critères!$A$97</f>
        <v>CONSULTATION</v>
      </c>
      <c r="B98" s="61" t="str">
        <f>Critères!B97</f>
        <v>13.1</v>
      </c>
      <c r="C98" s="22" t="str">
        <f>Critères!C97</f>
        <v>Pour chaque page web, l’utilisateur a-t-il le contrôle de chaque limite de temps modifiant le contenu (hors cas particuliers) ?</v>
      </c>
      <c r="D98" s="15" t="s">
        <v>248</v>
      </c>
      <c r="E98" s="23" t="s">
        <v>252</v>
      </c>
      <c r="F98" s="22"/>
      <c r="G98" s="22"/>
    </row>
    <row r="99" spans="1:7" ht="33.75" hidden="1">
      <c r="A99" s="28"/>
      <c r="B99" s="61" t="str">
        <f>Critères!B98</f>
        <v>13.2</v>
      </c>
      <c r="C99" s="22" t="str">
        <f>Critères!C98</f>
        <v>Dans chaque page web, l’ouverture d’une nouvelle fenêtre ne doit pas être déclenchée sans action de l’utilisateur. Cette règle est-elle respectée ?</v>
      </c>
      <c r="D99" s="15" t="s">
        <v>248</v>
      </c>
      <c r="E99" s="23" t="s">
        <v>252</v>
      </c>
      <c r="F99" s="22"/>
      <c r="G99" s="22"/>
    </row>
    <row r="100" spans="1:7" ht="33.75" hidden="1">
      <c r="A100" s="28"/>
      <c r="B100" s="61" t="str">
        <f>Critères!B99</f>
        <v>13.3</v>
      </c>
      <c r="C100" s="22" t="str">
        <f>Critères!C99</f>
        <v>Dans chaque page web, chaque document bureautique en téléchargement possède-t-il, si nécessaire, une version accessible (hors cas particuliers) ?</v>
      </c>
      <c r="D100" s="15" t="s">
        <v>248</v>
      </c>
      <c r="E100" s="23" t="s">
        <v>252</v>
      </c>
      <c r="F100" s="22"/>
      <c r="G100" s="22"/>
    </row>
    <row r="101" spans="1:7" ht="22.5" hidden="1">
      <c r="A101" s="28"/>
      <c r="B101" s="61" t="str">
        <f>Critères!B100</f>
        <v>13.4</v>
      </c>
      <c r="C101" s="22" t="str">
        <f>Critères!C100</f>
        <v>Pour chaque document bureautique ayant une version accessible, cette version offre-t-elle la même information ?</v>
      </c>
      <c r="D101" s="15" t="s">
        <v>248</v>
      </c>
      <c r="E101" s="23" t="s">
        <v>252</v>
      </c>
      <c r="F101" s="22"/>
      <c r="G101" s="22"/>
    </row>
    <row r="102" spans="1:7" ht="22.5" hidden="1">
      <c r="A102" s="28"/>
      <c r="B102" s="61" t="str">
        <f>Critères!B101</f>
        <v>13.5</v>
      </c>
      <c r="C102" s="22" t="str">
        <f>Critères!C101</f>
        <v>Dans chaque page web, chaque contenu cryptique (art ASCII, émoticon, syntaxe cryptique) a-t-il une alternative ?</v>
      </c>
      <c r="D102" s="15" t="s">
        <v>248</v>
      </c>
      <c r="E102" s="23" t="s">
        <v>252</v>
      </c>
      <c r="F102" s="22"/>
      <c r="G102" s="22"/>
    </row>
    <row r="103" spans="1:7" ht="33.75" hidden="1">
      <c r="A103" s="28"/>
      <c r="B103" s="61" t="str">
        <f>Critères!B102</f>
        <v>13.6</v>
      </c>
      <c r="C103" s="22" t="str">
        <f>Critères!C102</f>
        <v>Dans chaque page web, pour chaque contenu cryptique (art ASCII, émoticon, syntaxe cryptique) ayant une alternative, cette alternative est-elle pertinente ?</v>
      </c>
      <c r="D103" s="15" t="s">
        <v>248</v>
      </c>
      <c r="E103" s="23" t="s">
        <v>252</v>
      </c>
      <c r="F103" s="22"/>
      <c r="G103" s="22"/>
    </row>
    <row r="104" spans="1:7" ht="33.75" hidden="1">
      <c r="A104" s="28"/>
      <c r="B104" s="61" t="str">
        <f>Critères!B103</f>
        <v>13.7</v>
      </c>
      <c r="C104" s="22" t="str">
        <f>Critères!C103</f>
        <v>Dans chaque page web, les changements brusques de luminosité ou les effets de flash sont-ils correctement utilisés ?</v>
      </c>
      <c r="D104" s="15" t="s">
        <v>248</v>
      </c>
      <c r="E104" s="23" t="s">
        <v>252</v>
      </c>
      <c r="F104" s="22"/>
      <c r="G104" s="22"/>
    </row>
    <row r="105" spans="1:7" ht="22.5" hidden="1">
      <c r="A105" s="28"/>
      <c r="B105" s="61" t="str">
        <f>Critères!B104</f>
        <v>13.8</v>
      </c>
      <c r="C105" s="22" t="str">
        <f>Critères!C104</f>
        <v>Dans chaque page web, chaque contenu en mouvement ou clignotant est-il contrôlable par l’utilisateur ?</v>
      </c>
      <c r="D105" s="15" t="s">
        <v>248</v>
      </c>
      <c r="E105" s="23" t="s">
        <v>252</v>
      </c>
      <c r="F105" s="22"/>
      <c r="G105" s="22"/>
    </row>
    <row r="106" spans="1:7" ht="33.75" hidden="1">
      <c r="A106" s="28"/>
      <c r="B106" s="61" t="str">
        <f>Critères!B105</f>
        <v>13.9</v>
      </c>
      <c r="C106" s="22" t="str">
        <f>Critères!C105</f>
        <v>Dans chaque page web, le contenu proposé est-il consultable quelle que soit l’orientation de l’écran (portait ou paysage) (hors cas particuliers) ?</v>
      </c>
      <c r="D106" s="15" t="s">
        <v>248</v>
      </c>
      <c r="E106" s="23" t="s">
        <v>252</v>
      </c>
      <c r="F106" s="22"/>
      <c r="G106" s="22"/>
    </row>
    <row r="107" spans="1:7" ht="45" hidden="1">
      <c r="A107" s="28"/>
      <c r="B107" s="61" t="str">
        <f>Critères!B106</f>
        <v>13.10</v>
      </c>
      <c r="C107" s="22" t="str">
        <f>Critères!C106</f>
        <v>Dans chaque page web, les fonctionnalités utilisables ou disponibles au moyen d’un geste complexe peuvent-elles être également disponibles au moyen d’un geste simple (hors cas particuliers) ?</v>
      </c>
      <c r="D107" s="15" t="s">
        <v>248</v>
      </c>
      <c r="E107" s="23" t="s">
        <v>252</v>
      </c>
      <c r="F107" s="22"/>
      <c r="G107" s="22"/>
    </row>
    <row r="108" spans="1:7" ht="45" hidden="1">
      <c r="A108" s="28"/>
      <c r="B108" s="61" t="str">
        <f>Critères!B107</f>
        <v>13.11</v>
      </c>
      <c r="C108" s="22" t="str">
        <f>Critères!C107</f>
        <v>Dans chaque page web, les actions déclenchées au moyen d’un dispositif de pointage sur un point unique de l’écran peuvent-elles faire l’objet d’une annulation (hors cas particuliers) ?</v>
      </c>
      <c r="D108" s="15" t="s">
        <v>248</v>
      </c>
      <c r="E108" s="23" t="s">
        <v>252</v>
      </c>
      <c r="F108" s="22"/>
      <c r="G108" s="22"/>
    </row>
    <row r="109" spans="1:7" ht="45" hidden="1">
      <c r="A109" s="28"/>
      <c r="B109" s="61" t="str">
        <f>Critères!B108</f>
        <v>13.12</v>
      </c>
      <c r="C109" s="22" t="str">
        <f>Critères!C108</f>
        <v>Dans chaque page web, les fonctionnalités qui impliquent un mouvement de l’appareil ou vers l’appareil peuvent-elles être satisfaites de manière alternative (hors cas particuliers) ?</v>
      </c>
      <c r="D109" s="15" t="s">
        <v>248</v>
      </c>
      <c r="E109" s="23" t="s">
        <v>252</v>
      </c>
      <c r="F109" s="22"/>
      <c r="G109" s="22"/>
    </row>
  </sheetData>
  <autoFilter ref="A3:G109">
    <filterColumn colId="1">
      <customFilters>
        <customFilter val="6*"/>
        <customFilter val="12*"/>
      </customFilters>
    </filterColumn>
  </autoFilter>
  <mergeCells count="15">
    <mergeCell ref="A74:A86"/>
    <mergeCell ref="A87:A97"/>
    <mergeCell ref="A98:A109"/>
    <mergeCell ref="A31:A38"/>
    <mergeCell ref="A39:A40"/>
    <mergeCell ref="A41:A45"/>
    <mergeCell ref="A46:A55"/>
    <mergeCell ref="A56:A59"/>
    <mergeCell ref="A60:A73"/>
    <mergeCell ref="A1:G1"/>
    <mergeCell ref="A2:G2"/>
    <mergeCell ref="A4:A12"/>
    <mergeCell ref="A13:A14"/>
    <mergeCell ref="A15:A17"/>
    <mergeCell ref="A18:A30"/>
  </mergeCells>
  <conditionalFormatting sqref="D4:D109">
    <cfRule type="cellIs" dxfId="11" priority="53" stopIfTrue="1" operator="equal">
      <formula>"C"</formula>
    </cfRule>
  </conditionalFormatting>
  <conditionalFormatting sqref="E4:E109">
    <cfRule type="cellIs" dxfId="10" priority="57" stopIfTrue="1" operator="equal">
      <formula>"D"</formula>
    </cfRule>
  </conditionalFormatting>
  <conditionalFormatting sqref="E4:E109">
    <cfRule type="cellIs" dxfId="9" priority="58" stopIfTrue="1" operator="equal">
      <formula>"N"</formula>
    </cfRule>
  </conditionalFormatting>
  <conditionalFormatting sqref="D4:D109">
    <cfRule type="cellIs" dxfId="8" priority="55" stopIfTrue="1" operator="equal">
      <formula>"NA"</formula>
    </cfRule>
  </conditionalFormatting>
  <conditionalFormatting sqref="D4:D109">
    <cfRule type="cellIs" dxfId="7" priority="54" stopIfTrue="1" operator="equal">
      <formula>"NC"</formula>
    </cfRule>
  </conditionalFormatting>
  <conditionalFormatting sqref="D4:D109">
    <cfRule type="cellIs" dxfId="6" priority="56" stopIfTrue="1" operator="equal">
      <formula>"NT"</formula>
    </cfRule>
  </conditionalFormatting>
  <dataValidations count="2">
    <dataValidation type="list" showErrorMessage="1" sqref="D4:D109">
      <formula1>"C,NC,NA,NT"</formula1>
    </dataValidation>
    <dataValidation type="list" showErrorMessage="1" sqref="E4:E109">
      <formula1>"D,N"</formula1>
    </dataValidation>
  </dataValidations>
  <pageMargins left="0.39370078740157477" right="0.39370078740157477" top="0.78740157480314954" bottom="0.59015748031496063" header="0.39370078740157477" footer="0.39370078740157477"/>
  <pageSetup paperSize="0" scale="74" fitToWidth="0" fitToHeight="0" pageOrder="overThenDown" orientation="portrait" useFirstPageNumber="1" horizontalDpi="0" verticalDpi="0" copies="0"/>
  <headerFooter alignWithMargins="0">
    <oddHeader>&amp;LRGAA 3.0 - Relevé pour le site : wwww.site.fr&amp;R&amp;P/&amp;N - &amp;A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09"/>
  <sheetViews>
    <sheetView workbookViewId="0">
      <selection activeCell="D4" sqref="D4"/>
    </sheetView>
  </sheetViews>
  <sheetFormatPr baseColWidth="10" defaultRowHeight="15"/>
  <cols>
    <col min="1" max="1" width="3.6640625" customWidth="1"/>
    <col min="2" max="2" width="4.21875" style="66" customWidth="1"/>
    <col min="3" max="3" width="32.6640625" style="18" customWidth="1"/>
    <col min="4" max="4" width="3.77734375" style="18" customWidth="1"/>
    <col min="5" max="5" width="3.21875" style="18" customWidth="1"/>
    <col min="6" max="6" width="32.5546875" style="18" customWidth="1"/>
    <col min="7" max="7" width="22.5546875" style="18" customWidth="1"/>
    <col min="8" max="64" width="9.44140625" style="18" customWidth="1"/>
  </cols>
  <sheetData>
    <row r="1" spans="1:64" ht="15.75">
      <c r="A1" s="6" t="str">
        <f>Échantillon!A1</f>
        <v>RGAA 4.1 – GRILLE D'ÉVALUATION</v>
      </c>
      <c r="B1" s="6"/>
      <c r="C1" s="6"/>
      <c r="D1" s="6"/>
      <c r="E1" s="6"/>
      <c r="F1" s="6"/>
      <c r="G1" s="6"/>
    </row>
    <row r="2" spans="1:64">
      <c r="A2" s="67" t="str">
        <f>CONCATENATE(Échantillon!B10," : ",Échantillon!C10)</f>
        <v>Détails Avocat : http://www.a11y-mcbeal.fr/devon</v>
      </c>
      <c r="B2" s="67"/>
      <c r="C2" s="67"/>
      <c r="D2" s="67"/>
      <c r="E2" s="67"/>
      <c r="F2" s="67"/>
      <c r="G2" s="67"/>
    </row>
    <row r="3" spans="1:64" ht="57.4" customHeight="1">
      <c r="A3" s="19" t="s">
        <v>14</v>
      </c>
      <c r="B3" s="19" t="s">
        <v>15</v>
      </c>
      <c r="C3" s="20" t="s">
        <v>16</v>
      </c>
      <c r="D3" s="19" t="s">
        <v>243</v>
      </c>
      <c r="E3" s="19" t="s">
        <v>257</v>
      </c>
      <c r="F3" s="20" t="s">
        <v>258</v>
      </c>
      <c r="G3" s="20" t="s">
        <v>259</v>
      </c>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row>
    <row r="4" spans="1:64" ht="22.5">
      <c r="A4" s="28" t="str">
        <f>Critères!$A$3</f>
        <v>IMAGES</v>
      </c>
      <c r="B4" s="61" t="str">
        <f>Critères!B3</f>
        <v>1.1</v>
      </c>
      <c r="C4" s="22" t="str">
        <f>Critères!C3</f>
        <v>Chaque image porteuse d’information a-t-elle une alternative textuelle ?</v>
      </c>
      <c r="D4" s="15" t="s">
        <v>248</v>
      </c>
      <c r="E4" s="62" t="s">
        <v>252</v>
      </c>
      <c r="F4" s="22"/>
      <c r="G4" s="22"/>
      <c r="H4"/>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row>
    <row r="5" spans="1:64" ht="22.5">
      <c r="A5" s="28"/>
      <c r="B5" s="61" t="str">
        <f>Critères!B4</f>
        <v>1.2</v>
      </c>
      <c r="C5" s="22" t="str">
        <f>Critères!C4</f>
        <v>Chaque image de décoration est-elle correctement ignorée par les technologies d’assistance ?</v>
      </c>
      <c r="D5" s="15" t="s">
        <v>248</v>
      </c>
      <c r="E5" s="23" t="s">
        <v>252</v>
      </c>
      <c r="F5" s="22"/>
      <c r="G5" s="22"/>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row>
    <row r="6" spans="1:64" ht="33.75">
      <c r="A6" s="28"/>
      <c r="B6" s="61" t="str">
        <f>Critères!B5</f>
        <v>1.3</v>
      </c>
      <c r="C6" s="22" t="str">
        <f>Critères!C5</f>
        <v>Pour chaque image porteuse d'information ayant une alternative textuelle, cette alternative est-elle pertinente (hors cas particuliers) ?</v>
      </c>
      <c r="D6" s="15" t="s">
        <v>248</v>
      </c>
      <c r="E6" s="23" t="s">
        <v>252</v>
      </c>
      <c r="F6" s="22"/>
      <c r="G6" s="22"/>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row>
    <row r="7" spans="1:64" ht="33.75">
      <c r="A7" s="28"/>
      <c r="B7" s="61" t="str">
        <f>Critères!B6</f>
        <v>1.4</v>
      </c>
      <c r="C7" s="22" t="str">
        <f>Critères!C6</f>
        <v>Pour chaque image utilisée comme CAPTCHA ou comme image-test, ayant une alternative textuelle, cette alternative permet-elle d’identifier la nature et la fonction de l’image ?</v>
      </c>
      <c r="D7" s="15" t="s">
        <v>248</v>
      </c>
      <c r="E7" s="23" t="s">
        <v>252</v>
      </c>
      <c r="F7" s="22"/>
      <c r="G7" s="22"/>
    </row>
    <row r="8" spans="1:64" ht="33.75">
      <c r="A8" s="28"/>
      <c r="B8" s="61" t="str">
        <f>Critères!B7</f>
        <v>1.5</v>
      </c>
      <c r="C8" s="22" t="str">
        <f>Critères!C7</f>
        <v>Pour chaque image utilisée comme CAPTCHA, une solution d’accès alternatif au contenu ou à la fonction du CAPTCHA est-elle présente ?</v>
      </c>
      <c r="D8" s="15" t="s">
        <v>248</v>
      </c>
      <c r="E8" s="23" t="s">
        <v>252</v>
      </c>
      <c r="F8" s="23"/>
      <c r="G8" s="22"/>
    </row>
    <row r="9" spans="1:64" ht="22.5">
      <c r="A9" s="28"/>
      <c r="B9" s="61" t="str">
        <f>Critères!B8</f>
        <v>1.6</v>
      </c>
      <c r="C9" s="22" t="str">
        <f>Critères!C8</f>
        <v>Chaque image porteuse d’information a-t-elle, si nécessaire, une description détaillée ?</v>
      </c>
      <c r="D9" s="15" t="s">
        <v>248</v>
      </c>
      <c r="E9" s="23" t="s">
        <v>252</v>
      </c>
      <c r="F9" s="22"/>
      <c r="G9" s="22"/>
    </row>
    <row r="10" spans="1:64" ht="22.5">
      <c r="A10" s="28"/>
      <c r="B10" s="61" t="str">
        <f>Critères!B9</f>
        <v>1.7</v>
      </c>
      <c r="C10" s="22" t="str">
        <f>Critères!C9</f>
        <v>Pour chaque image porteuse d’information ayant une description détaillée, cette description est-elle pertinente ?</v>
      </c>
      <c r="D10" s="15" t="s">
        <v>248</v>
      </c>
      <c r="E10" s="23" t="s">
        <v>252</v>
      </c>
      <c r="F10" s="22"/>
      <c r="G10" s="22"/>
    </row>
    <row r="11" spans="1:64" ht="45">
      <c r="A11" s="28"/>
      <c r="B11" s="61" t="str">
        <f>Critères!B10</f>
        <v>1.8</v>
      </c>
      <c r="C11" s="22" t="str">
        <f>Critères!C10</f>
        <v>Chaque image texte porteuse d’information, en l’absence d’un mécanisme de remplacement, doit si possible être remplacée par du texte stylé. Cette règle est-elle respectée (hors cas particuliers) ?</v>
      </c>
      <c r="D11" s="15" t="s">
        <v>248</v>
      </c>
      <c r="E11" s="62" t="s">
        <v>252</v>
      </c>
      <c r="F11" s="22"/>
      <c r="G11" s="22"/>
    </row>
    <row r="12" spans="1:64" ht="22.5">
      <c r="A12" s="28"/>
      <c r="B12" s="61" t="str">
        <f>Critères!B11</f>
        <v>1.9</v>
      </c>
      <c r="C12" s="22" t="str">
        <f>Critères!C11</f>
        <v>Chaque légende d’image est-elle, si nécessaire, correctement reliée à l’image correspondante ?</v>
      </c>
      <c r="D12" s="15" t="s">
        <v>248</v>
      </c>
      <c r="E12" s="62" t="s">
        <v>252</v>
      </c>
      <c r="F12" s="22"/>
      <c r="G12" s="22"/>
    </row>
    <row r="13" spans="1:64" ht="15.75">
      <c r="A13" s="28" t="str">
        <f>Critères!$A$12</f>
        <v>CADRES</v>
      </c>
      <c r="B13" s="64" t="str">
        <f>Critères!B12</f>
        <v>2.1</v>
      </c>
      <c r="C13" s="25" t="str">
        <f>Critères!C12</f>
        <v>Chaque cadre a-t-il un titre de cadre ?</v>
      </c>
      <c r="D13" s="15" t="s">
        <v>248</v>
      </c>
      <c r="E13" s="62" t="s">
        <v>252</v>
      </c>
      <c r="F13" s="65"/>
      <c r="G13" s="25"/>
    </row>
    <row r="14" spans="1:64" ht="22.5">
      <c r="A14" s="28"/>
      <c r="B14" s="64" t="str">
        <f>Critères!B13</f>
        <v>2.2</v>
      </c>
      <c r="C14" s="25" t="str">
        <f>Critères!C13</f>
        <v>Pour chaque cadre ayant un titre de cadre, ce titre de cadre est-il pertinent ?</v>
      </c>
      <c r="D14" s="15" t="s">
        <v>248</v>
      </c>
      <c r="E14" s="62" t="s">
        <v>252</v>
      </c>
      <c r="F14" s="25"/>
      <c r="G14" s="25"/>
    </row>
    <row r="15" spans="1:64" ht="33.75">
      <c r="A15" s="28" t="str">
        <f>Critères!$A$14</f>
        <v>COULEURS</v>
      </c>
      <c r="B15" s="61" t="str">
        <f>Critères!B14</f>
        <v>3.1</v>
      </c>
      <c r="C15" s="22" t="str">
        <f>Critères!C14</f>
        <v>Dans chaque page web, l’information ne doit pas être donnée uniquement par la couleur. Cette règle est-elle respectée ?</v>
      </c>
      <c r="D15" s="15" t="s">
        <v>248</v>
      </c>
      <c r="E15" s="23" t="s">
        <v>252</v>
      </c>
      <c r="F15" s="22"/>
      <c r="G15" s="22"/>
    </row>
    <row r="16" spans="1:64" ht="33.75">
      <c r="A16" s="28"/>
      <c r="B16" s="61" t="str">
        <f>Critères!B15</f>
        <v>3.2</v>
      </c>
      <c r="C16" s="22" t="str">
        <f>Critères!C15</f>
        <v>Dans chaque page web, le contraste entre la couleur du texte et la couleur de son arrière-plan est-il suffisamment élevé (hors cas particuliers) ?</v>
      </c>
      <c r="D16" s="15" t="s">
        <v>248</v>
      </c>
      <c r="E16" s="23" t="s">
        <v>252</v>
      </c>
      <c r="F16" s="25"/>
      <c r="G16" s="25"/>
    </row>
    <row r="17" spans="1:7" ht="45">
      <c r="A17" s="28"/>
      <c r="B17" s="61" t="str">
        <f>Critères!B16</f>
        <v>3.3</v>
      </c>
      <c r="C17" s="22" t="str">
        <f>Critères!C16</f>
        <v>Dans chaque page web, les couleurs utilisées dans les composants d’interface ou les éléments graphiques porteurs d’informations sont-elles suffisamment contrastées (hors cas particuliers) ?</v>
      </c>
      <c r="D17" s="15" t="s">
        <v>248</v>
      </c>
      <c r="E17" s="23" t="s">
        <v>252</v>
      </c>
      <c r="F17" s="25"/>
      <c r="G17" s="25"/>
    </row>
    <row r="18" spans="1:7" ht="33.75">
      <c r="A18" s="28" t="str">
        <f>Critères!$A$17</f>
        <v>MULTIMÉDIA</v>
      </c>
      <c r="B18" s="61" t="str">
        <f>Critères!B17</f>
        <v>4.1</v>
      </c>
      <c r="C18" s="22" t="str">
        <f>Critères!C17</f>
        <v>Chaque média temporel pré-enregistré a-t-il, si nécessaire, une transcription textuelle ou une audiodescription (hors cas particuliers) ?</v>
      </c>
      <c r="D18" s="15" t="s">
        <v>248</v>
      </c>
      <c r="E18" s="23" t="s">
        <v>252</v>
      </c>
      <c r="F18" s="25"/>
      <c r="G18" s="25"/>
    </row>
    <row r="19" spans="1:7" ht="45">
      <c r="A19" s="28"/>
      <c r="B19" s="61" t="str">
        <f>Critères!B18</f>
        <v>4.2</v>
      </c>
      <c r="C19" s="22" t="str">
        <f>Critères!C18</f>
        <v>Pour chaque média temporel pré-enregistré ayant une transcription textuelle ou une audiodescription synchronisée, celles-ci sont-elles pertinentes (hors cas particuliers) ?</v>
      </c>
      <c r="D19" s="15" t="s">
        <v>248</v>
      </c>
      <c r="E19" s="23" t="s">
        <v>252</v>
      </c>
      <c r="F19" s="25"/>
      <c r="G19" s="25"/>
    </row>
    <row r="20" spans="1:7" ht="33.75">
      <c r="A20" s="28"/>
      <c r="B20" s="61" t="str">
        <f>Critères!B19</f>
        <v>4.3</v>
      </c>
      <c r="C20" s="22" t="str">
        <f>Critères!C19</f>
        <v>Chaque média temporel synchronisé pré-enregistré a-t-il, si nécessaire, des sous-titres synchronisés (hors cas particuliers) ?</v>
      </c>
      <c r="D20" s="15" t="s">
        <v>248</v>
      </c>
      <c r="E20" s="23" t="s">
        <v>252</v>
      </c>
      <c r="F20" s="25"/>
      <c r="G20" s="25"/>
    </row>
    <row r="21" spans="1:7" ht="33.75">
      <c r="A21" s="28"/>
      <c r="B21" s="61" t="str">
        <f>Critères!B20</f>
        <v>4.4</v>
      </c>
      <c r="C21" s="22" t="str">
        <f>Critères!C20</f>
        <v>Pour chaque média temporel synchronisé pré-enregistré ayant des sous-titres synchronisés, ces sous-titres sont-ils pertinents ?</v>
      </c>
      <c r="D21" s="15" t="s">
        <v>248</v>
      </c>
      <c r="E21" s="23" t="s">
        <v>252</v>
      </c>
      <c r="F21" s="25"/>
      <c r="G21" s="25"/>
    </row>
    <row r="22" spans="1:7" ht="33.75">
      <c r="A22" s="28"/>
      <c r="B22" s="61" t="str">
        <f>Critères!B21</f>
        <v>4.5</v>
      </c>
      <c r="C22" s="22" t="str">
        <f>Critères!C21</f>
        <v>Chaque média temporel pré-enregistré a-t-il, si nécessaire, une audiodescription synchronisée (hors cas particuliers) ?</v>
      </c>
      <c r="D22" s="15" t="s">
        <v>248</v>
      </c>
      <c r="E22" s="23" t="s">
        <v>252</v>
      </c>
      <c r="F22" s="25"/>
      <c r="G22" s="25"/>
    </row>
    <row r="23" spans="1:7" ht="33.75">
      <c r="A23" s="28"/>
      <c r="B23" s="61" t="str">
        <f>Critères!B22</f>
        <v>4.6</v>
      </c>
      <c r="C23" s="22" t="str">
        <f>Critères!C22</f>
        <v>Pour chaque média temporel pré-enregistré ayant une audiodescription synchronisée, celle-ci est-elle pertinente ?</v>
      </c>
      <c r="D23" s="15" t="s">
        <v>248</v>
      </c>
      <c r="E23" s="23" t="s">
        <v>252</v>
      </c>
      <c r="F23" s="25"/>
      <c r="G23" s="25"/>
    </row>
    <row r="24" spans="1:7" ht="22.5">
      <c r="A24" s="28"/>
      <c r="B24" s="61" t="str">
        <f>Critères!B23</f>
        <v>4.7</v>
      </c>
      <c r="C24" s="22" t="str">
        <f>Critères!C23</f>
        <v>Chaque média temporel est-il clairement identifiable (hors cas particuliers) ?</v>
      </c>
      <c r="D24" s="15" t="s">
        <v>248</v>
      </c>
      <c r="E24" s="23" t="s">
        <v>252</v>
      </c>
      <c r="F24" s="25"/>
      <c r="G24" s="25"/>
    </row>
    <row r="25" spans="1:7" ht="22.5">
      <c r="A25" s="28"/>
      <c r="B25" s="61" t="str">
        <f>Critères!B24</f>
        <v>4.8</v>
      </c>
      <c r="C25" s="22" t="str">
        <f>Critères!C24</f>
        <v>Chaque média non temporel a-t-il, si nécessaire, une alternative (hors cas particuliers) ?</v>
      </c>
      <c r="D25" s="15" t="s">
        <v>248</v>
      </c>
      <c r="E25" s="23" t="s">
        <v>252</v>
      </c>
      <c r="F25" s="25"/>
      <c r="G25" s="25"/>
    </row>
    <row r="26" spans="1:7" ht="22.5">
      <c r="A26" s="28"/>
      <c r="B26" s="61" t="str">
        <f>Critères!B25</f>
        <v>4.9</v>
      </c>
      <c r="C26" s="22" t="str">
        <f>Critères!C25</f>
        <v>Pour chaque média non temporel ayant une alternative, cette alternative est-elle pertinente ?</v>
      </c>
      <c r="D26" s="15" t="s">
        <v>248</v>
      </c>
      <c r="E26" s="23" t="s">
        <v>252</v>
      </c>
      <c r="F26" s="25"/>
      <c r="G26" s="25"/>
    </row>
    <row r="27" spans="1:7" ht="22.5">
      <c r="A27" s="28"/>
      <c r="B27" s="61" t="str">
        <f>Critères!B26</f>
        <v>4.10</v>
      </c>
      <c r="C27" s="22" t="str">
        <f>Critères!C26</f>
        <v>Chaque son déclenché automatiquement est-il contrôlable par l’utilisateur ?</v>
      </c>
      <c r="D27" s="15" t="s">
        <v>248</v>
      </c>
      <c r="E27" s="23" t="s">
        <v>252</v>
      </c>
      <c r="F27" s="25"/>
      <c r="G27" s="25"/>
    </row>
    <row r="28" spans="1:7" ht="33.75">
      <c r="A28" s="28"/>
      <c r="B28" s="61" t="str">
        <f>Critères!B27</f>
        <v>4.11</v>
      </c>
      <c r="C28" s="22" t="str">
        <f>Critères!C27</f>
        <v>La consultation de chaque média temporel est-elle, si nécessaire, contrôlable par le clavier et tout dispositif de pointage ?</v>
      </c>
      <c r="D28" s="15" t="s">
        <v>248</v>
      </c>
      <c r="E28" s="23" t="s">
        <v>252</v>
      </c>
      <c r="F28" s="25"/>
      <c r="G28" s="25"/>
    </row>
    <row r="29" spans="1:7" ht="22.5">
      <c r="A29" s="28"/>
      <c r="B29" s="61" t="str">
        <f>Critères!B28</f>
        <v>4.12</v>
      </c>
      <c r="C29" s="22" t="str">
        <f>Critères!C28</f>
        <v>La consultation de chaque média non temporel est-elle contrôlable par le clavier et tout dispositif de pointage ?</v>
      </c>
      <c r="D29" s="15" t="s">
        <v>248</v>
      </c>
      <c r="E29" s="23" t="s">
        <v>252</v>
      </c>
      <c r="F29" s="25"/>
      <c r="G29" s="25"/>
    </row>
    <row r="30" spans="1:7" ht="33.75">
      <c r="A30" s="28"/>
      <c r="B30" s="61" t="str">
        <f>Critères!B29</f>
        <v>4.13</v>
      </c>
      <c r="C30" s="22" t="str">
        <f>Critères!C29</f>
        <v>Chaque média temporel et non temporel est-il compatible avec les technologies d’assistance (hors cas particuliers) ?</v>
      </c>
      <c r="D30" s="15" t="s">
        <v>248</v>
      </c>
      <c r="E30" s="23" t="s">
        <v>252</v>
      </c>
      <c r="F30" s="25"/>
      <c r="G30" s="25"/>
    </row>
    <row r="31" spans="1:7" ht="15.75">
      <c r="A31" s="28" t="str">
        <f>Critères!$A$30</f>
        <v>TABLEAUX</v>
      </c>
      <c r="B31" s="61" t="str">
        <f>Critères!B30</f>
        <v>5.1</v>
      </c>
      <c r="C31" s="22" t="str">
        <f>Critères!C30</f>
        <v>Chaque tableau de données complexe a-t-il un résumé ?</v>
      </c>
      <c r="D31" s="15" t="s">
        <v>248</v>
      </c>
      <c r="E31" s="23" t="s">
        <v>252</v>
      </c>
      <c r="F31" s="22"/>
      <c r="G31" s="22"/>
    </row>
    <row r="32" spans="1:7" ht="22.5">
      <c r="A32" s="28"/>
      <c r="B32" s="61" t="str">
        <f>Critères!B31</f>
        <v>5.2</v>
      </c>
      <c r="C32" s="22" t="str">
        <f>Critères!C31</f>
        <v>Pour chaque tableau de données complexe ayant un résumé, celui-ci est-il pertinent ?</v>
      </c>
      <c r="D32" s="15" t="s">
        <v>248</v>
      </c>
      <c r="E32" s="23" t="s">
        <v>252</v>
      </c>
      <c r="F32" s="22"/>
      <c r="G32" s="22"/>
    </row>
    <row r="33" spans="1:7" ht="22.5">
      <c r="A33" s="28"/>
      <c r="B33" s="61" t="str">
        <f>Critères!B32</f>
        <v>5.3</v>
      </c>
      <c r="C33" s="22" t="str">
        <f>Critères!C32</f>
        <v>Pour chaque tableau de mise en forme, le contenu linéarisé reste-t-il compréhensible ?</v>
      </c>
      <c r="D33" s="15" t="s">
        <v>248</v>
      </c>
      <c r="E33" s="23" t="s">
        <v>252</v>
      </c>
      <c r="F33" s="22"/>
      <c r="G33" s="22"/>
    </row>
    <row r="34" spans="1:7" ht="22.5">
      <c r="A34" s="28"/>
      <c r="B34" s="61" t="str">
        <f>Critères!B33</f>
        <v>5.4</v>
      </c>
      <c r="C34" s="22" t="str">
        <f>Critères!C33</f>
        <v>Pour chaque tableau de données ayant un titre, le titre est-il correctement associé au tableau de données ?</v>
      </c>
      <c r="D34" s="15" t="s">
        <v>248</v>
      </c>
      <c r="E34" s="23" t="s">
        <v>252</v>
      </c>
      <c r="F34" s="22"/>
      <c r="G34" s="22"/>
    </row>
    <row r="35" spans="1:7" ht="22.5">
      <c r="A35" s="28"/>
      <c r="B35" s="61" t="str">
        <f>Critères!B34</f>
        <v>5.5</v>
      </c>
      <c r="C35" s="22" t="str">
        <f>Critères!C34</f>
        <v>Pour chaque tableau de données ayant un titre, celui-ci est-il pertinent ?</v>
      </c>
      <c r="D35" s="15" t="s">
        <v>248</v>
      </c>
      <c r="E35" s="23" t="s">
        <v>252</v>
      </c>
      <c r="F35" s="25"/>
      <c r="G35" s="25"/>
    </row>
    <row r="36" spans="1:7" ht="33.75">
      <c r="A36" s="28"/>
      <c r="B36" s="61" t="str">
        <f>Critères!B35</f>
        <v>5.6</v>
      </c>
      <c r="C36" s="22" t="str">
        <f>Critères!C35</f>
        <v>Pour chaque tableau de données, chaque en-tête de colonnes et chaque en-tête de lignes sont-ils correctement déclarés ?</v>
      </c>
      <c r="D36" s="15" t="s">
        <v>248</v>
      </c>
      <c r="E36" s="23" t="s">
        <v>252</v>
      </c>
      <c r="F36" s="25"/>
      <c r="G36" s="25"/>
    </row>
    <row r="37" spans="1:7" ht="33.75">
      <c r="A37" s="28"/>
      <c r="B37" s="61" t="str">
        <f>Critères!B36</f>
        <v>5.7</v>
      </c>
      <c r="C37" s="22" t="str">
        <f>Critères!C36</f>
        <v>Pour chaque tableau de données, la technique appropriée permettant d’associer chaque cellule avec ses en-têtes est-elle utilisée (hors cas particuliers) ?</v>
      </c>
      <c r="D37" s="15" t="s">
        <v>248</v>
      </c>
      <c r="E37" s="23" t="s">
        <v>252</v>
      </c>
      <c r="F37" s="25"/>
      <c r="G37" s="25"/>
    </row>
    <row r="38" spans="1:7" ht="33.75">
      <c r="A38" s="28"/>
      <c r="B38" s="61" t="str">
        <f>Critères!B37</f>
        <v>5.8</v>
      </c>
      <c r="C38" s="22" t="str">
        <f>Critères!C37</f>
        <v>Chaque tableau de mise en forme ne doit pas utiliser d’éléments propres aux tableaux de données. Cette règle est-elle respectée ?</v>
      </c>
      <c r="D38" s="15" t="s">
        <v>248</v>
      </c>
      <c r="E38" s="23" t="s">
        <v>252</v>
      </c>
      <c r="F38" s="25"/>
      <c r="G38" s="25"/>
    </row>
    <row r="39" spans="1:7" ht="15.75">
      <c r="A39" s="28" t="str">
        <f>Critères!$A$38</f>
        <v>LIENS</v>
      </c>
      <c r="B39" s="61" t="str">
        <f>Critères!B38</f>
        <v>6.1</v>
      </c>
      <c r="C39" s="22" t="str">
        <f>Critères!C38</f>
        <v>Chaque lien est-il explicite (hors cas particuliers) ?</v>
      </c>
      <c r="D39" s="15" t="s">
        <v>248</v>
      </c>
      <c r="E39" s="23" t="s">
        <v>252</v>
      </c>
      <c r="F39" s="22"/>
      <c r="G39" s="22"/>
    </row>
    <row r="40" spans="1:7" ht="15.75">
      <c r="A40" s="28"/>
      <c r="B40" s="61" t="str">
        <f>Critères!B39</f>
        <v>6.2</v>
      </c>
      <c r="C40" s="22" t="str">
        <f>Critères!C39</f>
        <v>Dans chaque page web, chaque lien a-t-il un intitulé ?</v>
      </c>
      <c r="D40" s="15" t="s">
        <v>248</v>
      </c>
      <c r="E40" s="23" t="s">
        <v>252</v>
      </c>
      <c r="F40" s="22"/>
      <c r="G40" s="22"/>
    </row>
    <row r="41" spans="1:7" ht="22.5">
      <c r="A41" s="28" t="str">
        <f>Critères!$A$40</f>
        <v>SCRIPTS</v>
      </c>
      <c r="B41" s="61" t="str">
        <f>Critères!B40</f>
        <v>7.1</v>
      </c>
      <c r="C41" s="22" t="str">
        <f>Critères!C40</f>
        <v>Chaque script est-il, si nécessaire, compatible avec les technologies d’assistance ?</v>
      </c>
      <c r="D41" s="15" t="s">
        <v>248</v>
      </c>
      <c r="E41" s="23" t="s">
        <v>252</v>
      </c>
      <c r="F41" s="25"/>
      <c r="G41" s="25"/>
    </row>
    <row r="42" spans="1:7" ht="22.5">
      <c r="A42" s="28"/>
      <c r="B42" s="61" t="str">
        <f>Critères!B41</f>
        <v>7.2</v>
      </c>
      <c r="C42" s="22" t="str">
        <f>Critères!C41</f>
        <v>Pour chaque script ayant une alternative, cette alternative est-elle pertinente ?</v>
      </c>
      <c r="D42" s="15" t="s">
        <v>248</v>
      </c>
      <c r="E42" s="23" t="s">
        <v>252</v>
      </c>
      <c r="F42" s="25"/>
      <c r="G42" s="25"/>
    </row>
    <row r="43" spans="1:7" ht="22.5">
      <c r="A43" s="28"/>
      <c r="B43" s="61" t="str">
        <f>Critères!B42</f>
        <v>7.3</v>
      </c>
      <c r="C43" s="22" t="str">
        <f>Critères!C42</f>
        <v>Chaque script est-il contrôlable par le clavier et par tout dispositif de pointage (hors cas particuliers) ?</v>
      </c>
      <c r="D43" s="15" t="s">
        <v>248</v>
      </c>
      <c r="E43" s="23" t="s">
        <v>252</v>
      </c>
      <c r="F43" s="25"/>
      <c r="G43" s="25"/>
    </row>
    <row r="44" spans="1:7" ht="22.5">
      <c r="A44" s="28"/>
      <c r="B44" s="61" t="str">
        <f>Critères!B43</f>
        <v>7.4</v>
      </c>
      <c r="C44" s="22" t="str">
        <f>Critères!C43</f>
        <v>Pour chaque script qui initie un changement de contexte, l’utilisateur est-il averti ou en a-t-il le contrôle ?</v>
      </c>
      <c r="D44" s="15" t="s">
        <v>248</v>
      </c>
      <c r="E44" s="23" t="s">
        <v>252</v>
      </c>
      <c r="F44" s="25"/>
      <c r="G44" s="25"/>
    </row>
    <row r="45" spans="1:7" ht="22.5">
      <c r="A45" s="28"/>
      <c r="B45" s="61" t="str">
        <f>Critères!B44</f>
        <v>7.5</v>
      </c>
      <c r="C45" s="22" t="str">
        <f>Critères!C44</f>
        <v>Dans chaque page web, les messages de statut sont-ils correctement restitués par les technologies d’assistance ?</v>
      </c>
      <c r="D45" s="15" t="s">
        <v>248</v>
      </c>
      <c r="E45" s="23" t="s">
        <v>252</v>
      </c>
      <c r="F45" s="25"/>
      <c r="G45" s="25"/>
    </row>
    <row r="46" spans="1:7" ht="22.5">
      <c r="A46" s="28" t="str">
        <f>Critères!$A$45</f>
        <v>ÉLÉMENTS OBLIGATOIRES</v>
      </c>
      <c r="B46" s="61" t="str">
        <f>Critères!B45</f>
        <v>8.1</v>
      </c>
      <c r="C46" s="22" t="str">
        <f>Critères!C45</f>
        <v>Chaque page web est-elle définie par un type de document ?</v>
      </c>
      <c r="D46" s="15" t="s">
        <v>248</v>
      </c>
      <c r="E46" s="23" t="s">
        <v>252</v>
      </c>
      <c r="F46" s="25"/>
      <c r="G46" s="25"/>
    </row>
    <row r="47" spans="1:7" ht="33.75">
      <c r="A47" s="28"/>
      <c r="B47" s="61" t="str">
        <f>Critères!B46</f>
        <v>8.2</v>
      </c>
      <c r="C47" s="22" t="str">
        <f>Critères!C46</f>
        <v>Pour chaque page web, le code source généré est-il valide selon le type de document spécifié (hors cas particuliers) ?</v>
      </c>
      <c r="D47" s="15" t="s">
        <v>248</v>
      </c>
      <c r="E47" s="23" t="s">
        <v>252</v>
      </c>
      <c r="F47" s="25"/>
      <c r="G47" s="25"/>
    </row>
    <row r="48" spans="1:7" ht="22.5">
      <c r="A48" s="28"/>
      <c r="B48" s="61" t="str">
        <f>Critères!B47</f>
        <v>8.3</v>
      </c>
      <c r="C48" s="22" t="str">
        <f>Critères!C47</f>
        <v>Dans chaque page web, la langue par défaut est-elle présente ?</v>
      </c>
      <c r="D48" s="15" t="s">
        <v>248</v>
      </c>
      <c r="E48" s="23" t="s">
        <v>252</v>
      </c>
      <c r="F48" s="25"/>
      <c r="G48" s="25"/>
    </row>
    <row r="49" spans="1:7" ht="22.5">
      <c r="A49" s="28"/>
      <c r="B49" s="61" t="str">
        <f>Critères!B48</f>
        <v>8.4</v>
      </c>
      <c r="C49" s="22" t="str">
        <f>Critères!C48</f>
        <v>Pour chaque page web ayant une langue par défaut, le code de langue est-il pertinent ?</v>
      </c>
      <c r="D49" s="15" t="s">
        <v>248</v>
      </c>
      <c r="E49" s="23" t="s">
        <v>252</v>
      </c>
      <c r="F49" s="25"/>
      <c r="G49" s="25"/>
    </row>
    <row r="50" spans="1:7" ht="15.75">
      <c r="A50" s="28"/>
      <c r="B50" s="61" t="str">
        <f>Critères!B49</f>
        <v>8.5</v>
      </c>
      <c r="C50" s="22" t="str">
        <f>Critères!C49</f>
        <v>Chaque page web a-t-elle un titre de page ?</v>
      </c>
      <c r="D50" s="15" t="s">
        <v>248</v>
      </c>
      <c r="E50" s="23" t="s">
        <v>252</v>
      </c>
      <c r="F50" s="25"/>
      <c r="G50" s="25"/>
    </row>
    <row r="51" spans="1:7" ht="22.5">
      <c r="A51" s="28"/>
      <c r="B51" s="61" t="str">
        <f>Critères!B50</f>
        <v>8.6</v>
      </c>
      <c r="C51" s="22" t="str">
        <f>Critères!C50</f>
        <v>Pour chaque page web ayant un titre de page, ce titre est-il pertinent ?</v>
      </c>
      <c r="D51" s="15" t="s">
        <v>248</v>
      </c>
      <c r="E51" s="23" t="s">
        <v>252</v>
      </c>
      <c r="F51" s="25"/>
      <c r="G51" s="25"/>
    </row>
    <row r="52" spans="1:7" ht="22.5">
      <c r="A52" s="28"/>
      <c r="B52" s="61" t="str">
        <f>Critères!B51</f>
        <v>8.7</v>
      </c>
      <c r="C52" s="22" t="str">
        <f>Critères!C51</f>
        <v>Dans chaque page web, chaque changement de langue est-il indiqué dans le code source (hors cas particuliers) ?</v>
      </c>
      <c r="D52" s="15" t="s">
        <v>248</v>
      </c>
      <c r="E52" s="23" t="s">
        <v>252</v>
      </c>
      <c r="F52" s="25"/>
      <c r="G52" s="25"/>
    </row>
    <row r="53" spans="1:7" ht="22.5">
      <c r="A53" s="28"/>
      <c r="B53" s="61" t="str">
        <f>Critères!B52</f>
        <v>8.8</v>
      </c>
      <c r="C53" s="22" t="str">
        <f>Critères!C52</f>
        <v>Dans chaque page web, le code de langue de chaque changement de langue est-il valide et pertinent ?</v>
      </c>
      <c r="D53" s="15" t="s">
        <v>248</v>
      </c>
      <c r="E53" s="23" t="s">
        <v>252</v>
      </c>
      <c r="F53" s="25"/>
      <c r="G53" s="25"/>
    </row>
    <row r="54" spans="1:7" ht="33.75">
      <c r="A54" s="28"/>
      <c r="B54" s="61" t="str">
        <f>Critères!B53</f>
        <v>8.9</v>
      </c>
      <c r="C54" s="22" t="str">
        <f>Critères!C53</f>
        <v>Dans chaque page web, les balises ne doivent pas être utilisées uniquement à des fins de présentation. Cette règle est-elle respectée ?</v>
      </c>
      <c r="D54" s="15" t="s">
        <v>248</v>
      </c>
      <c r="E54" s="23" t="s">
        <v>252</v>
      </c>
      <c r="F54" s="25"/>
      <c r="G54" s="25"/>
    </row>
    <row r="55" spans="1:7" ht="22.5">
      <c r="A55" s="28"/>
      <c r="B55" s="61" t="str">
        <f>Critères!B54</f>
        <v>8.10</v>
      </c>
      <c r="C55" s="22" t="str">
        <f>Critères!C54</f>
        <v>Dans chaque page web, les changements du sens de lecture sont-ils signalés ?</v>
      </c>
      <c r="D55" s="15" t="s">
        <v>248</v>
      </c>
      <c r="E55" s="23" t="s">
        <v>252</v>
      </c>
      <c r="F55" s="25"/>
      <c r="G55" s="25"/>
    </row>
    <row r="56" spans="1:7" ht="22.5">
      <c r="A56" s="28" t="str">
        <f>Critères!$A$55</f>
        <v>STRUCTURATION</v>
      </c>
      <c r="B56" s="61" t="str">
        <f>Critères!B55</f>
        <v>9.1</v>
      </c>
      <c r="C56" s="22" t="str">
        <f>Critères!C55</f>
        <v>Dans chaque page web, l’information est-elle structurée par l’utilisation appropriée de titres ?</v>
      </c>
      <c r="D56" s="15" t="s">
        <v>248</v>
      </c>
      <c r="E56" s="23" t="s">
        <v>252</v>
      </c>
      <c r="F56" s="25"/>
      <c r="G56" s="25"/>
    </row>
    <row r="57" spans="1:7" ht="22.5">
      <c r="A57" s="28"/>
      <c r="B57" s="61" t="str">
        <f>Critères!B56</f>
        <v>9.2</v>
      </c>
      <c r="C57" s="22" t="str">
        <f>Critères!C56</f>
        <v>Dans chaque page web, la structure du document est-elle cohérente (hors cas particuliers) ?</v>
      </c>
      <c r="D57" s="15" t="s">
        <v>248</v>
      </c>
      <c r="E57" s="23" t="s">
        <v>252</v>
      </c>
      <c r="F57" s="25"/>
      <c r="G57" s="25"/>
    </row>
    <row r="58" spans="1:7" ht="22.5">
      <c r="A58" s="28"/>
      <c r="B58" s="61" t="str">
        <f>Critères!B57</f>
        <v>9.3</v>
      </c>
      <c r="C58" s="22" t="str">
        <f>Critères!C57</f>
        <v>Dans chaque page web, chaque liste est-elle correctement structurée ?</v>
      </c>
      <c r="D58" s="15" t="s">
        <v>248</v>
      </c>
      <c r="E58" s="23" t="s">
        <v>252</v>
      </c>
      <c r="F58" s="25"/>
      <c r="G58" s="25"/>
    </row>
    <row r="59" spans="1:7" ht="22.5">
      <c r="A59" s="28"/>
      <c r="B59" s="61" t="str">
        <f>Critères!B58</f>
        <v>9.4</v>
      </c>
      <c r="C59" s="22" t="str">
        <f>Critères!C58</f>
        <v>Dans chaque page web, chaque citation est-elle correctement indiquée ?</v>
      </c>
      <c r="D59" s="15" t="s">
        <v>248</v>
      </c>
      <c r="E59" s="23" t="s">
        <v>252</v>
      </c>
      <c r="F59" s="25"/>
      <c r="G59" s="25"/>
    </row>
    <row r="60" spans="1:7" ht="22.5">
      <c r="A60" s="28" t="str">
        <f>Critères!$A$59</f>
        <v>PRÉSENTATION</v>
      </c>
      <c r="B60" s="61" t="str">
        <f>Critères!B59</f>
        <v>10.1</v>
      </c>
      <c r="C60" s="22" t="str">
        <f>Critères!C59</f>
        <v>Dans le site web, des feuilles de styles sont-elles utilisées pour contrôler la présentation de l’information ?</v>
      </c>
      <c r="D60" s="15" t="s">
        <v>248</v>
      </c>
      <c r="E60" s="23" t="s">
        <v>252</v>
      </c>
      <c r="F60" s="25"/>
      <c r="G60" s="25"/>
    </row>
    <row r="61" spans="1:7" ht="33.75">
      <c r="A61" s="28"/>
      <c r="B61" s="61" t="str">
        <f>Critères!B60</f>
        <v>10.2</v>
      </c>
      <c r="C61" s="22" t="str">
        <f>Critères!C60</f>
        <v>Dans chaque page web, le contenu visible porteur d’information reste-t-il présent lorsque les feuilles de styles sont désactivées ?</v>
      </c>
      <c r="D61" s="15" t="s">
        <v>248</v>
      </c>
      <c r="E61" s="23" t="s">
        <v>252</v>
      </c>
      <c r="F61" s="25"/>
      <c r="G61" s="25"/>
    </row>
    <row r="62" spans="1:7" ht="33.75">
      <c r="A62" s="28"/>
      <c r="B62" s="61" t="str">
        <f>Critères!B61</f>
        <v>10.3</v>
      </c>
      <c r="C62" s="22" t="str">
        <f>Critères!C61</f>
        <v>Dans chaque page web, l’information reste-t-elle compréhensible lorsque les feuilles de styles sont désactivées ?</v>
      </c>
      <c r="D62" s="15" t="s">
        <v>248</v>
      </c>
      <c r="E62" s="23" t="s">
        <v>252</v>
      </c>
      <c r="F62" s="25"/>
      <c r="G62" s="25"/>
    </row>
    <row r="63" spans="1:7" ht="33.75">
      <c r="A63" s="28"/>
      <c r="B63" s="61" t="str">
        <f>Critères!B62</f>
        <v>10.4</v>
      </c>
      <c r="C63" s="22" t="str">
        <f>Critères!C62</f>
        <v>Dans chaque page web, le texte reste-t-il lisible lorsque la taille des caractères est augmentée jusqu’à 200%, au moins (hors cas particuliers) ?</v>
      </c>
      <c r="D63" s="15" t="s">
        <v>248</v>
      </c>
      <c r="E63" s="23" t="s">
        <v>252</v>
      </c>
      <c r="F63" s="25"/>
      <c r="G63" s="25"/>
    </row>
    <row r="64" spans="1:7" ht="33.75">
      <c r="A64" s="28"/>
      <c r="B64" s="61" t="str">
        <f>Critères!B63</f>
        <v>10.5</v>
      </c>
      <c r="C64" s="22" t="str">
        <f>Critères!C63</f>
        <v>Dans chaque page web, les déclarations CSS de couleurs de fond d’élément et de police sont-elles correctement utilisées ?</v>
      </c>
      <c r="D64" s="15" t="s">
        <v>248</v>
      </c>
      <c r="E64" s="23" t="s">
        <v>252</v>
      </c>
      <c r="F64" s="25"/>
      <c r="G64" s="25"/>
    </row>
    <row r="65" spans="1:7" ht="33.75">
      <c r="A65" s="28"/>
      <c r="B65" s="61" t="str">
        <f>Critères!B64</f>
        <v>10.6</v>
      </c>
      <c r="C65" s="22" t="str">
        <f>Critères!C64</f>
        <v>Dans chaque page web, chaque lien dont la nature n’est pas évidente est-il visible par rapport au texte environnant ?</v>
      </c>
      <c r="D65" s="15" t="s">
        <v>248</v>
      </c>
      <c r="E65" s="23" t="s">
        <v>252</v>
      </c>
      <c r="F65" s="25"/>
      <c r="G65" s="25"/>
    </row>
    <row r="66" spans="1:7" ht="22.5">
      <c r="A66" s="28"/>
      <c r="B66" s="61" t="str">
        <f>Critères!B65</f>
        <v>10.7</v>
      </c>
      <c r="C66" s="22" t="str">
        <f>Critères!C65</f>
        <v>Dans chaque page web, pour chaque élément recevant le focus, la prise de focus est-elle visible ?</v>
      </c>
      <c r="D66" s="15" t="s">
        <v>248</v>
      </c>
      <c r="E66" s="23" t="s">
        <v>252</v>
      </c>
      <c r="F66" s="22"/>
      <c r="G66" s="22"/>
    </row>
    <row r="67" spans="1:7" ht="22.5">
      <c r="A67" s="28"/>
      <c r="B67" s="61" t="str">
        <f>Critères!B66</f>
        <v>10.8</v>
      </c>
      <c r="C67" s="22" t="str">
        <f>Critères!C66</f>
        <v>Pour chaque page web, les contenus cachés ont-ils vocation à être ignorés par les technologies d’assistance ?</v>
      </c>
      <c r="D67" s="15" t="s">
        <v>248</v>
      </c>
      <c r="E67" s="23" t="s">
        <v>252</v>
      </c>
      <c r="F67" s="22"/>
      <c r="G67" s="22"/>
    </row>
    <row r="68" spans="1:7" ht="33.75">
      <c r="A68" s="28"/>
      <c r="B68" s="61" t="str">
        <f>Critères!B67</f>
        <v>10.9</v>
      </c>
      <c r="C68" s="22" t="str">
        <f>Critères!C67</f>
        <v>Dans chaque page web, l’information ne doit pas être donnée uniquement par la forme, taille ou position. Cette règle est-elle respectée ?</v>
      </c>
      <c r="D68" s="15" t="s">
        <v>248</v>
      </c>
      <c r="E68" s="23" t="s">
        <v>252</v>
      </c>
      <c r="F68" s="22"/>
      <c r="G68" s="22"/>
    </row>
    <row r="69" spans="1:7" ht="33.75">
      <c r="A69" s="28"/>
      <c r="B69" s="61" t="str">
        <f>Critères!B68</f>
        <v>10.10</v>
      </c>
      <c r="C69" s="22" t="str">
        <f>Critères!C68</f>
        <v>Dans chaque page web, l’information ne doit pas être donnée par la forme, taille ou position uniquement. Cette règle est-elle implémentée de façon pertinente ?</v>
      </c>
      <c r="D69" s="15" t="s">
        <v>248</v>
      </c>
      <c r="E69" s="23" t="s">
        <v>252</v>
      </c>
      <c r="F69" s="22"/>
      <c r="G69" s="22"/>
    </row>
    <row r="70" spans="1:7" ht="56.25">
      <c r="A70" s="28"/>
      <c r="B70" s="61" t="str">
        <f>Critères!B69</f>
        <v>10.11</v>
      </c>
      <c r="C70" s="22" t="str">
        <f>Critères!C69</f>
        <v>Pour chaque page web, les contenus peuvent-ils être présentés sans avoir recours à la fois à un défilement vertical pour une fenêtre ayant une hauteur de 256px ou à un défilement horizontal pour une fenêtre ayant une largeur de 320px (hors cas particuliers) ?</v>
      </c>
      <c r="D70" s="15" t="s">
        <v>248</v>
      </c>
      <c r="E70" s="23" t="s">
        <v>252</v>
      </c>
      <c r="F70" s="22"/>
      <c r="G70" s="22"/>
    </row>
    <row r="71" spans="1:7" ht="45">
      <c r="A71" s="28"/>
      <c r="B71" s="61" t="str">
        <f>Critères!B70</f>
        <v>10.12</v>
      </c>
      <c r="C71" s="22" t="str">
        <f>Critères!C70</f>
        <v>Dans chaque page web, les propriétés d’espacement du texte peuvent-elles être redéfinies par l’utilisateur sans perte de contenu ou de fonctionnalité (hors cas particuliers) ?</v>
      </c>
      <c r="D71" s="15" t="s">
        <v>248</v>
      </c>
      <c r="E71" s="23" t="s">
        <v>252</v>
      </c>
      <c r="F71" s="22"/>
      <c r="G71" s="22"/>
    </row>
    <row r="72" spans="1:7" ht="45">
      <c r="A72" s="28"/>
      <c r="B72" s="61" t="str">
        <f>Critères!B71</f>
        <v>10.13</v>
      </c>
      <c r="C72" s="22" t="str">
        <f>Critères!C71</f>
        <v>Dans chaque page web, les contenus additionnels apparaissant à la prise de focus ou au survol d’un composant d’interface sont-ils contrôlables par l’utilisateur (hors cas particuliers) ?</v>
      </c>
      <c r="D72" s="15" t="s">
        <v>248</v>
      </c>
      <c r="E72" s="23" t="s">
        <v>252</v>
      </c>
      <c r="F72" s="22"/>
      <c r="G72" s="22"/>
    </row>
    <row r="73" spans="1:7" ht="45">
      <c r="A73" s="28"/>
      <c r="B73" s="61" t="str">
        <f>Critères!B72</f>
        <v>10.14</v>
      </c>
      <c r="C73" s="22" t="str">
        <f>Critères!C72</f>
        <v>Dans chaque page web, les contenus additionnels apparaissant via les styles CSS uniquement peuvent-ils être rendus visibles au clavier et par tout dispositif de pointage ?</v>
      </c>
      <c r="D73" s="15" t="s">
        <v>248</v>
      </c>
      <c r="E73" s="23" t="s">
        <v>252</v>
      </c>
      <c r="F73" s="22"/>
      <c r="G73" s="22"/>
    </row>
    <row r="74" spans="1:7" ht="15.75">
      <c r="A74" s="28" t="str">
        <f>Critères!$A$73</f>
        <v>FORMULAIRES</v>
      </c>
      <c r="B74" s="61" t="str">
        <f>Critères!B73</f>
        <v>11.1</v>
      </c>
      <c r="C74" s="22" t="str">
        <f>Critères!C73</f>
        <v>Chaque champ de formulaire a-t-il une étiquette ?</v>
      </c>
      <c r="D74" s="15" t="s">
        <v>248</v>
      </c>
      <c r="E74" s="23" t="s">
        <v>252</v>
      </c>
      <c r="F74" s="22"/>
      <c r="G74" s="22"/>
    </row>
    <row r="75" spans="1:7" ht="22.5">
      <c r="A75" s="28"/>
      <c r="B75" s="61" t="str">
        <f>Critères!B74</f>
        <v>11.2</v>
      </c>
      <c r="C75" s="22" t="str">
        <f>Critères!C74</f>
        <v>Chaque étiquette associée à un champ de formulaire est-elle pertinente (hors cas particuliers) ?</v>
      </c>
      <c r="D75" s="15" t="s">
        <v>248</v>
      </c>
      <c r="E75" s="23" t="s">
        <v>252</v>
      </c>
      <c r="F75" s="22"/>
      <c r="G75" s="22"/>
    </row>
    <row r="76" spans="1:7" ht="45">
      <c r="A76" s="28"/>
      <c r="B76" s="61" t="str">
        <f>Critères!B75</f>
        <v>11.3</v>
      </c>
      <c r="C76" s="22" t="str">
        <f>Critères!C75</f>
        <v>Dans chaque formulaire, chaque étiquette associée à un champ de formulaire ayant la même fonction et répété plusieurs fois dans une même page ou dans un ensemble de pages est-elle cohérente ?</v>
      </c>
      <c r="D76" s="15" t="s">
        <v>248</v>
      </c>
      <c r="E76" s="23" t="s">
        <v>252</v>
      </c>
      <c r="F76" s="22"/>
      <c r="G76" s="22"/>
    </row>
    <row r="77" spans="1:7" ht="33.75">
      <c r="A77" s="28"/>
      <c r="B77" s="61" t="str">
        <f>Critères!B76</f>
        <v>11.4</v>
      </c>
      <c r="C77" s="22" t="str">
        <f>Critères!C76</f>
        <v>Dans chaque formulaire, chaque étiquette de champ et son champ associé sont-ils accolés (hors cas particuliers) ?</v>
      </c>
      <c r="D77" s="15" t="s">
        <v>248</v>
      </c>
      <c r="E77" s="23" t="s">
        <v>252</v>
      </c>
      <c r="F77" s="22"/>
      <c r="G77" s="22"/>
    </row>
    <row r="78" spans="1:7" ht="22.5">
      <c r="A78" s="28"/>
      <c r="B78" s="61" t="str">
        <f>Critères!B77</f>
        <v>11.5</v>
      </c>
      <c r="C78" s="22" t="str">
        <f>Critères!C77</f>
        <v>Dans chaque formulaire, les champs de même nature sont-ils regroupés, si nécessaire ?</v>
      </c>
      <c r="D78" s="15" t="s">
        <v>248</v>
      </c>
      <c r="E78" s="23" t="s">
        <v>252</v>
      </c>
      <c r="F78" s="22"/>
      <c r="G78" s="22"/>
    </row>
    <row r="79" spans="1:7" ht="22.5">
      <c r="A79" s="28"/>
      <c r="B79" s="61" t="str">
        <f>Critères!B78</f>
        <v>11.6</v>
      </c>
      <c r="C79" s="22" t="str">
        <f>Critères!C78</f>
        <v>Dans chaque formulaire, chaque regroupement de champs de même nature a-t-il une légende ?</v>
      </c>
      <c r="D79" s="15" t="s">
        <v>248</v>
      </c>
      <c r="E79" s="23" t="s">
        <v>252</v>
      </c>
      <c r="F79" s="25"/>
      <c r="G79" s="25"/>
    </row>
    <row r="80" spans="1:7" ht="33.75">
      <c r="A80" s="28"/>
      <c r="B80" s="61" t="str">
        <f>Critères!B79</f>
        <v>11.7</v>
      </c>
      <c r="C80" s="22" t="str">
        <f>Critères!C79</f>
        <v>Dans chaque formulaire, chaque légende associée à un regroupement de champs de même nature est-elle pertinente ?</v>
      </c>
      <c r="D80" s="15" t="s">
        <v>248</v>
      </c>
      <c r="E80" s="23" t="s">
        <v>252</v>
      </c>
      <c r="F80" s="25"/>
      <c r="G80" s="25"/>
    </row>
    <row r="81" spans="1:7" ht="22.5">
      <c r="A81" s="28"/>
      <c r="B81" s="61" t="str">
        <f>Critères!B80</f>
        <v>11.8</v>
      </c>
      <c r="C81" s="22" t="str">
        <f>Critères!C80</f>
        <v>Dans chaque formulaire, les items de même nature d’une liste de choix sont-ils regroupées de manière pertinente ?</v>
      </c>
      <c r="D81" s="15" t="s">
        <v>248</v>
      </c>
      <c r="E81" s="23" t="s">
        <v>252</v>
      </c>
      <c r="F81" s="25"/>
      <c r="G81" s="25"/>
    </row>
    <row r="82" spans="1:7" ht="22.5">
      <c r="A82" s="28"/>
      <c r="B82" s="61" t="str">
        <f>Critères!B81</f>
        <v>11.9</v>
      </c>
      <c r="C82" s="22" t="str">
        <f>Critères!C81</f>
        <v>Dans chaque formulaire, l’intitulé de chaque bouton est-il pertinent (hors cas particuliers) ?</v>
      </c>
      <c r="D82" s="15" t="s">
        <v>248</v>
      </c>
      <c r="E82" s="23" t="s">
        <v>252</v>
      </c>
      <c r="F82" s="25"/>
      <c r="G82" s="25"/>
    </row>
    <row r="83" spans="1:7" ht="22.5">
      <c r="A83" s="28"/>
      <c r="B83" s="61" t="str">
        <f>Critères!B82</f>
        <v>11.10</v>
      </c>
      <c r="C83" s="22" t="str">
        <f>Critères!C82</f>
        <v>Dans chaque formulaire, le contrôle de saisie est-il utilisé de manière pertinente (hors cas particuliers) ?</v>
      </c>
      <c r="D83" s="15" t="s">
        <v>248</v>
      </c>
      <c r="E83" s="23" t="s">
        <v>252</v>
      </c>
      <c r="F83" s="25"/>
      <c r="G83" s="25"/>
    </row>
    <row r="84" spans="1:7" ht="33.75">
      <c r="A84" s="28"/>
      <c r="B84" s="61" t="str">
        <f>Critères!B83</f>
        <v>11.11</v>
      </c>
      <c r="C84" s="22" t="str">
        <f>Critères!C83</f>
        <v>Dans chaque formulaire, le contrôle de saisie est-il accompagné, si nécessaire, de suggestions facilitant la correction des erreurs de saisie ?</v>
      </c>
      <c r="D84" s="15" t="s">
        <v>248</v>
      </c>
      <c r="E84" s="23" t="s">
        <v>252</v>
      </c>
      <c r="F84" s="25"/>
      <c r="G84" s="25"/>
    </row>
    <row r="85" spans="1:7" ht="67.5">
      <c r="A85" s="28"/>
      <c r="B85" s="61" t="str">
        <f>Critères!B84</f>
        <v>11.12</v>
      </c>
      <c r="C85" s="22" t="str">
        <f>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15" t="s">
        <v>248</v>
      </c>
      <c r="E85" s="23" t="s">
        <v>252</v>
      </c>
      <c r="F85" s="25"/>
      <c r="G85" s="25"/>
    </row>
    <row r="86" spans="1:7" ht="33.75">
      <c r="A86" s="28"/>
      <c r="B86" s="61" t="str">
        <f>Critères!B85</f>
        <v>11.13</v>
      </c>
      <c r="C86" s="22" t="str">
        <f>Critères!C85</f>
        <v>La finalité d’un champ de saisie peut-elle être déduite pour faciliter le remplissage automatique des champs avec les données de l’utilisateur ?</v>
      </c>
      <c r="D86" s="15" t="s">
        <v>248</v>
      </c>
      <c r="E86" s="23" t="s">
        <v>252</v>
      </c>
      <c r="F86" s="25"/>
      <c r="G86" s="25"/>
    </row>
    <row r="87" spans="1:7" ht="22.5">
      <c r="A87" s="28" t="str">
        <f>Critères!$A$86</f>
        <v>NAVIGATION</v>
      </c>
      <c r="B87" s="61" t="str">
        <f>Critères!B86</f>
        <v>12.1</v>
      </c>
      <c r="C87" s="22" t="str">
        <f>Critères!C86</f>
        <v>Chaque ensemble de pages dispose-t-il de deux systèmes de navigation différents, au moins (hors cas particuliers) ?</v>
      </c>
      <c r="D87" s="15" t="s">
        <v>248</v>
      </c>
      <c r="E87" s="23" t="s">
        <v>252</v>
      </c>
      <c r="F87" s="25"/>
      <c r="G87" s="25"/>
    </row>
    <row r="88" spans="1:7" ht="33.75">
      <c r="A88" s="28"/>
      <c r="B88" s="61" t="str">
        <f>Critères!B87</f>
        <v>12.2</v>
      </c>
      <c r="C88" s="22" t="str">
        <f>Critères!C87</f>
        <v>Dans chaque ensemble de pages, le menu et les barres de navigation sont-ils toujours à la même place (hors cas particuliers) ?</v>
      </c>
      <c r="D88" s="15" t="s">
        <v>248</v>
      </c>
      <c r="E88" s="23" t="s">
        <v>252</v>
      </c>
      <c r="F88" s="25"/>
      <c r="G88" s="25"/>
    </row>
    <row r="89" spans="1:7" ht="15.75">
      <c r="A89" s="28"/>
      <c r="B89" s="61" t="str">
        <f>Critères!B88</f>
        <v>12.3</v>
      </c>
      <c r="C89" s="22" t="str">
        <f>Critères!C88</f>
        <v>La page « plan du site » est-elle pertinente ?</v>
      </c>
      <c r="D89" s="15" t="s">
        <v>248</v>
      </c>
      <c r="E89" s="23" t="s">
        <v>252</v>
      </c>
      <c r="F89" s="25"/>
      <c r="G89" s="25"/>
    </row>
    <row r="90" spans="1:7" ht="22.5">
      <c r="A90" s="28"/>
      <c r="B90" s="61" t="str">
        <f>Critères!B89</f>
        <v>12.4</v>
      </c>
      <c r="C90" s="22" t="str">
        <f>Critères!C89</f>
        <v>Dans chaque ensemble de pages, la page « plan du site » est-elle atteignable de manière identique ?</v>
      </c>
      <c r="D90" s="15" t="s">
        <v>248</v>
      </c>
      <c r="E90" s="23" t="s">
        <v>252</v>
      </c>
      <c r="F90" s="22"/>
      <c r="G90" s="22"/>
    </row>
    <row r="91" spans="1:7" ht="22.5">
      <c r="A91" s="28"/>
      <c r="B91" s="61" t="str">
        <f>Critères!B90</f>
        <v>12.5</v>
      </c>
      <c r="C91" s="22" t="str">
        <f>Critères!C90</f>
        <v>Dans chaque ensemble de pages, le moteur de recherche est-il atteignable de manière identique ?</v>
      </c>
      <c r="D91" s="15" t="s">
        <v>248</v>
      </c>
      <c r="E91" s="23" t="s">
        <v>252</v>
      </c>
      <c r="F91" s="22"/>
      <c r="G91" s="22"/>
    </row>
    <row r="92" spans="1:7" ht="56.25">
      <c r="A92" s="28"/>
      <c r="B92" s="61" t="str">
        <f>Critères!B91</f>
        <v>12.6</v>
      </c>
      <c r="C92" s="22" t="str">
        <f>Critères!C91</f>
        <v>Les zones de regroupement de contenus présentes dans plusieurs pages web (zones d’en-tête, de navigation principale, de contenu principal, de pied de page et de moteur de recherche) peuvent-elles être atteintes ou évitées ?</v>
      </c>
      <c r="D92" s="15" t="s">
        <v>248</v>
      </c>
      <c r="E92" s="23" t="s">
        <v>252</v>
      </c>
      <c r="F92" s="22"/>
      <c r="G92" s="22"/>
    </row>
    <row r="93" spans="1:7" ht="33.75">
      <c r="A93" s="28"/>
      <c r="B93" s="61" t="str">
        <f>Critères!B92</f>
        <v>12.7</v>
      </c>
      <c r="C93" s="22" t="str">
        <f>Critères!C92</f>
        <v>Dans chaque page web, un lien d’évitement ou d’accès rapide à la zone de contenu principal est-il présent (hors cas particuliers) ?</v>
      </c>
      <c r="D93" s="15" t="s">
        <v>248</v>
      </c>
      <c r="E93" s="23" t="s">
        <v>252</v>
      </c>
      <c r="F93" s="22"/>
      <c r="G93" s="22"/>
    </row>
    <row r="94" spans="1:7" ht="22.5">
      <c r="A94" s="28"/>
      <c r="B94" s="61" t="str">
        <f>Critères!B93</f>
        <v>12.8</v>
      </c>
      <c r="C94" s="22" t="str">
        <f>Critères!C93</f>
        <v>Dans chaque page web, l’ordre de tabulation est-il cohérent ?</v>
      </c>
      <c r="D94" s="15" t="s">
        <v>248</v>
      </c>
      <c r="E94" s="23" t="s">
        <v>252</v>
      </c>
      <c r="F94" s="22"/>
      <c r="G94" s="22"/>
    </row>
    <row r="95" spans="1:7" ht="22.5">
      <c r="A95" s="28"/>
      <c r="B95" s="61" t="str">
        <f>Critères!B94</f>
        <v>12.9</v>
      </c>
      <c r="C95" s="22" t="str">
        <f>Critères!C94</f>
        <v>Dans chaque page web, la navigation ne doit pas contenir de piège au clavier. Cette règle est-elle respectée ?</v>
      </c>
      <c r="D95" s="15" t="s">
        <v>248</v>
      </c>
      <c r="E95" s="23" t="s">
        <v>252</v>
      </c>
      <c r="F95" s="22"/>
      <c r="G95" s="22"/>
    </row>
    <row r="96" spans="1:7" ht="45">
      <c r="A96" s="28"/>
      <c r="B96" s="61" t="str">
        <f>Critères!B95</f>
        <v>12.10</v>
      </c>
      <c r="C96" s="22" t="str">
        <f>Critères!C95</f>
        <v>Dans chaque page web, les raccourcis clavier n’utilisant qu’une seule touche (lettre minuscule ou majuscule, ponctuation, chiffre ou symbole) sont-ils contrôlables par l’utilisateur ?</v>
      </c>
      <c r="D96" s="15" t="s">
        <v>248</v>
      </c>
      <c r="E96" s="23" t="s">
        <v>252</v>
      </c>
      <c r="F96" s="22"/>
      <c r="G96" s="22"/>
    </row>
    <row r="97" spans="1:7" ht="45">
      <c r="A97" s="28"/>
      <c r="B97" s="61" t="str">
        <f>Critères!B96</f>
        <v>12.11</v>
      </c>
      <c r="C97" s="22" t="str">
        <f>Critères!C96</f>
        <v>Dans chaque page web, les contenus additionnels apparaissant au survol, à la prise de focus ou à l’activation d’un composant d’interface sont-ils si nécessaire atteignables au clavier ?</v>
      </c>
      <c r="D97" s="15" t="s">
        <v>248</v>
      </c>
      <c r="E97" s="23" t="s">
        <v>252</v>
      </c>
      <c r="F97" s="22"/>
      <c r="G97" s="22"/>
    </row>
    <row r="98" spans="1:7" ht="33.75">
      <c r="A98" s="28" t="str">
        <f>Critères!$A$97</f>
        <v>CONSULTATION</v>
      </c>
      <c r="B98" s="61" t="str">
        <f>Critères!B97</f>
        <v>13.1</v>
      </c>
      <c r="C98" s="22" t="str">
        <f>Critères!C97</f>
        <v>Pour chaque page web, l’utilisateur a-t-il le contrôle de chaque limite de temps modifiant le contenu (hors cas particuliers) ?</v>
      </c>
      <c r="D98" s="15" t="s">
        <v>248</v>
      </c>
      <c r="E98" s="23" t="s">
        <v>252</v>
      </c>
      <c r="F98" s="22"/>
      <c r="G98" s="22"/>
    </row>
    <row r="99" spans="1:7" ht="33.75">
      <c r="A99" s="28"/>
      <c r="B99" s="61" t="str">
        <f>Critères!B98</f>
        <v>13.2</v>
      </c>
      <c r="C99" s="22" t="str">
        <f>Critères!C98</f>
        <v>Dans chaque page web, l’ouverture d’une nouvelle fenêtre ne doit pas être déclenchée sans action de l’utilisateur. Cette règle est-elle respectée ?</v>
      </c>
      <c r="D99" s="15" t="s">
        <v>248</v>
      </c>
      <c r="E99" s="23" t="s">
        <v>252</v>
      </c>
      <c r="F99" s="22"/>
      <c r="G99" s="22"/>
    </row>
    <row r="100" spans="1:7" ht="33.75">
      <c r="A100" s="28"/>
      <c r="B100" s="61" t="str">
        <f>Critères!B99</f>
        <v>13.3</v>
      </c>
      <c r="C100" s="22" t="str">
        <f>Critères!C99</f>
        <v>Dans chaque page web, chaque document bureautique en téléchargement possède-t-il, si nécessaire, une version accessible (hors cas particuliers) ?</v>
      </c>
      <c r="D100" s="15" t="s">
        <v>248</v>
      </c>
      <c r="E100" s="23" t="s">
        <v>252</v>
      </c>
      <c r="F100" s="22"/>
      <c r="G100" s="22"/>
    </row>
    <row r="101" spans="1:7" ht="22.5">
      <c r="A101" s="28"/>
      <c r="B101" s="61" t="str">
        <f>Critères!B100</f>
        <v>13.4</v>
      </c>
      <c r="C101" s="22" t="str">
        <f>Critères!C100</f>
        <v>Pour chaque document bureautique ayant une version accessible, cette version offre-t-elle la même information ?</v>
      </c>
      <c r="D101" s="15" t="s">
        <v>248</v>
      </c>
      <c r="E101" s="23" t="s">
        <v>252</v>
      </c>
      <c r="F101" s="22"/>
      <c r="G101" s="22"/>
    </row>
    <row r="102" spans="1:7" ht="22.5">
      <c r="A102" s="28"/>
      <c r="B102" s="61" t="str">
        <f>Critères!B101</f>
        <v>13.5</v>
      </c>
      <c r="C102" s="22" t="str">
        <f>Critères!C101</f>
        <v>Dans chaque page web, chaque contenu cryptique (art ASCII, émoticon, syntaxe cryptique) a-t-il une alternative ?</v>
      </c>
      <c r="D102" s="15" t="s">
        <v>248</v>
      </c>
      <c r="E102" s="23" t="s">
        <v>252</v>
      </c>
      <c r="F102" s="22"/>
      <c r="G102" s="22"/>
    </row>
    <row r="103" spans="1:7" ht="33.75">
      <c r="A103" s="28"/>
      <c r="B103" s="61" t="str">
        <f>Critères!B102</f>
        <v>13.6</v>
      </c>
      <c r="C103" s="22" t="str">
        <f>Critères!C102</f>
        <v>Dans chaque page web, pour chaque contenu cryptique (art ASCII, émoticon, syntaxe cryptique) ayant une alternative, cette alternative est-elle pertinente ?</v>
      </c>
      <c r="D103" s="15" t="s">
        <v>248</v>
      </c>
      <c r="E103" s="23" t="s">
        <v>252</v>
      </c>
      <c r="F103" s="22"/>
      <c r="G103" s="22"/>
    </row>
    <row r="104" spans="1:7" ht="33.75">
      <c r="A104" s="28"/>
      <c r="B104" s="61" t="str">
        <f>Critères!B103</f>
        <v>13.7</v>
      </c>
      <c r="C104" s="22" t="str">
        <f>Critères!C103</f>
        <v>Dans chaque page web, les changements brusques de luminosité ou les effets de flash sont-ils correctement utilisés ?</v>
      </c>
      <c r="D104" s="15" t="s">
        <v>248</v>
      </c>
      <c r="E104" s="23" t="s">
        <v>252</v>
      </c>
      <c r="F104" s="22"/>
      <c r="G104" s="22"/>
    </row>
    <row r="105" spans="1:7" ht="22.5">
      <c r="A105" s="28"/>
      <c r="B105" s="61" t="str">
        <f>Critères!B104</f>
        <v>13.8</v>
      </c>
      <c r="C105" s="22" t="str">
        <f>Critères!C104</f>
        <v>Dans chaque page web, chaque contenu en mouvement ou clignotant est-il contrôlable par l’utilisateur ?</v>
      </c>
      <c r="D105" s="15" t="s">
        <v>248</v>
      </c>
      <c r="E105" s="23" t="s">
        <v>252</v>
      </c>
      <c r="F105" s="22"/>
      <c r="G105" s="22"/>
    </row>
    <row r="106" spans="1:7" ht="33.75">
      <c r="A106" s="28"/>
      <c r="B106" s="61" t="str">
        <f>Critères!B105</f>
        <v>13.9</v>
      </c>
      <c r="C106" s="22" t="str">
        <f>Critères!C105</f>
        <v>Dans chaque page web, le contenu proposé est-il consultable quelle que soit l’orientation de l’écran (portait ou paysage) (hors cas particuliers) ?</v>
      </c>
      <c r="D106" s="15" t="s">
        <v>248</v>
      </c>
      <c r="E106" s="23" t="s">
        <v>252</v>
      </c>
      <c r="F106" s="22"/>
      <c r="G106" s="22"/>
    </row>
    <row r="107" spans="1:7" ht="45">
      <c r="A107" s="28"/>
      <c r="B107" s="61" t="str">
        <f>Critères!B106</f>
        <v>13.10</v>
      </c>
      <c r="C107" s="22" t="str">
        <f>Critères!C106</f>
        <v>Dans chaque page web, les fonctionnalités utilisables ou disponibles au moyen d’un geste complexe peuvent-elles être également disponibles au moyen d’un geste simple (hors cas particuliers) ?</v>
      </c>
      <c r="D107" s="15" t="s">
        <v>248</v>
      </c>
      <c r="E107" s="23" t="s">
        <v>252</v>
      </c>
      <c r="F107" s="22"/>
      <c r="G107" s="22"/>
    </row>
    <row r="108" spans="1:7" ht="45">
      <c r="A108" s="28"/>
      <c r="B108" s="61" t="str">
        <f>Critères!B107</f>
        <v>13.11</v>
      </c>
      <c r="C108" s="22" t="str">
        <f>Critères!C107</f>
        <v>Dans chaque page web, les actions déclenchées au moyen d’un dispositif de pointage sur un point unique de l’écran peuvent-elles faire l’objet d’une annulation (hors cas particuliers) ?</v>
      </c>
      <c r="D108" s="15" t="s">
        <v>248</v>
      </c>
      <c r="E108" s="23" t="s">
        <v>252</v>
      </c>
      <c r="F108" s="22"/>
      <c r="G108" s="22"/>
    </row>
    <row r="109" spans="1:7" ht="45">
      <c r="A109" s="28"/>
      <c r="B109" s="61" t="str">
        <f>Critères!B108</f>
        <v>13.12</v>
      </c>
      <c r="C109" s="22" t="str">
        <f>Critères!C108</f>
        <v>Dans chaque page web, les fonctionnalités qui impliquent un mouvement de l’appareil ou vers l’appareil peuvent-elles être satisfaites de manière alternative (hors cas particuliers) ?</v>
      </c>
      <c r="D109" s="15" t="s">
        <v>248</v>
      </c>
      <c r="E109" s="23" t="s">
        <v>252</v>
      </c>
      <c r="F109" s="22"/>
      <c r="G109" s="22"/>
    </row>
  </sheetData>
  <autoFilter ref="A3:G109"/>
  <mergeCells count="15">
    <mergeCell ref="A74:A86"/>
    <mergeCell ref="A87:A97"/>
    <mergeCell ref="A98:A109"/>
    <mergeCell ref="A31:A38"/>
    <mergeCell ref="A39:A40"/>
    <mergeCell ref="A41:A45"/>
    <mergeCell ref="A46:A55"/>
    <mergeCell ref="A56:A59"/>
    <mergeCell ref="A60:A73"/>
    <mergeCell ref="A1:G1"/>
    <mergeCell ref="A2:G2"/>
    <mergeCell ref="A4:A12"/>
    <mergeCell ref="A13:A14"/>
    <mergeCell ref="A15:A17"/>
    <mergeCell ref="A18:A30"/>
  </mergeCells>
  <conditionalFormatting sqref="D4:D109">
    <cfRule type="cellIs" dxfId="5" priority="91" stopIfTrue="1" operator="equal">
      <formula>"C"</formula>
    </cfRule>
  </conditionalFormatting>
  <conditionalFormatting sqref="E4:E109">
    <cfRule type="cellIs" dxfId="4" priority="95" stopIfTrue="1" operator="equal">
      <formula>"D"</formula>
    </cfRule>
  </conditionalFormatting>
  <conditionalFormatting sqref="E4:E109">
    <cfRule type="cellIs" dxfId="3" priority="96" stopIfTrue="1" operator="equal">
      <formula>"N"</formula>
    </cfRule>
  </conditionalFormatting>
  <conditionalFormatting sqref="D4:D109">
    <cfRule type="cellIs" dxfId="2" priority="93" stopIfTrue="1" operator="equal">
      <formula>"NA"</formula>
    </cfRule>
  </conditionalFormatting>
  <conditionalFormatting sqref="D4:D109">
    <cfRule type="cellIs" dxfId="1" priority="92" stopIfTrue="1" operator="equal">
      <formula>"NC"</formula>
    </cfRule>
  </conditionalFormatting>
  <conditionalFormatting sqref="D4:D109">
    <cfRule type="cellIs" dxfId="0" priority="94" stopIfTrue="1" operator="equal">
      <formula>"NT"</formula>
    </cfRule>
  </conditionalFormatting>
  <dataValidations count="2">
    <dataValidation type="list" showErrorMessage="1" sqref="D4:D109">
      <formula1>"C,NC,NA,NT"</formula1>
    </dataValidation>
    <dataValidation type="list" showErrorMessage="1" sqref="E4:E109">
      <formula1>"D,N"</formula1>
    </dataValidation>
  </dataValidations>
  <pageMargins left="0.39370078740157477" right="0.39370078740157477" top="0.78740157480314954" bottom="0.59015748031496063" header="0.39370078740157477" footer="0.39370078740157477"/>
  <pageSetup paperSize="0" scale="74" fitToWidth="0" fitToHeight="0" pageOrder="overThenDown" orientation="portrait" useFirstPageNumber="1" horizontalDpi="0" verticalDpi="0" copies="0"/>
  <headerFooter alignWithMargins="0">
    <oddHeader>&amp;LRGAA 3.0 - Relevé pour le site : wwww.site.fr&amp;R&amp;P/&amp;N - &amp;A</oddHeader>
  </headerFooter>
</worksheet>
</file>

<file path=docProps/app.xml><?xml version="1.0" encoding="utf-8"?>
<Properties xmlns="http://schemas.openxmlformats.org/officeDocument/2006/extended-properties" xmlns:vt="http://schemas.openxmlformats.org/officeDocument/2006/docPropsVTypes">
  <TotalTime>5884</TotalTime>
  <Application>Microsoft Excel</Application>
  <DocSecurity>0</DocSecurity>
  <ScaleCrop>false</ScaleCrop>
  <HeadingPairs>
    <vt:vector size="4" baseType="variant">
      <vt:variant>
        <vt:lpstr>Feuilles de calcul</vt:lpstr>
      </vt:variant>
      <vt:variant>
        <vt:i4>7</vt:i4>
      </vt:variant>
      <vt:variant>
        <vt:lpstr>Plages nommées</vt:lpstr>
      </vt:variant>
      <vt:variant>
        <vt:i4>1</vt:i4>
      </vt:variant>
    </vt:vector>
  </HeadingPairs>
  <TitlesOfParts>
    <vt:vector size="8" baseType="lpstr">
      <vt:lpstr>Mode_d'emploi</vt:lpstr>
      <vt:lpstr>Échantillon</vt:lpstr>
      <vt:lpstr>Critères</vt:lpstr>
      <vt:lpstr>Synthèse</vt:lpstr>
      <vt:lpstr>BaseDeCalcul</vt:lpstr>
      <vt:lpstr>P01</vt:lpstr>
      <vt:lpstr>P02</vt:lpstr>
      <vt:lpstr>Critères!Zone_d_impression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Jules Grand</dc:creator>
  <cp:lastModifiedBy>Jules Grand</cp:lastModifiedBy>
  <cp:revision>531</cp:revision>
  <cp:lastPrinted>2015-03-10T10:18:37Z</cp:lastPrinted>
  <dcterms:created xsi:type="dcterms:W3CDTF">2015-03-10T09:08:51Z</dcterms:created>
  <dcterms:modified xsi:type="dcterms:W3CDTF">2022-04-05T05:47:22Z</dcterms:modified>
</cp:coreProperties>
</file>