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JOSE\Google Drive\Maestria\Modelos Predictivos\proyecto\consolidado\"/>
    </mc:Choice>
  </mc:AlternateContent>
  <xr:revisionPtr revIDLastSave="0" documentId="13_ncr:1_{1CC6325D-E14F-4333-AF38-4CF315DDEBE8}" xr6:coauthVersionLast="47" xr6:coauthVersionMax="47" xr10:uidLastSave="{00000000-0000-0000-0000-000000000000}"/>
  <bookViews>
    <workbookView xWindow="28680" yWindow="-120" windowWidth="29040" windowHeight="15720" firstSheet="1" activeTab="7" xr2:uid="{2E22A27A-9745-4C07-A22B-8BE23E48525F}"/>
  </bookViews>
  <sheets>
    <sheet name="Dataset Anuncions" sheetId="1" r:id="rId1"/>
    <sheet name="Gráfico Solicitudes Anuncios " sheetId="2" r:id="rId2"/>
    <sheet name="Autocorrelacion" sheetId="26" r:id="rId3"/>
    <sheet name="Holt Anuncios" sheetId="7" r:id="rId4"/>
    <sheet name="Winter Anuncios" sheetId="10" r:id="rId5"/>
    <sheet name="Polinomial" sheetId="12" r:id="rId6"/>
    <sheet name="ARIMA" sheetId="14" r:id="rId7"/>
    <sheet name="Resumen" sheetId="13" r:id="rId8"/>
    <sheet name="Info Modelos" sheetId="9" r:id="rId9"/>
  </sheets>
  <definedNames>
    <definedName name="_xlnm._FilterDatabase" localSheetId="0" hidden="1">'Dataset Anuncions'!$A$1:$E$518</definedName>
    <definedName name="NativeTimeline_Fecha">#N/A</definedName>
    <definedName name="solver_adj" localSheetId="3" hidden="1">'Holt Anuncios'!$B$18:$B$19</definedName>
    <definedName name="solver_adj" localSheetId="4" hidden="1">'Winter Anuncios'!$B$32:$B$34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3</definedName>
    <definedName name="solver_eng" localSheetId="4" hidden="1">3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'Holt Anuncios'!$B$18</definedName>
    <definedName name="solver_lhs1" localSheetId="4" hidden="1">'Winter Anuncios'!$B$32</definedName>
    <definedName name="solver_lhs2" localSheetId="3" hidden="1">'Holt Anuncios'!$B$19</definedName>
    <definedName name="solver_lhs2" localSheetId="4" hidden="1">'Winter Anuncios'!$B$33</definedName>
    <definedName name="solver_lhs3" localSheetId="4" hidden="1">'Winter Anuncios'!$B$34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3</definedName>
    <definedName name="solver_nwt" localSheetId="3" hidden="1">1</definedName>
    <definedName name="solver_nwt" localSheetId="4" hidden="1">1</definedName>
    <definedName name="solver_opt" localSheetId="3" hidden="1">'Holt Anuncios'!$I$15</definedName>
    <definedName name="solver_opt" localSheetId="4" hidden="1">'Winter Anuncios'!$J$30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1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4" hidden="1">1</definedName>
    <definedName name="solver_rhs2" localSheetId="3" hidden="1">1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2" l="1"/>
  <c r="B17" i="12"/>
  <c r="B15" i="12"/>
  <c r="D15" i="12" s="1"/>
  <c r="B16" i="12"/>
  <c r="D16" i="12" s="1"/>
  <c r="C17" i="26"/>
  <c r="D14" i="26" s="1"/>
  <c r="B15" i="26"/>
  <c r="C14" i="26"/>
  <c r="C13" i="26"/>
  <c r="C12" i="26"/>
  <c r="C11" i="26"/>
  <c r="C10" i="26"/>
  <c r="C9" i="26"/>
  <c r="C8" i="26"/>
  <c r="C7" i="26"/>
  <c r="C6" i="26"/>
  <c r="C5" i="26"/>
  <c r="C4" i="26"/>
  <c r="E17" i="14"/>
  <c r="D17" i="14"/>
  <c r="C17" i="14"/>
  <c r="B17" i="14"/>
  <c r="E7" i="26" l="1"/>
  <c r="D9" i="26"/>
  <c r="E12" i="26"/>
  <c r="D3" i="26"/>
  <c r="F5" i="26" s="1"/>
  <c r="D7" i="26"/>
  <c r="D12" i="26"/>
  <c r="M12" i="26" s="1"/>
  <c r="E6" i="26"/>
  <c r="N6" i="26" s="1"/>
  <c r="D11" i="26"/>
  <c r="F13" i="26" s="1"/>
  <c r="O13" i="26" s="1"/>
  <c r="E9" i="26"/>
  <c r="E13" i="26"/>
  <c r="D4" i="26"/>
  <c r="E10" i="26"/>
  <c r="E5" i="26"/>
  <c r="D8" i="26"/>
  <c r="I13" i="26" s="1"/>
  <c r="R13" i="26" s="1"/>
  <c r="D10" i="26"/>
  <c r="F12" i="26" s="1"/>
  <c r="E14" i="26"/>
  <c r="N14" i="26" s="1"/>
  <c r="D6" i="26"/>
  <c r="J12" i="26" s="1"/>
  <c r="E4" i="26"/>
  <c r="N4" i="26" s="1"/>
  <c r="E8" i="26"/>
  <c r="D13" i="26"/>
  <c r="D5" i="26"/>
  <c r="I10" i="26" s="1"/>
  <c r="E11" i="26"/>
  <c r="G14" i="26"/>
  <c r="P14" i="26" s="1"/>
  <c r="G12" i="26"/>
  <c r="G6" i="26"/>
  <c r="P6" i="26" s="1"/>
  <c r="F11" i="26"/>
  <c r="M13" i="26"/>
  <c r="M3" i="26"/>
  <c r="F6" i="26"/>
  <c r="O6" i="26" s="1"/>
  <c r="K13" i="26"/>
  <c r="T13" i="26" s="1"/>
  <c r="M6" i="26"/>
  <c r="G7" i="26"/>
  <c r="G9" i="26"/>
  <c r="P9" i="26" s="1"/>
  <c r="H10" i="26"/>
  <c r="N13" i="26"/>
  <c r="M14" i="26"/>
  <c r="M4" i="26"/>
  <c r="F8" i="26"/>
  <c r="O8" i="26" s="1"/>
  <c r="I9" i="26"/>
  <c r="R9" i="26" s="1"/>
  <c r="J10" i="26"/>
  <c r="I11" i="26"/>
  <c r="J9" i="26"/>
  <c r="S9" i="26" s="1"/>
  <c r="K10" i="26"/>
  <c r="I12" i="26"/>
  <c r="H13" i="26"/>
  <c r="Q13" i="26" s="1"/>
  <c r="I8" i="26"/>
  <c r="N9" i="26"/>
  <c r="E4" i="14"/>
  <c r="F4" i="14" s="1"/>
  <c r="I4" i="14" s="1"/>
  <c r="E5" i="14"/>
  <c r="F5" i="14" s="1"/>
  <c r="I5" i="14" s="1"/>
  <c r="E6" i="14"/>
  <c r="F6" i="14" s="1"/>
  <c r="I6" i="14" s="1"/>
  <c r="E7" i="14"/>
  <c r="F7" i="14" s="1"/>
  <c r="I7" i="14" s="1"/>
  <c r="E8" i="14"/>
  <c r="F8" i="14" s="1"/>
  <c r="I8" i="14" s="1"/>
  <c r="E9" i="14"/>
  <c r="E10" i="14"/>
  <c r="E11" i="14"/>
  <c r="F11" i="14" s="1"/>
  <c r="I11" i="14" s="1"/>
  <c r="E12" i="14"/>
  <c r="F12" i="14" s="1"/>
  <c r="I12" i="14" s="1"/>
  <c r="E13" i="14"/>
  <c r="F13" i="14" s="1"/>
  <c r="I13" i="14" s="1"/>
  <c r="E14" i="14"/>
  <c r="F14" i="14" s="1"/>
  <c r="I14" i="14" s="1"/>
  <c r="E3" i="14"/>
  <c r="G3" i="14" s="1"/>
  <c r="B4" i="12"/>
  <c r="B5" i="12"/>
  <c r="D5" i="12" s="1"/>
  <c r="E5" i="12" s="1"/>
  <c r="F5" i="12" s="1"/>
  <c r="I5" i="12" s="1"/>
  <c r="B6" i="12"/>
  <c r="D6" i="12" s="1"/>
  <c r="E6" i="12" s="1"/>
  <c r="F6" i="12" s="1"/>
  <c r="I6" i="12" s="1"/>
  <c r="B7" i="12"/>
  <c r="B8" i="12"/>
  <c r="B9" i="12"/>
  <c r="B10" i="12"/>
  <c r="B11" i="12"/>
  <c r="B12" i="12"/>
  <c r="B13" i="12"/>
  <c r="D13" i="12" s="1"/>
  <c r="E13" i="12" s="1"/>
  <c r="F13" i="12" s="1"/>
  <c r="I13" i="12" s="1"/>
  <c r="B14" i="12"/>
  <c r="D14" i="12" s="1"/>
  <c r="E14" i="12" s="1"/>
  <c r="F14" i="12" s="1"/>
  <c r="I14" i="12" s="1"/>
  <c r="B3" i="12"/>
  <c r="D18" i="10"/>
  <c r="C18" i="10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3" i="10"/>
  <c r="D3" i="10" s="1"/>
  <c r="D15" i="26" l="1"/>
  <c r="F14" i="26"/>
  <c r="O14" i="26" s="1"/>
  <c r="O5" i="26"/>
  <c r="R12" i="26"/>
  <c r="H7" i="26"/>
  <c r="Q7" i="26" s="1"/>
  <c r="O12" i="26"/>
  <c r="H12" i="26"/>
  <c r="Q12" i="26" s="1"/>
  <c r="G11" i="26"/>
  <c r="P11" i="26" s="1"/>
  <c r="F10" i="26"/>
  <c r="P12" i="26"/>
  <c r="M11" i="26"/>
  <c r="M10" i="26"/>
  <c r="Q10" i="26"/>
  <c r="M8" i="26"/>
  <c r="N10" i="26"/>
  <c r="G13" i="26"/>
  <c r="P13" i="26" s="1"/>
  <c r="O10" i="26"/>
  <c r="N11" i="26"/>
  <c r="R10" i="26"/>
  <c r="O11" i="26"/>
  <c r="K12" i="26"/>
  <c r="T12" i="26" s="1"/>
  <c r="G8" i="26"/>
  <c r="N5" i="26"/>
  <c r="N15" i="26" s="1"/>
  <c r="J13" i="26"/>
  <c r="S13" i="26" s="1"/>
  <c r="H11" i="26"/>
  <c r="Q11" i="26" s="1"/>
  <c r="M7" i="26"/>
  <c r="F9" i="26"/>
  <c r="O9" i="26" s="1"/>
  <c r="J11" i="26"/>
  <c r="S11" i="26" s="1"/>
  <c r="H9" i="26"/>
  <c r="Q9" i="26" s="1"/>
  <c r="F7" i="26"/>
  <c r="O7" i="26" s="1"/>
  <c r="O15" i="26" s="1"/>
  <c r="R8" i="26"/>
  <c r="R15" i="26" s="1"/>
  <c r="T10" i="26"/>
  <c r="R11" i="26"/>
  <c r="N8" i="26"/>
  <c r="K14" i="26"/>
  <c r="T14" i="26" s="1"/>
  <c r="K11" i="26"/>
  <c r="T11" i="26" s="1"/>
  <c r="H8" i="26"/>
  <c r="Q8" i="26" s="1"/>
  <c r="N12" i="26"/>
  <c r="P7" i="26"/>
  <c r="S10" i="26"/>
  <c r="M5" i="26"/>
  <c r="G10" i="26"/>
  <c r="P10" i="26" s="1"/>
  <c r="I14" i="26"/>
  <c r="R14" i="26" s="1"/>
  <c r="M9" i="26"/>
  <c r="H14" i="26"/>
  <c r="Q14" i="26" s="1"/>
  <c r="J14" i="26"/>
  <c r="S14" i="26" s="1"/>
  <c r="P8" i="26"/>
  <c r="S12" i="26"/>
  <c r="N7" i="26"/>
  <c r="D10" i="12"/>
  <c r="E10" i="12" s="1"/>
  <c r="F10" i="12" s="1"/>
  <c r="I10" i="12" s="1"/>
  <c r="D9" i="12"/>
  <c r="E9" i="12" s="1"/>
  <c r="F9" i="12" s="1"/>
  <c r="I9" i="12" s="1"/>
  <c r="D8" i="12"/>
  <c r="E8" i="12" s="1"/>
  <c r="F8" i="12" s="1"/>
  <c r="I8" i="12" s="1"/>
  <c r="D7" i="12"/>
  <c r="E7" i="12" s="1"/>
  <c r="F7" i="12" s="1"/>
  <c r="I7" i="12" s="1"/>
  <c r="D12" i="12"/>
  <c r="E12" i="12" s="1"/>
  <c r="F12" i="12" s="1"/>
  <c r="I12" i="12" s="1"/>
  <c r="D4" i="12"/>
  <c r="E4" i="12" s="1"/>
  <c r="D3" i="12"/>
  <c r="E3" i="12" s="1"/>
  <c r="D11" i="12"/>
  <c r="E11" i="12" s="1"/>
  <c r="F11" i="12" s="1"/>
  <c r="I11" i="12" s="1"/>
  <c r="F9" i="14"/>
  <c r="I9" i="14" s="1"/>
  <c r="G9" i="14"/>
  <c r="G8" i="14"/>
  <c r="G7" i="14"/>
  <c r="G10" i="14"/>
  <c r="G14" i="14"/>
  <c r="G6" i="14"/>
  <c r="G13" i="14"/>
  <c r="G5" i="14"/>
  <c r="F10" i="14"/>
  <c r="I10" i="14" s="1"/>
  <c r="G11" i="14"/>
  <c r="F3" i="14"/>
  <c r="G12" i="14"/>
  <c r="G4" i="14"/>
  <c r="J12" i="10"/>
  <c r="E22" i="10" s="1"/>
  <c r="J11" i="10"/>
  <c r="E21" i="10" s="1"/>
  <c r="J10" i="10"/>
  <c r="E20" i="10" s="1"/>
  <c r="J9" i="10"/>
  <c r="E19" i="10" s="1"/>
  <c r="C19" i="10" s="1"/>
  <c r="Q15" i="26" l="1"/>
  <c r="P15" i="26"/>
  <c r="M15" i="26"/>
  <c r="C20" i="26" s="1"/>
  <c r="S15" i="26"/>
  <c r="C24" i="26" s="1"/>
  <c r="G10" i="12"/>
  <c r="T15" i="26"/>
  <c r="C25" i="26" s="1"/>
  <c r="C19" i="26"/>
  <c r="C22" i="26"/>
  <c r="C23" i="26"/>
  <c r="F4" i="12"/>
  <c r="I4" i="12" s="1"/>
  <c r="G6" i="12"/>
  <c r="G12" i="12"/>
  <c r="F3" i="12"/>
  <c r="H3" i="12" s="1"/>
  <c r="K3" i="12" s="1"/>
  <c r="G5" i="12"/>
  <c r="G13" i="12"/>
  <c r="G9" i="12"/>
  <c r="G7" i="12"/>
  <c r="G14" i="12"/>
  <c r="G8" i="12"/>
  <c r="G11" i="12"/>
  <c r="G3" i="12"/>
  <c r="G4" i="12"/>
  <c r="F19" i="10"/>
  <c r="G19" i="10" s="1"/>
  <c r="H19" i="10" s="1"/>
  <c r="D19" i="10"/>
  <c r="C20" i="10" s="1"/>
  <c r="E24" i="10" s="1"/>
  <c r="E23" i="10"/>
  <c r="H4" i="14"/>
  <c r="K4" i="14" s="1"/>
  <c r="H12" i="14"/>
  <c r="K12" i="14" s="1"/>
  <c r="I3" i="14"/>
  <c r="H5" i="14"/>
  <c r="K5" i="14" s="1"/>
  <c r="H13" i="14"/>
  <c r="K13" i="14" s="1"/>
  <c r="H11" i="14"/>
  <c r="K11" i="14" s="1"/>
  <c r="H3" i="14"/>
  <c r="K3" i="14" s="1"/>
  <c r="H6" i="14"/>
  <c r="K6" i="14" s="1"/>
  <c r="H14" i="14"/>
  <c r="K14" i="14" s="1"/>
  <c r="H10" i="14"/>
  <c r="K10" i="14" s="1"/>
  <c r="H7" i="14"/>
  <c r="K7" i="14" s="1"/>
  <c r="H8" i="14"/>
  <c r="K8" i="14" s="1"/>
  <c r="H9" i="14"/>
  <c r="K9" i="14" s="1"/>
  <c r="C21" i="26" l="1"/>
  <c r="H9" i="12"/>
  <c r="K9" i="12" s="1"/>
  <c r="H11" i="12"/>
  <c r="K11" i="12" s="1"/>
  <c r="H13" i="12"/>
  <c r="K13" i="12" s="1"/>
  <c r="E6" i="13"/>
  <c r="I3" i="12"/>
  <c r="J12" i="12" s="1"/>
  <c r="H14" i="12"/>
  <c r="H6" i="12"/>
  <c r="K6" i="12" s="1"/>
  <c r="H10" i="12"/>
  <c r="K10" i="12" s="1"/>
  <c r="H12" i="12"/>
  <c r="K12" i="12" s="1"/>
  <c r="H8" i="12"/>
  <c r="K8" i="12" s="1"/>
  <c r="H4" i="12"/>
  <c r="K4" i="12" s="1"/>
  <c r="H5" i="12"/>
  <c r="K5" i="12" s="1"/>
  <c r="H7" i="12"/>
  <c r="K7" i="12" s="1"/>
  <c r="J11" i="12"/>
  <c r="J3" i="12"/>
  <c r="I19" i="10"/>
  <c r="F20" i="10"/>
  <c r="G20" i="10" s="1"/>
  <c r="H20" i="10" s="1"/>
  <c r="D20" i="10"/>
  <c r="F21" i="10" s="1"/>
  <c r="G21" i="10" s="1"/>
  <c r="J19" i="10"/>
  <c r="M19" i="10" s="1"/>
  <c r="J4" i="14"/>
  <c r="J12" i="14"/>
  <c r="C6" i="13"/>
  <c r="J5" i="14"/>
  <c r="J13" i="14"/>
  <c r="J10" i="14"/>
  <c r="J3" i="14"/>
  <c r="J6" i="14"/>
  <c r="J14" i="14"/>
  <c r="J7" i="14"/>
  <c r="J8" i="14"/>
  <c r="J9" i="14"/>
  <c r="J11" i="14"/>
  <c r="K19" i="10"/>
  <c r="J4" i="12" l="1"/>
  <c r="J7" i="12"/>
  <c r="J8" i="12"/>
  <c r="J14" i="12"/>
  <c r="C22" i="12" s="1"/>
  <c r="C5" i="13" s="1"/>
  <c r="J6" i="12"/>
  <c r="J13" i="12"/>
  <c r="J10" i="12"/>
  <c r="J5" i="12"/>
  <c r="J9" i="12"/>
  <c r="F17" i="14"/>
  <c r="B6" i="13"/>
  <c r="F6" i="13" s="1"/>
  <c r="D6" i="13"/>
  <c r="K14" i="12"/>
  <c r="E22" i="12" s="1"/>
  <c r="E5" i="13" s="1"/>
  <c r="B22" i="12"/>
  <c r="B5" i="13" s="1"/>
  <c r="F5" i="13" s="1"/>
  <c r="I20" i="10"/>
  <c r="I21" i="10"/>
  <c r="C21" i="10"/>
  <c r="E25" i="10" s="1"/>
  <c r="L19" i="10"/>
  <c r="J20" i="10"/>
  <c r="M20" i="10" s="1"/>
  <c r="H21" i="10"/>
  <c r="K21" i="10" s="1"/>
  <c r="K20" i="10"/>
  <c r="L20" i="10" s="1"/>
  <c r="F22" i="12" l="1"/>
  <c r="D22" i="12"/>
  <c r="D5" i="13" s="1"/>
  <c r="D21" i="10"/>
  <c r="C22" i="10" s="1"/>
  <c r="D22" i="10" s="1"/>
  <c r="F23" i="10" s="1"/>
  <c r="G23" i="10" s="1"/>
  <c r="H23" i="10" s="1"/>
  <c r="K23" i="10" s="1"/>
  <c r="L21" i="10"/>
  <c r="J21" i="10"/>
  <c r="M21" i="10" s="1"/>
  <c r="F22" i="10" l="1"/>
  <c r="G22" i="10" s="1"/>
  <c r="I22" i="10" s="1"/>
  <c r="E26" i="10"/>
  <c r="C23" i="10"/>
  <c r="H22" i="10" l="1"/>
  <c r="J23" i="10" s="1"/>
  <c r="M23" i="10" s="1"/>
  <c r="I23" i="10"/>
  <c r="D23" i="10"/>
  <c r="E27" i="10"/>
  <c r="K22" i="10" l="1"/>
  <c r="L23" i="10" s="1"/>
  <c r="J22" i="10"/>
  <c r="M22" i="10" s="1"/>
  <c r="F24" i="10"/>
  <c r="G24" i="10" s="1"/>
  <c r="C24" i="10"/>
  <c r="E28" i="10" s="1"/>
  <c r="L22" i="10" l="1"/>
  <c r="I24" i="10"/>
  <c r="H24" i="10"/>
  <c r="D24" i="10"/>
  <c r="F25" i="10" s="1"/>
  <c r="G25" i="10" s="1"/>
  <c r="I25" i="10" s="1"/>
  <c r="K24" i="10" l="1"/>
  <c r="J24" i="10"/>
  <c r="M24" i="10" s="1"/>
  <c r="C25" i="10"/>
  <c r="H25" i="10"/>
  <c r="L24" i="10" l="1"/>
  <c r="K25" i="10"/>
  <c r="J25" i="10"/>
  <c r="M25" i="10" s="1"/>
  <c r="D25" i="10"/>
  <c r="C26" i="10" s="1"/>
  <c r="E29" i="10"/>
  <c r="L25" i="10" l="1"/>
  <c r="D26" i="10"/>
  <c r="F27" i="10" s="1"/>
  <c r="G27" i="10" s="1"/>
  <c r="E30" i="10"/>
  <c r="F26" i="10"/>
  <c r="G26" i="10" s="1"/>
  <c r="I26" i="10" l="1"/>
  <c r="H27" i="10"/>
  <c r="K27" i="10" s="1"/>
  <c r="I27" i="10"/>
  <c r="H26" i="10"/>
  <c r="C27" i="10"/>
  <c r="J27" i="10" l="1"/>
  <c r="M27" i="10" s="1"/>
  <c r="J26" i="10"/>
  <c r="M26" i="10" s="1"/>
  <c r="K26" i="10"/>
  <c r="D27" i="10"/>
  <c r="F28" i="10" s="1"/>
  <c r="G28" i="10" s="1"/>
  <c r="I28" i="10" s="1"/>
  <c r="C3" i="7"/>
  <c r="D3" i="7"/>
  <c r="E4" i="7" l="1"/>
  <c r="F4" i="7" s="1"/>
  <c r="C4" i="7"/>
  <c r="D4" i="7" s="1"/>
  <c r="L26" i="10"/>
  <c r="L27" i="10"/>
  <c r="C28" i="10"/>
  <c r="H28" i="10"/>
  <c r="J28" i="10" s="1"/>
  <c r="M28" i="10" s="1"/>
  <c r="E5" i="7" l="1"/>
  <c r="F5" i="7" s="1"/>
  <c r="C5" i="7"/>
  <c r="D28" i="10"/>
  <c r="F29" i="10" s="1"/>
  <c r="G29" i="10" s="1"/>
  <c r="I29" i="10" s="1"/>
  <c r="K28" i="10"/>
  <c r="L28" i="10" s="1"/>
  <c r="C29" i="10" l="1"/>
  <c r="H29" i="10"/>
  <c r="J29" i="10" s="1"/>
  <c r="M29" i="10" s="1"/>
  <c r="D5" i="7"/>
  <c r="E6" i="7" l="1"/>
  <c r="F6" i="7" s="1"/>
  <c r="C6" i="7"/>
  <c r="H4" i="7"/>
  <c r="H5" i="7"/>
  <c r="D29" i="10"/>
  <c r="F30" i="10" s="1"/>
  <c r="G30" i="10" s="1"/>
  <c r="K29" i="10"/>
  <c r="L29" i="10" s="1"/>
  <c r="G5" i="7"/>
  <c r="J5" i="7" s="1"/>
  <c r="G4" i="7"/>
  <c r="I4" i="7" l="1"/>
  <c r="L4" i="7" s="1"/>
  <c r="J4" i="7"/>
  <c r="H6" i="7"/>
  <c r="H30" i="10"/>
  <c r="I30" i="10"/>
  <c r="C30" i="10"/>
  <c r="D6" i="7"/>
  <c r="E7" i="7" s="1"/>
  <c r="F7" i="7" s="1"/>
  <c r="I5" i="7"/>
  <c r="L5" i="7" s="1"/>
  <c r="C7" i="7" l="1"/>
  <c r="D7" i="7" s="1"/>
  <c r="C8" i="7" s="1"/>
  <c r="K30" i="10"/>
  <c r="L30" i="10" s="1"/>
  <c r="C39" i="10" s="1"/>
  <c r="J30" i="10"/>
  <c r="D30" i="10"/>
  <c r="H7" i="7"/>
  <c r="K5" i="7"/>
  <c r="K4" i="7"/>
  <c r="M30" i="10" l="1"/>
  <c r="B39" i="10"/>
  <c r="E8" i="7"/>
  <c r="G7" i="7"/>
  <c r="J7" i="7" s="1"/>
  <c r="G6" i="7"/>
  <c r="E39" i="10" l="1"/>
  <c r="D39" i="10"/>
  <c r="J6" i="7"/>
  <c r="F8" i="7"/>
  <c r="D8" i="7"/>
  <c r="I7" i="7"/>
  <c r="L7" i="7" s="1"/>
  <c r="I6" i="7"/>
  <c r="L6" i="7" s="1"/>
  <c r="H8" i="7" l="1"/>
  <c r="C9" i="7"/>
  <c r="E9" i="7"/>
  <c r="K6" i="7"/>
  <c r="K7" i="7"/>
  <c r="G8" i="7"/>
  <c r="J8" i="7" l="1"/>
  <c r="F9" i="7"/>
  <c r="D9" i="7"/>
  <c r="E10" i="7" s="1"/>
  <c r="F10" i="7" s="1"/>
  <c r="I8" i="7"/>
  <c r="L8" i="7" s="1"/>
  <c r="H9" i="7" l="1"/>
  <c r="G9" i="7"/>
  <c r="H10" i="7"/>
  <c r="G10" i="7"/>
  <c r="J10" i="7" s="1"/>
  <c r="C10" i="7"/>
  <c r="K8" i="7"/>
  <c r="J9" i="7" l="1"/>
  <c r="I9" i="7"/>
  <c r="L9" i="7" s="1"/>
  <c r="I10" i="7"/>
  <c r="L10" i="7" s="1"/>
  <c r="D10" i="7"/>
  <c r="E11" i="7" s="1"/>
  <c r="F11" i="7" s="1"/>
  <c r="H11" i="7" s="1"/>
  <c r="K10" i="7" l="1"/>
  <c r="K9" i="7"/>
  <c r="G11" i="7"/>
  <c r="C11" i="7"/>
  <c r="J11" i="7" l="1"/>
  <c r="I11" i="7"/>
  <c r="L11" i="7" s="1"/>
  <c r="D11" i="7"/>
  <c r="E12" i="7" s="1"/>
  <c r="K11" i="7" l="1"/>
  <c r="F12" i="7"/>
  <c r="C12" i="7"/>
  <c r="H12" i="7" l="1"/>
  <c r="G12" i="7"/>
  <c r="D12" i="7"/>
  <c r="E13" i="7" s="1"/>
  <c r="J12" i="7" l="1"/>
  <c r="I12" i="7"/>
  <c r="L12" i="7" s="1"/>
  <c r="F13" i="7"/>
  <c r="H13" i="7" s="1"/>
  <c r="C13" i="7"/>
  <c r="D13" i="7" s="1"/>
  <c r="E14" i="7" s="1"/>
  <c r="F14" i="7" s="1"/>
  <c r="G14" i="7" s="1"/>
  <c r="J14" i="7" s="1"/>
  <c r="K12" i="7" l="1"/>
  <c r="C14" i="7"/>
  <c r="D14" i="7" s="1"/>
  <c r="E15" i="7" s="1"/>
  <c r="F15" i="7" s="1"/>
  <c r="G13" i="7"/>
  <c r="I14" i="7" s="1"/>
  <c r="L14" i="7" s="1"/>
  <c r="H14" i="7"/>
  <c r="J13" i="7" l="1"/>
  <c r="I13" i="7"/>
  <c r="L13" i="7" s="1"/>
  <c r="C4" i="13"/>
  <c r="C15" i="7"/>
  <c r="H15" i="7"/>
  <c r="D15" i="7" l="1"/>
  <c r="K13" i="7"/>
  <c r="K14" i="7"/>
  <c r="F39" i="10"/>
  <c r="B4" i="13"/>
  <c r="F4" i="13" s="1"/>
  <c r="D4" i="13"/>
  <c r="E4" i="13"/>
  <c r="G15" i="7"/>
  <c r="J15" i="7" s="1"/>
  <c r="K15" i="7" l="1"/>
  <c r="C25" i="7" s="1"/>
  <c r="I15" i="7"/>
  <c r="B25" i="7" s="1"/>
  <c r="L15" i="7" l="1"/>
  <c r="C3" i="13"/>
  <c r="E25" i="7" l="1"/>
  <c r="E3" i="13" s="1"/>
  <c r="D25" i="7"/>
  <c r="D3" i="13" s="1"/>
  <c r="F25" i="7" l="1"/>
  <c r="B3" i="13"/>
  <c r="F3" i="13" s="1"/>
</calcChain>
</file>

<file path=xl/sharedStrings.xml><?xml version="1.0" encoding="utf-8"?>
<sst xmlns="http://schemas.openxmlformats.org/spreadsheetml/2006/main" count="690" uniqueCount="118">
  <si>
    <t>Aplicación</t>
  </si>
  <si>
    <t>Fecha</t>
  </si>
  <si>
    <t>Ingresos estimados (USD)</t>
  </si>
  <si>
    <t>Solicitudes</t>
  </si>
  <si>
    <t>Clics</t>
  </si>
  <si>
    <t>App</t>
  </si>
  <si>
    <t>Row Labels</t>
  </si>
  <si>
    <t>Grand Total</t>
  </si>
  <si>
    <t>2023</t>
  </si>
  <si>
    <t>2024</t>
  </si>
  <si>
    <t>Sum of Solicitudes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</si>
  <si>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</si>
  <si>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</si>
  <si>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</si>
  <si>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</si>
  <si>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</si>
  <si>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</si>
  <si>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</si>
  <si>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</si>
  <si>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</si>
  <si>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</si>
  <si>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</si>
  <si>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</si>
  <si>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Periodo t</t>
  </si>
  <si>
    <t>Nivel Lt</t>
  </si>
  <si>
    <t>tendencia t</t>
  </si>
  <si>
    <t>Pronostico Ft</t>
  </si>
  <si>
    <t>Error Et</t>
  </si>
  <si>
    <t>Error Absoluto At</t>
  </si>
  <si>
    <t>Error cuadrático MSEt</t>
  </si>
  <si>
    <t>% Error</t>
  </si>
  <si>
    <t>MAPEt</t>
  </si>
  <si>
    <t>TSt</t>
  </si>
  <si>
    <t>Solicitudes Dt</t>
  </si>
  <si>
    <t>MAD</t>
  </si>
  <si>
    <t>MAPE</t>
  </si>
  <si>
    <t>Intercept</t>
  </si>
  <si>
    <t>X Variable 1</t>
  </si>
  <si>
    <t>Alpha</t>
  </si>
  <si>
    <t>Beta</t>
  </si>
  <si>
    <t>Método</t>
  </si>
  <si>
    <t>Rango TS inf</t>
  </si>
  <si>
    <t>Rango TS sup</t>
  </si>
  <si>
    <t>Desv. Est.</t>
  </si>
  <si>
    <t>Holt</t>
  </si>
  <si>
    <t>Periódo</t>
  </si>
  <si>
    <t>Desestacionalizada Dt bar</t>
  </si>
  <si>
    <t>St bar</t>
  </si>
  <si>
    <t>peridiocidad de 4</t>
  </si>
  <si>
    <t>S1</t>
  </si>
  <si>
    <t>S2</t>
  </si>
  <si>
    <t>S3</t>
  </si>
  <si>
    <t>S4</t>
  </si>
  <si>
    <t>Factor Estacional St</t>
  </si>
  <si>
    <t>MADT</t>
  </si>
  <si>
    <t>alpha</t>
  </si>
  <si>
    <t>beta</t>
  </si>
  <si>
    <t>gama</t>
  </si>
  <si>
    <t>Pronóstico</t>
  </si>
  <si>
    <t>x</t>
  </si>
  <si>
    <t>x^2</t>
  </si>
  <si>
    <t>y</t>
  </si>
  <si>
    <t>yHat</t>
  </si>
  <si>
    <t>Error Abs</t>
  </si>
  <si>
    <t>MSET</t>
  </si>
  <si>
    <t>%error</t>
  </si>
  <si>
    <t>TST</t>
  </si>
  <si>
    <t>Winter</t>
  </si>
  <si>
    <t>Polinomial</t>
  </si>
  <si>
    <t>Y,Hat</t>
  </si>
  <si>
    <t>MSEt</t>
  </si>
  <si>
    <t>Y</t>
  </si>
  <si>
    <t>X</t>
  </si>
  <si>
    <t>Tst</t>
  </si>
  <si>
    <t>ARIMA</t>
  </si>
  <si>
    <t>MAPE %</t>
  </si>
  <si>
    <t>MAPE (%)</t>
  </si>
  <si>
    <t>.</t>
  </si>
  <si>
    <t>tiempo t</t>
  </si>
  <si>
    <t>Yt</t>
  </si>
  <si>
    <t>Yt-1</t>
  </si>
  <si>
    <t>(Yt-Ybar)</t>
  </si>
  <si>
    <t>(Yt-1-Ybar)</t>
  </si>
  <si>
    <t>(Y-Ybar)^2</t>
  </si>
  <si>
    <t>(Yt-Ybar)(Yt-1-Ybar)</t>
  </si>
  <si>
    <t>Ybar</t>
  </si>
  <si>
    <t>r1</t>
  </si>
  <si>
    <t>(Yt-2-Ybar)</t>
  </si>
  <si>
    <t>(Yt-3-Ybar)</t>
  </si>
  <si>
    <t>(Yt-4-Ybar)</t>
  </si>
  <si>
    <t>(Yt-5-Ybar)</t>
  </si>
  <si>
    <t>(Yt-6-Ybar)</t>
  </si>
  <si>
    <t>(Yt-7-Ybar)</t>
  </si>
  <si>
    <t>(Yt-Ybar)(Yt-2-Ybar)</t>
  </si>
  <si>
    <t>(Yt-Ybar)(Yt-3-Ybar)</t>
  </si>
  <si>
    <t>(Yt-Ybar)(Yt-4-Ybar)</t>
  </si>
  <si>
    <t>(Yt-Ybar)(Yt-5-Ybar)</t>
  </si>
  <si>
    <t>(Yt-Ybar)(Yt-6-Ybar)</t>
  </si>
  <si>
    <t>(Yt-Ybar)(Yt-7-Ybar)</t>
  </si>
  <si>
    <t>Totales</t>
  </si>
  <si>
    <t>Retraso</t>
  </si>
  <si>
    <t>Autocorrelación</t>
  </si>
  <si>
    <t>r2</t>
  </si>
  <si>
    <t>r3</t>
  </si>
  <si>
    <t>r4</t>
  </si>
  <si>
    <t>r5</t>
  </si>
  <si>
    <t>r6</t>
  </si>
  <si>
    <t>r7</t>
  </si>
  <si>
    <t>Mes</t>
  </si>
  <si>
    <t>Data Real</t>
  </si>
  <si>
    <t>Solicitudes de Anuncios (Polinomial 2do)</t>
  </si>
  <si>
    <t>ANÁLISIS DE AUTOCORRELACIÓN</t>
  </si>
  <si>
    <t>MODELO DE HOLT</t>
  </si>
  <si>
    <t>MODELO DE WINTER</t>
  </si>
  <si>
    <t>RESUMEN CON LOS RENDIMIENTOS DE LOS MODELOS</t>
  </si>
  <si>
    <t>GRÁFICO DE SOLICITUDES DE ANUNCIOS</t>
  </si>
  <si>
    <t>ESTUDIANTE: JOSÉ LARA</t>
  </si>
  <si>
    <t>MODELO POLINOMIAL CUADRÁTICO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</si>
</sst>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(* #,##0_);_(* \(#,##0\);_(* &quot;-&quot;??_);_(@_)"/>
    <numFmt numFmtId="166" formatCode="_-* #,##0.0_-;\-* #,##0.0_-;_-* &quot;-&quot;??_-;_-@_-"/>
    <numFmt numFmtId="167" formatCode="_-* #,##0_-;\-* #,##0_-;_-* &quot;-&quot;??_-;_-@_-"/>
  </numFmts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Lucida Console"/>
      <family val="3"/>
    </font>
    <font>
      <sz val="11"/>
      <color theme="7" tint="-0.249977111117893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/>
    <xf numFmtId="43" fontId="16" fillId="0" borderId="10" xfId="0" applyNumberFormat="1" applyFont="1" applyBorder="1"/>
    <xf numFmtId="0" fontId="0" fillId="0" borderId="10" xfId="0" applyBorder="1"/>
    <xf numFmtId="43" fontId="0" fillId="0" borderId="10" xfId="42" applyFont="1" applyBorder="1"/>
    <xf numFmtId="2" fontId="0" fillId="0" borderId="10" xfId="42" applyNumberFormat="1" applyFont="1" applyBorder="1"/>
    <xf numFmtId="43" fontId="0" fillId="0" borderId="0" xfId="0" applyNumberFormat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1" fontId="0" fillId="34" borderId="10" xfId="0" applyNumberFormat="1" applyFill="1" applyBorder="1"/>
    <xf numFmtId="164" fontId="0" fillId="34" borderId="10" xfId="0" applyNumberFormat="1" applyFill="1" applyBorder="1"/>
    <xf numFmtId="2" fontId="0" fillId="34" borderId="10" xfId="0" applyNumberFormat="1" applyFill="1" applyBorder="1"/>
    <xf numFmtId="165" fontId="16" fillId="33" borderId="10" xfId="42" applyNumberFormat="1" applyFont="1" applyFill="1" applyBorder="1"/>
    <xf numFmtId="2" fontId="0" fillId="0" borderId="10" xfId="42" applyNumberFormat="1" applyFont="1" applyBorder="1" applyAlignment="1">
      <alignment horizontal="center"/>
    </xf>
    <xf numFmtId="9" fontId="0" fillId="0" borderId="10" xfId="43" applyFont="1" applyBorder="1" applyAlignment="1">
      <alignment horizontal="center"/>
    </xf>
    <xf numFmtId="0" fontId="16" fillId="0" borderId="0" xfId="0" applyFont="1"/>
    <xf numFmtId="0" fontId="0" fillId="35" borderId="10" xfId="0" applyFill="1" applyBorder="1"/>
    <xf numFmtId="0" fontId="0" fillId="0" borderId="10" xfId="0" applyBorder="1" applyAlignment="1">
      <alignment horizontal="center"/>
    </xf>
    <xf numFmtId="0" fontId="0" fillId="0" borderId="10" xfId="42" applyNumberFormat="1" applyFont="1" applyBorder="1"/>
    <xf numFmtId="43" fontId="16" fillId="0" borderId="10" xfId="42" applyFont="1" applyBorder="1"/>
    <xf numFmtId="167" fontId="0" fillId="0" borderId="10" xfId="42" applyNumberFormat="1" applyFont="1" applyBorder="1"/>
    <xf numFmtId="167" fontId="16" fillId="0" borderId="10" xfId="42" applyNumberFormat="1" applyFont="1" applyBorder="1"/>
    <xf numFmtId="2" fontId="0" fillId="0" borderId="10" xfId="0" applyNumberFormat="1" applyBorder="1"/>
    <xf numFmtId="43" fontId="0" fillId="0" borderId="10" xfId="0" applyNumberFormat="1" applyBorder="1"/>
    <xf numFmtId="0" fontId="18" fillId="0" borderId="0" xfId="0" applyFont="1" applyAlignment="1">
      <alignment vertical="center"/>
    </xf>
    <xf numFmtId="166" fontId="0" fillId="0" borderId="0" xfId="0" applyNumberFormat="1"/>
    <xf numFmtId="167" fontId="0" fillId="0" borderId="10" xfId="42" applyNumberFormat="1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/>
    <xf numFmtId="167" fontId="16" fillId="0" borderId="10" xfId="42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0" fillId="0" borderId="11" xfId="0" applyBorder="1"/>
    <xf numFmtId="167" fontId="0" fillId="0" borderId="10" xfId="0" applyNumberFormat="1" applyBorder="1"/>
    <xf numFmtId="167" fontId="0" fillId="0" borderId="0" xfId="0" applyNumberFormat="1"/>
    <xf numFmtId="167" fontId="16" fillId="0" borderId="0" xfId="0" applyNumberFormat="1" applyFont="1"/>
    <xf numFmtId="0" fontId="13" fillId="36" borderId="10" xfId="0" applyFont="1" applyFill="1" applyBorder="1" applyAlignment="1">
      <alignment horizontal="center"/>
    </xf>
    <xf numFmtId="0" fontId="19" fillId="0" borderId="0" xfId="0" applyFont="1"/>
    <xf numFmtId="43" fontId="19" fillId="0" borderId="10" xfId="0" applyNumberFormat="1" applyFont="1" applyBorder="1"/>
    <xf numFmtId="0" fontId="19" fillId="0" borderId="10" xfId="0" applyFont="1" applyBorder="1"/>
    <xf numFmtId="167" fontId="19" fillId="0" borderId="10" xfId="42" applyNumberFormat="1" applyFont="1" applyBorder="1"/>
    <xf numFmtId="0" fontId="20" fillId="0" borderId="10" xfId="0" applyFont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3" fontId="21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37" borderId="10" xfId="0" applyFont="1" applyFill="1" applyBorder="1"/>
    <xf numFmtId="0" fontId="13" fillId="37" borderId="10" xfId="0" applyFont="1" applyFill="1" applyBorder="1"/>
    <xf numFmtId="0" fontId="16" fillId="0" borderId="11" xfId="0" applyFont="1" applyBorder="1"/>
    <xf numFmtId="0" fontId="16" fillId="35" borderId="10" xfId="0" applyFont="1" applyFill="1" applyBorder="1" applyAlignment="1">
      <alignment horizontal="center"/>
    </xf>
    <xf numFmtId="167" fontId="0" fillId="35" borderId="10" xfId="42" applyNumberFormat="1" applyFont="1" applyFill="1" applyBorder="1" applyAlignment="1">
      <alignment horizontal="center"/>
    </xf>
    <xf numFmtId="2" fontId="0" fillId="35" borderId="10" xfId="0" applyNumberForma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0" fontId="13" fillId="38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Proyecto - 1year.xlsx]Gráfico Solicitudes Anuncios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Solicitudes de Anuncios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'Gráfico Solicitudes Anuncios 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883953439562274E-2"/>
                  <c:y val="-0.12515704663634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multiLvlStrRef>
              <c:f>'Gráfico Solicitudes Anuncios '!$A$4:$A$18</c:f>
              <c:multiLvlStrCache>
                <c:ptCount val="12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ago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dic</c:v>
                  </c:pt>
                  <c:pt idx="8">
                    <c:v>ene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abr</c:v>
                  </c:pt>
                </c:lvl>
                <c:lvl>
                  <c:pt idx="0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'Gráfico Solicitudes Anuncios '!$B$4:$B$18</c:f>
              <c:numCache>
                <c:formatCode>_-* #,##0.0_-;\-* #,##0.0_-;_-* "-"??_-;_-@_-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0A-4745-B1C2-3D768FA7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746548792"/>
        <c:axId val="746549872"/>
      </c:lineChart>
      <c:catAx>
        <c:axId val="74654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46549872"/>
        <c:crosses val="autoZero"/>
        <c:auto val="1"/>
        <c:lblAlgn val="ctr"/>
        <c:lblOffset val="100"/>
        <c:noMultiLvlLbl val="0"/>
      </c:catAx>
      <c:valAx>
        <c:axId val="746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465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Autocorrelacion!$C$18</c:f>
              <c:strCache>
                <c:ptCount val="1"/>
                <c:pt idx="0">
                  <c:v>Autocorrelación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Autocorrelacion!$B$19:$B$25</c:f>
              <c:strCache>
                <c:ptCount val="7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  <c:pt idx="6">
                  <c:v>r7</c:v>
                </c:pt>
              </c:strCache>
            </c:strRef>
          </c:xVal>
          <c:yVal>
            <c:numRef>
              <c:f>Autocorrelacion!$C$19:$C$25</c:f>
              <c:numCache>
                <c:formatCode>0.00</c:formatCode>
                <c:ptCount val="7"/>
                <c:pt idx="0">
                  <c:v>0.33261934996707554</c:v>
                </c:pt>
                <c:pt idx="1">
                  <c:v>5.7510280208166793E-2</c:v>
                </c:pt>
                <c:pt idx="2">
                  <c:v>0.1349263686030632</c:v>
                </c:pt>
                <c:pt idx="3">
                  <c:v>-0.30229194487179656</c:v>
                </c:pt>
                <c:pt idx="4">
                  <c:v>-0.4215595678170318</c:v>
                </c:pt>
                <c:pt idx="5">
                  <c:v>-0.33754072952763631</c:v>
                </c:pt>
                <c:pt idx="6">
                  <c:v>-0.12702703618949587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0-44F0-9984-756F9C16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65360"/>
        <c:axId val="872664280"/>
      </c:scatterChart>
      <c:valAx>
        <c:axId val="8726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72664280"/>
        <c:crosses val="autoZero"/>
        <c:crossBetween val="midCat"/>
      </c:valAx>
      <c:valAx>
        <c:axId val="8726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726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019275015565318"/>
          <c:y val="4.8511665325824627E-2"/>
          <c:w val="0.85461534398269501"/>
          <c:h val="0.77719660545247615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 Anuncios'!$A$4:$A$15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'Holt Anuncios'!$B$4:$B$15</c:f>
              <c:numCache>
                <c:formatCode>_-* #,##0_-;\-* #,##0_-;_-* "-"??_-;_-@_-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0-4E2B-948E-92677F610CFC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'Holt Anuncios'!$A$4:$A$15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'Holt Anuncios'!$E$4:$E$15</c:f>
              <c:numCache>
                <c:formatCode>_(* #,##0.00_);_(* \(#,##0.00\);_(* "-"??_);_(@_)</c:formatCode>
                <c:ptCount val="12"/>
                <c:pt idx="0">
                  <c:v>1063324.5384615385</c:v>
                </c:pt>
                <c:pt idx="1">
                  <c:v>1073644.8041958043</c:v>
                </c:pt>
                <c:pt idx="2">
                  <c:v>1083965.0699300701</c:v>
                </c:pt>
                <c:pt idx="3">
                  <c:v>1094285.3356643359</c:v>
                </c:pt>
                <c:pt idx="4">
                  <c:v>1104605.6013986017</c:v>
                </c:pt>
                <c:pt idx="5">
                  <c:v>1114925.8671328675</c:v>
                </c:pt>
                <c:pt idx="6">
                  <c:v>1125246.1328671332</c:v>
                </c:pt>
                <c:pt idx="7">
                  <c:v>1135566.398601399</c:v>
                </c:pt>
                <c:pt idx="8">
                  <c:v>1145886.6643356648</c:v>
                </c:pt>
                <c:pt idx="9">
                  <c:v>1156206.9300699306</c:v>
                </c:pt>
                <c:pt idx="10">
                  <c:v>1166527.1958041964</c:v>
                </c:pt>
                <c:pt idx="11">
                  <c:v>1176847.4615384622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0-4E2B-948E-92677F61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Anuncios'!$B$19:$B$30</c:f>
              <c:numCache>
                <c:formatCode>General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8-40AE-BF7C-B5C17331E061}"/>
            </c:ext>
          </c:extLst>
        </c:ser>
        <c:ser>
          <c:idx val="0"/>
          <c:order val="1"/>
          <c:tx>
            <c:v>Pronóstico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Anuncios'!$F$19:$F$30</c:f>
              <c:numCache>
                <c:formatCode>_(* #,##0.00_);_(* \(#,##0.00\);_(* "-"??_);_(@_)</c:formatCode>
                <c:ptCount val="12"/>
                <c:pt idx="0">
                  <c:v>1120201.5429079502</c:v>
                </c:pt>
                <c:pt idx="1">
                  <c:v>1095953.6813601505</c:v>
                </c:pt>
                <c:pt idx="2">
                  <c:v>1119656.3799247744</c:v>
                </c:pt>
                <c:pt idx="3">
                  <c:v>1196132.4566940584</c:v>
                </c:pt>
                <c:pt idx="4">
                  <c:v>1157319.0332867613</c:v>
                </c:pt>
                <c:pt idx="5">
                  <c:v>1001244.7720342277</c:v>
                </c:pt>
                <c:pt idx="6">
                  <c:v>1035800.0873183787</c:v>
                </c:pt>
                <c:pt idx="7">
                  <c:v>977120.22335791448</c:v>
                </c:pt>
                <c:pt idx="8">
                  <c:v>1105193.3567368349</c:v>
                </c:pt>
                <c:pt idx="9">
                  <c:v>1056060.291598842</c:v>
                </c:pt>
                <c:pt idx="10">
                  <c:v>1096696.4499189395</c:v>
                </c:pt>
                <c:pt idx="11">
                  <c:v>1313544.3262712024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8-40AE-BF7C-B5C17331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Anuncios'!$B$19:$B$30</c:f>
              <c:numCache>
                <c:formatCode>General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3-4CDB-ADBF-38C3832389B9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Anuncios'!$F$19:$F$30</c:f>
              <c:numCache>
                <c:formatCode>_(* #,##0.00_);_(* \(#,##0.00\);_(* "-"??_);_(@_)</c:formatCode>
                <c:ptCount val="12"/>
                <c:pt idx="0">
                  <c:v>1120201.5429079502</c:v>
                </c:pt>
                <c:pt idx="1">
                  <c:v>1095953.6813601505</c:v>
                </c:pt>
                <c:pt idx="2">
                  <c:v>1119656.3799247744</c:v>
                </c:pt>
                <c:pt idx="3">
                  <c:v>1196132.4566940584</c:v>
                </c:pt>
                <c:pt idx="4">
                  <c:v>1157319.0332867613</c:v>
                </c:pt>
                <c:pt idx="5">
                  <c:v>1001244.7720342277</c:v>
                </c:pt>
                <c:pt idx="6">
                  <c:v>1035800.0873183787</c:v>
                </c:pt>
                <c:pt idx="7">
                  <c:v>977120.22335791448</c:v>
                </c:pt>
                <c:pt idx="8">
                  <c:v>1105193.3567368349</c:v>
                </c:pt>
                <c:pt idx="9">
                  <c:v>1056060.291598842</c:v>
                </c:pt>
                <c:pt idx="10">
                  <c:v>1096696.4499189395</c:v>
                </c:pt>
                <c:pt idx="11">
                  <c:v>1313544.3262712024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3-4CDB-ADBF-38C3832389B9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Anuncios'!$E$4:$E$15</c:f>
              <c:numCache>
                <c:formatCode>_(* #,##0.00_);_(* \(#,##0.00\);_(* "-"??_);_(@_)</c:formatCode>
                <c:ptCount val="12"/>
                <c:pt idx="0">
                  <c:v>1063324.5384615385</c:v>
                </c:pt>
                <c:pt idx="1">
                  <c:v>1073644.8041958043</c:v>
                </c:pt>
                <c:pt idx="2">
                  <c:v>1083965.0699300701</c:v>
                </c:pt>
                <c:pt idx="3">
                  <c:v>1094285.3356643359</c:v>
                </c:pt>
                <c:pt idx="4">
                  <c:v>1104605.6013986017</c:v>
                </c:pt>
                <c:pt idx="5">
                  <c:v>1114925.8671328675</c:v>
                </c:pt>
                <c:pt idx="6">
                  <c:v>1125246.1328671332</c:v>
                </c:pt>
                <c:pt idx="7">
                  <c:v>1135566.398601399</c:v>
                </c:pt>
                <c:pt idx="8">
                  <c:v>1145886.6643356648</c:v>
                </c:pt>
                <c:pt idx="9">
                  <c:v>1156206.9300699306</c:v>
                </c:pt>
                <c:pt idx="10">
                  <c:v>1166527.1958041964</c:v>
                </c:pt>
                <c:pt idx="11">
                  <c:v>1176847.4615384622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3-4CDB-ADBF-38C38323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9172928"/>
        <c:axId val="409175448"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Polinomial</c:v>
          </c:tx>
          <c:spPr>
            <a:ln w="28575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Polinomial!$A$3:$A$16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Polinomial!$D$3:$D$16</c:f>
              <c:numCache>
                <c:formatCode>_(* #,##0.00_);_(* \(#,##0.00\);_(* "-"??_);_(@_)</c:formatCode>
                <c:ptCount val="14"/>
                <c:pt idx="0">
                  <c:v>1229261.87272727</c:v>
                </c:pt>
                <c:pt idx="1">
                  <c:v>1149070.1727272698</c:v>
                </c:pt>
                <c:pt idx="2">
                  <c:v>1086980.6727272701</c:v>
                </c:pt>
                <c:pt idx="3">
                  <c:v>1042993.3727272699</c:v>
                </c:pt>
                <c:pt idx="4">
                  <c:v>1017108.2727272699</c:v>
                </c:pt>
                <c:pt idx="5">
                  <c:v>1009325.37272727</c:v>
                </c:pt>
                <c:pt idx="6">
                  <c:v>1019644.6727272699</c:v>
                </c:pt>
                <c:pt idx="7">
                  <c:v>1048066.1727272699</c:v>
                </c:pt>
                <c:pt idx="8">
                  <c:v>1094589.8727272698</c:v>
                </c:pt>
                <c:pt idx="9">
                  <c:v>1159215.7727272699</c:v>
                </c:pt>
                <c:pt idx="10">
                  <c:v>1241943.87272727</c:v>
                </c:pt>
                <c:pt idx="11">
                  <c:v>1342774.1727272701</c:v>
                </c:pt>
                <c:pt idx="12">
                  <c:v>1461706.6727272701</c:v>
                </c:pt>
                <c:pt idx="13">
                  <c:v>1598741.37272727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D74-BE57-C8ED87774922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086542093634506"/>
                  <c:y val="-0.17019501958063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cat>
            <c:numRef>
              <c:f>Polinomial!$A$3:$A$16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Polinomial!$C$3:$C$14</c:f>
              <c:numCache>
                <c:formatCode>General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D74-BE57-C8ED8777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93480"/>
        <c:axId val="1113093840"/>
      </c:lineChart>
      <c:catAx>
        <c:axId val="11130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840"/>
        <c:crosses val="autoZero"/>
        <c:auto val="1"/>
        <c:lblAlgn val="ctr"/>
        <c:lblOffset val="100"/>
        <c:noMultiLvlLbl val="0"/>
      </c:catAx>
      <c:valAx>
        <c:axId val="11130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130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89773212277934E-2"/>
          <c:y val="3.3826490638954335E-2"/>
          <c:w val="0.75762390655207468"/>
          <c:h val="0.91498594812302869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ARIMA!$A$3:$A$14</c15:sqref>
                  </c15:fullRef>
                </c:ext>
              </c:extLst>
              <c:f>(ARIMA!$A$3:$A$6,ARIMA!$A$8:$A$14)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ARIMA!$B$3:$B$14</c15:sqref>
                  </c15:fullRef>
                </c:ext>
              </c:extLst>
              <c:f>(ARIMA!$B$3:$B$6,ARIMA!$B$8:$B$14)</c:f>
              <c:numCache>
                <c:formatCode>General</c:formatCode>
                <c:ptCount val="11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1016328</c:v>
                </c:pt>
                <c:pt idx="5">
                  <c:v>846024</c:v>
                </c:pt>
                <c:pt idx="6">
                  <c:v>1112141</c:v>
                </c:pt>
                <c:pt idx="7">
                  <c:v>1182609</c:v>
                </c:pt>
                <c:pt idx="8">
                  <c:v>1079202</c:v>
                </c:pt>
                <c:pt idx="9">
                  <c:v>1305043</c:v>
                </c:pt>
                <c:pt idx="10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B-4E6C-908A-BEE796930D5D}"/>
            </c:ext>
          </c:extLst>
        </c:ser>
        <c:ser>
          <c:idx val="1"/>
          <c:order val="1"/>
          <c:tx>
            <c:v>ARIMA</c:v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ARIMA!$A$3:$A$14</c15:sqref>
                  </c15:fullRef>
                </c:ext>
              </c:extLst>
              <c:f>(ARIMA!$A$3:$A$6,ARIMA!$A$8:$A$14)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ARIMA!$C$3:$C$14</c15:sqref>
                  </c15:fullRef>
                </c:ext>
              </c:extLst>
              <c:f>(ARIMA!$C$3:$C$6,ARIMA!$C$8:$C$14)</c:f>
              <c:numCache>
                <c:formatCode>General</c:formatCode>
                <c:ptCount val="11"/>
                <c:pt idx="0">
                  <c:v>1202225.8999999999</c:v>
                </c:pt>
                <c:pt idx="1">
                  <c:v>1242382.5</c:v>
                </c:pt>
                <c:pt idx="2">
                  <c:v>1092300</c:v>
                </c:pt>
                <c:pt idx="3">
                  <c:v>1120500.3</c:v>
                </c:pt>
                <c:pt idx="4">
                  <c:v>1060222.3999999999</c:v>
                </c:pt>
                <c:pt idx="5">
                  <c:v>1016370.2</c:v>
                </c:pt>
                <c:pt idx="6">
                  <c:v>846225</c:v>
                </c:pt>
                <c:pt idx="7">
                  <c:v>1112674.6000000001</c:v>
                </c:pt>
                <c:pt idx="8">
                  <c:v>1186051.8999999999</c:v>
                </c:pt>
                <c:pt idx="9">
                  <c:v>1045929.1</c:v>
                </c:pt>
                <c:pt idx="10">
                  <c:v>1366508.8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B-4E6C-908A-BEE79693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57864"/>
        <c:axId val="1246858224"/>
      </c:lineChart>
      <c:catAx>
        <c:axId val="12468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8224"/>
        <c:crosses val="autoZero"/>
        <c:auto val="1"/>
        <c:lblAlgn val="ctr"/>
        <c:lblOffset val="100"/>
        <c:noMultiLvlLbl val="0"/>
      </c:catAx>
      <c:valAx>
        <c:axId val="1246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4685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Real Vs pronóstico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'Winter Anuncios'!$B$19:$B$30</c:f>
              <c:numCache>
                <c:formatCode>General</c:formatCode>
                <c:ptCount val="12"/>
                <c:pt idx="0">
                  <c:v>1242604</c:v>
                </c:pt>
                <c:pt idx="1">
                  <c:v>1092346</c:v>
                </c:pt>
                <c:pt idx="2">
                  <c:v>1120566</c:v>
                </c:pt>
                <c:pt idx="3">
                  <c:v>1070400</c:v>
                </c:pt>
                <c:pt idx="4">
                  <c:v>1060222</c:v>
                </c:pt>
                <c:pt idx="5">
                  <c:v>1016328</c:v>
                </c:pt>
                <c:pt idx="6">
                  <c:v>846024</c:v>
                </c:pt>
                <c:pt idx="7">
                  <c:v>1112141</c:v>
                </c:pt>
                <c:pt idx="8">
                  <c:v>1182609</c:v>
                </c:pt>
                <c:pt idx="9">
                  <c:v>1079202</c:v>
                </c:pt>
                <c:pt idx="10">
                  <c:v>1305043</c:v>
                </c:pt>
                <c:pt idx="11">
                  <c:v>1313547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B-477B-824E-B5AFCD4DA5C3}"/>
            </c:ext>
          </c:extLst>
        </c:ser>
        <c:ser>
          <c:idx val="0"/>
          <c:order val="1"/>
          <c:tx>
            <c:v>Winter</c:v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'Winter Anuncios'!$F$19:$F$30</c:f>
              <c:numCache>
                <c:formatCode>_(* #,##0.00_);_(* \(#,##0.00\);_(* "-"??_);_(@_)</c:formatCode>
                <c:ptCount val="12"/>
                <c:pt idx="0">
                  <c:v>1120201.5429079502</c:v>
                </c:pt>
                <c:pt idx="1">
                  <c:v>1095953.6813601505</c:v>
                </c:pt>
                <c:pt idx="2">
                  <c:v>1119656.3799247744</c:v>
                </c:pt>
                <c:pt idx="3">
                  <c:v>1196132.4566940584</c:v>
                </c:pt>
                <c:pt idx="4">
                  <c:v>1157319.0332867613</c:v>
                </c:pt>
                <c:pt idx="5">
                  <c:v>1001244.7720342277</c:v>
                </c:pt>
                <c:pt idx="6">
                  <c:v>1035800.0873183787</c:v>
                </c:pt>
                <c:pt idx="7">
                  <c:v>977120.22335791448</c:v>
                </c:pt>
                <c:pt idx="8">
                  <c:v>1105193.3567368349</c:v>
                </c:pt>
                <c:pt idx="9">
                  <c:v>1056060.291598842</c:v>
                </c:pt>
                <c:pt idx="10">
                  <c:v>1096696.4499189395</c:v>
                </c:pt>
                <c:pt idx="11">
                  <c:v>1313544.3262712024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1DB-477B-824E-B5AFCD4DA5C3}"/>
            </c:ext>
          </c:extLst>
        </c:ser>
        <c:ser>
          <c:idx val="2"/>
          <c:order val="2"/>
          <c:tx>
            <c:v>Holt</c:v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'Holt Anuncios'!$E$4:$E$15</c:f>
              <c:numCache>
                <c:formatCode>_(* #,##0.00_);_(* \(#,##0.00\);_(* "-"??_);_(@_)</c:formatCode>
                <c:ptCount val="12"/>
                <c:pt idx="0">
                  <c:v>1063324.5384615385</c:v>
                </c:pt>
                <c:pt idx="1">
                  <c:v>1073644.8041958043</c:v>
                </c:pt>
                <c:pt idx="2">
                  <c:v>1083965.0699300701</c:v>
                </c:pt>
                <c:pt idx="3">
                  <c:v>1094285.3356643359</c:v>
                </c:pt>
                <c:pt idx="4">
                  <c:v>1104605.6013986017</c:v>
                </c:pt>
                <c:pt idx="5">
                  <c:v>1114925.8671328675</c:v>
                </c:pt>
                <c:pt idx="6">
                  <c:v>1125246.1328671332</c:v>
                </c:pt>
                <c:pt idx="7">
                  <c:v>1135566.398601399</c:v>
                </c:pt>
                <c:pt idx="8">
                  <c:v>1145886.6643356648</c:v>
                </c:pt>
                <c:pt idx="9">
                  <c:v>1156206.9300699306</c:v>
                </c:pt>
                <c:pt idx="10">
                  <c:v>1166527.1958041964</c:v>
                </c:pt>
                <c:pt idx="11">
                  <c:v>1176847.4615384622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1DB-477B-824E-B5AFCD4DA5C3}"/>
            </c:ext>
          </c:extLst>
        </c:ser>
        <c:ser>
          <c:idx val="3"/>
          <c:order val="3"/>
          <c:tx>
            <c:v>Polinomial</c:v>
          </c:tx>
          <c:spPr>
            <a:ln w="22225" cap="rnd" cmpd="sng" algn="ctr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Polinomial!$D$3:$D$14</c:f>
              <c:numCache>
                <c:formatCode>_(* #,##0.00_);_(* \(#,##0.00\);_(* "-"??_);_(@_)</c:formatCode>
                <c:ptCount val="12"/>
                <c:pt idx="0">
                  <c:v>1229261.87272727</c:v>
                </c:pt>
                <c:pt idx="1">
                  <c:v>1149070.1727272698</c:v>
                </c:pt>
                <c:pt idx="2">
                  <c:v>1086980.6727272701</c:v>
                </c:pt>
                <c:pt idx="3">
                  <c:v>1042993.3727272699</c:v>
                </c:pt>
                <c:pt idx="4">
                  <c:v>1017108.2727272699</c:v>
                </c:pt>
                <c:pt idx="5">
                  <c:v>1009325.37272727</c:v>
                </c:pt>
                <c:pt idx="6">
                  <c:v>1019644.6727272699</c:v>
                </c:pt>
                <c:pt idx="7">
                  <c:v>1048066.1727272699</c:v>
                </c:pt>
                <c:pt idx="8">
                  <c:v>1094589.8727272698</c:v>
                </c:pt>
                <c:pt idx="9">
                  <c:v>1159215.7727272699</c:v>
                </c:pt>
                <c:pt idx="10">
                  <c:v>1241943.87272727</c:v>
                </c:pt>
                <c:pt idx="11">
                  <c:v>1342774.1727272701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1DB-477B-824E-B5AFCD4DA5C3}"/>
            </c:ext>
          </c:extLst>
        </c:ser>
        <c:ser>
          <c:idx val="4"/>
          <c:order val="4"/>
          <c:tx>
            <c:v>ARIMA</c:v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ARIMA!$C$3:$C$14</c:f>
              <c:numCache>
                <c:formatCode>General</c:formatCode>
                <c:ptCount val="12"/>
                <c:pt idx="0">
                  <c:v>1202225.8999999999</c:v>
                </c:pt>
                <c:pt idx="1">
                  <c:v>1242382.5</c:v>
                </c:pt>
                <c:pt idx="2">
                  <c:v>1092300</c:v>
                </c:pt>
                <c:pt idx="3">
                  <c:v>1120500.3</c:v>
                </c:pt>
                <c:pt idx="4">
                  <c:v>1070389.7</c:v>
                </c:pt>
                <c:pt idx="5">
                  <c:v>1060222.3999999999</c:v>
                </c:pt>
                <c:pt idx="6">
                  <c:v>1016370.2</c:v>
                </c:pt>
                <c:pt idx="7">
                  <c:v>846225</c:v>
                </c:pt>
                <c:pt idx="8">
                  <c:v>1112674.6000000001</c:v>
                </c:pt>
                <c:pt idx="9">
                  <c:v>1186051.8999999999</c:v>
                </c:pt>
                <c:pt idx="10">
                  <c:v>1045929.1</c:v>
                </c:pt>
                <c:pt idx="11">
                  <c:v>1366508.8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B-477B-824E-B5AFCD4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prstDash val="dash"/>
              <a:round/>
            </a:ln>
            <a:effectLst/>
          </c:spPr>
        </c:dropLines>
        <c:smooth val="0"/>
        <c:axId val="409172928"/>
        <c:axId val="409175448"/>
        <c:extLst/>
      </c:lineChart>
      <c:catAx>
        <c:axId val="40917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5448"/>
        <c:crosses val="autoZero"/>
        <c:auto val="1"/>
        <c:lblAlgn val="ctr"/>
        <c:lblOffset val="100"/>
        <c:noMultiLvlLbl val="0"/>
      </c:catAx>
      <c:valAx>
        <c:axId val="4091754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09172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49531</xdr:colOff>
      <xdr:row>20</xdr:row>
      <xdr:rowOff>62865</xdr:rowOff>
    </xdr:from>
    <xdr:to>
      <xdr:col>2</xdr:col>
      <xdr:colOff>312421</xdr:colOff>
      <xdr:row>27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A13832E5-BDC5-DA07-E765-AE3B2F660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1" y="3726180"/>
              <a:ext cx="225171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514350</xdr:colOff>
      <xdr:row>1</xdr:row>
      <xdr:rowOff>173353</xdr:rowOff>
    </xdr:from>
    <xdr:to>
      <xdr:col>16</xdr:col>
      <xdr:colOff>356234</xdr:colOff>
      <xdr:row>35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B992-DF11-04D6-1E87-1F73E679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14</xdr:row>
      <xdr:rowOff>179070</xdr:rowOff>
    </xdr:from>
    <xdr:to>
      <xdr:col>11</xdr:col>
      <xdr:colOff>320040</xdr:colOff>
      <xdr:row>29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2113B-217E-426A-AE10-A9E4A85AB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15</xdr:row>
      <xdr:rowOff>95250</xdr:rowOff>
    </xdr:from>
    <xdr:to>
      <xdr:col>13</xdr:col>
      <xdr:colOff>97155</xdr:colOff>
      <xdr:row>41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12CB7-5ABD-4F05-A95B-884F4F5F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36</xdr:row>
      <xdr:rowOff>22860</xdr:rowOff>
    </xdr:from>
    <xdr:to>
      <xdr:col>15</xdr:col>
      <xdr:colOff>219075</xdr:colOff>
      <xdr:row>59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FCEB-075B-058F-93F4-0FB2C4C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30</xdr:row>
      <xdr:rowOff>0</xdr:rowOff>
    </xdr:from>
    <xdr:to>
      <xdr:col>26</xdr:col>
      <xdr:colOff>523875</xdr:colOff>
      <xdr:row>52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30972-0E51-4330-BAD7-839D8934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349566</xdr:colOff>
      <xdr:row>3</xdr:row>
      <xdr:rowOff>88582</xdr:rowOff>
    </xdr:from>
    <xdr:to>
      <xdr:col>21</xdr:col>
      <xdr:colOff>588645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2AAD9-3B18-D0E5-998E-C25A6689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425766</xdr:colOff>
      <xdr:row>1</xdr:row>
      <xdr:rowOff>22860</xdr:rowOff>
    </xdr:from>
    <xdr:to>
      <xdr:col>23</xdr:col>
      <xdr:colOff>198119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D6A38-AFDA-BFE2-0DAB-DC9F2382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51435</xdr:rowOff>
    </xdr:from>
    <xdr:to>
      <xdr:col>9</xdr:col>
      <xdr:colOff>160020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ED882-0D7E-4E43-B50E-ED027794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524347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B5AC-6E49-4569-A704-057B09B0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91547" cy="1424940"/>
        </a:xfrm>
        <a:prstGeom prst="rect">
          <a:avLst/>
        </a:prstGeom>
      </xdr:spPr>
    </xdr:pic>
    <xdr:clientData/>
  </xdr:twoCellAnchor>
  <xdr:twoCellAnchor editAs="oneCell">
    <xdr:from>
      <xdr:col>0</xdr:col>
      <xdr:colOff>158115</xdr:colOff>
      <xdr:row>8</xdr:row>
      <xdr:rowOff>142874</xdr:rowOff>
    </xdr:from>
    <xdr:to>
      <xdr:col>11</xdr:col>
      <xdr:colOff>473683</xdr:colOff>
      <xdr:row>19</xdr:row>
      <xdr:rowOff>102869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E3B886-5905-C558-2175-EB50EF36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115" y="1590674"/>
          <a:ext cx="7021168" cy="19507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458.872998032406" createdVersion="8" refreshedVersion="8" minRefreshableVersion="3" recordCount="517" xr:uid="{277638E6-DB10-47A8-8B2C-C8C904DDCB28}">
  <cacheSource type="worksheet">
    <worksheetSource ref="A1:E518" sheet="Dataset Anuncions"/>
  </cacheSource>
  <cacheFields count="8">
    <cacheField name="Aplicación" numFmtId="0">
      <sharedItems/>
    </cacheField>
    <cacheField name="Fecha" numFmtId="14">
      <sharedItems containsSemiMixedTypes="0" containsNonDate="0" containsDate="1" containsString="0" minDate="2018-05-07T00:00:00" maxDate="2024-06-11T00:00:00" count="222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18-05-07T00:00:00" u="1"/>
        <d v="2018-05-08T00:00:00" u="1"/>
        <d v="2018-05-09T00:00:00" u="1"/>
        <d v="2018-05-10T00:00:00" u="1"/>
        <d v="2018-05-11T00:00:00" u="1"/>
        <d v="2018-05-12T00:00:00" u="1"/>
        <d v="2018-05-13T00:00:00" u="1"/>
        <d v="2018-05-14T00:00:00" u="1"/>
        <d v="2018-05-15T00:00:00" u="1"/>
        <d v="2018-05-16T00:00:00" u="1"/>
        <d v="2018-05-17T00:00:00" u="1"/>
        <d v="2018-05-18T00:00:00" u="1"/>
        <d v="2018-05-19T00:00:00" u="1"/>
        <d v="2018-05-20T00:00:00" u="1"/>
        <d v="2018-05-21T00:00:00" u="1"/>
        <d v="2018-05-22T00:00:00" u="1"/>
        <d v="2018-05-23T00:00:00" u="1"/>
        <d v="2018-05-24T00:00:00" u="1"/>
        <d v="2018-05-25T00:00:00" u="1"/>
        <d v="2018-05-26T00:00:00" u="1"/>
        <d v="2018-05-27T00:00:00" u="1"/>
        <d v="2018-05-28T00:00:00" u="1"/>
        <d v="2018-05-29T00:00:00" u="1"/>
        <d v="2018-05-30T00:00:00" u="1"/>
        <d v="2018-05-31T00:00:00" u="1"/>
        <d v="2018-06-01T00:00:00" u="1"/>
        <d v="2018-06-02T00:00:00" u="1"/>
        <d v="2018-06-03T00:00:00" u="1"/>
        <d v="2018-06-04T00:00:00" u="1"/>
        <d v="2018-06-05T00:00:00" u="1"/>
        <d v="2018-06-06T00:00:00" u="1"/>
        <d v="2018-06-07T00:00:00" u="1"/>
        <d v="2018-06-08T00:00:00" u="1"/>
        <d v="2018-06-09T00:00:00" u="1"/>
        <d v="2018-06-10T00:00:00" u="1"/>
        <d v="2018-06-11T00:00:00" u="1"/>
        <d v="2018-06-12T00:00:00" u="1"/>
        <d v="2018-06-13T00:00:00" u="1"/>
        <d v="2018-06-14T00:00:00" u="1"/>
        <d v="2018-06-15T00:00:00" u="1"/>
        <d v="2018-06-16T00:00:00" u="1"/>
        <d v="2018-06-17T00:00:00" u="1"/>
        <d v="2018-06-18T00:00:00" u="1"/>
        <d v="2018-06-19T00:00:00" u="1"/>
        <d v="2018-06-20T00:00:00" u="1"/>
        <d v="2018-06-21T00:00:00" u="1"/>
        <d v="2018-06-22T00:00:00" u="1"/>
        <d v="2018-06-23T00:00:00" u="1"/>
        <d v="2018-06-24T00:00:00" u="1"/>
        <d v="2018-06-25T00:00:00" u="1"/>
        <d v="2018-06-26T00:00:00" u="1"/>
        <d v="2018-06-27T00:00:00" u="1"/>
        <d v="2018-06-28T00:00:00" u="1"/>
        <d v="2018-06-29T00:00:00" u="1"/>
        <d v="2018-06-30T00:00:00" u="1"/>
        <d v="2018-07-01T00:00:00" u="1"/>
        <d v="2018-07-02T00:00:00" u="1"/>
        <d v="2018-07-03T00:00:00" u="1"/>
        <d v="2018-07-04T00:00:00" u="1"/>
        <d v="2018-07-05T00:00:00" u="1"/>
        <d v="2018-07-06T00:00:00" u="1"/>
        <d v="2018-07-07T00:00:00" u="1"/>
        <d v="2018-07-08T00:00:00" u="1"/>
        <d v="2018-07-09T00:00:00" u="1"/>
        <d v="2018-07-10T00:00:00" u="1"/>
        <d v="2018-07-11T00:00:00" u="1"/>
        <d v="2018-07-12T00:00:00" u="1"/>
        <d v="2018-07-13T00:00:00" u="1"/>
        <d v="2018-07-14T00:00:00" u="1"/>
        <d v="2018-07-15T00:00:00" u="1"/>
        <d v="2018-07-16T00:00:00" u="1"/>
        <d v="2018-07-17T00:00:00" u="1"/>
        <d v="2018-07-18T00:00:00" u="1"/>
        <d v="2018-07-19T00:00:00" u="1"/>
        <d v="2018-07-20T00:00:00" u="1"/>
        <d v="2018-07-21T00:00:00" u="1"/>
        <d v="2018-07-22T00:00:00" u="1"/>
        <d v="2018-07-23T00:00:00" u="1"/>
        <d v="2018-07-24T00:00:00" u="1"/>
        <d v="2018-07-25T00:00:00" u="1"/>
        <d v="2018-07-26T00:00:00" u="1"/>
        <d v="2018-07-27T00:00:00" u="1"/>
        <d v="2018-07-28T00:00:00" u="1"/>
        <d v="2018-07-29T00:00:00" u="1"/>
        <d v="2018-07-30T00:00:00" u="1"/>
        <d v="2018-07-31T00:00:00" u="1"/>
        <d v="2018-08-01T00:00:00" u="1"/>
        <d v="2018-08-02T00:00:00" u="1"/>
        <d v="2018-08-03T00:00:00" u="1"/>
        <d v="2018-08-04T00:00:00" u="1"/>
        <d v="2018-08-05T00:00:00" u="1"/>
        <d v="2018-08-06T00:00:00" u="1"/>
        <d v="2018-08-07T00:00:00" u="1"/>
        <d v="2018-08-08T00:00:00" u="1"/>
        <d v="2018-08-09T00:00:00" u="1"/>
        <d v="2018-08-10T00:00:00" u="1"/>
        <d v="2018-08-11T00:00:00" u="1"/>
        <d v="2018-08-12T00:00:00" u="1"/>
        <d v="2018-08-13T00:00:00" u="1"/>
        <d v="2018-08-14T00:00:00" u="1"/>
        <d v="2018-08-15T00:00:00" u="1"/>
        <d v="2018-08-16T00:00:00" u="1"/>
        <d v="2018-08-17T00:00:00" u="1"/>
        <d v="2018-08-18T00:00:00" u="1"/>
        <d v="2018-08-19T00:00:00" u="1"/>
        <d v="2018-08-20T00:00:00" u="1"/>
        <d v="2018-08-21T00:00:00" u="1"/>
        <d v="2018-08-22T00:00:00" u="1"/>
        <d v="2018-08-23T00:00:00" u="1"/>
        <d v="2018-08-24T00:00:00" u="1"/>
        <d v="2018-08-25T00:00:00" u="1"/>
        <d v="2018-08-26T00:00:00" u="1"/>
        <d v="2018-08-27T00:00:00" u="1"/>
        <d v="2018-08-28T00:00:00" u="1"/>
        <d v="2018-08-29T00:00:00" u="1"/>
        <d v="2018-08-30T00:00:00" u="1"/>
        <d v="2018-08-31T00:00:00" u="1"/>
        <d v="2018-09-01T00:00:00" u="1"/>
        <d v="2018-09-02T00:00:00" u="1"/>
        <d v="2018-09-03T00:00:00" u="1"/>
        <d v="2018-09-04T00:00:00" u="1"/>
        <d v="2018-09-05T00:00:00" u="1"/>
        <d v="2018-09-06T00:00:00" u="1"/>
        <d v="2018-09-07T00:00:00" u="1"/>
        <d v="2018-09-08T00:00:00" u="1"/>
        <d v="2018-09-09T00:00:00" u="1"/>
        <d v="2018-09-10T00:00:00" u="1"/>
        <d v="2018-09-11T00:00:00" u="1"/>
        <d v="2018-09-12T00:00:00" u="1"/>
        <d v="2018-09-13T00:00:00" u="1"/>
        <d v="2018-09-14T00:00:00" u="1"/>
        <d v="2018-09-15T00:00:00" u="1"/>
        <d v="2018-09-16T00:00:00" u="1"/>
        <d v="2018-09-17T00:00:00" u="1"/>
        <d v="2018-09-18T00:00:00" u="1"/>
        <d v="2018-09-19T00:00:00" u="1"/>
        <d v="2018-09-20T00:00:00" u="1"/>
        <d v="2018-09-21T00:00:00" u="1"/>
        <d v="2018-09-22T00:00:00" u="1"/>
        <d v="2018-09-23T00:00:00" u="1"/>
        <d v="2018-09-24T00:00:00" u="1"/>
        <d v="2018-09-25T00:00:00" u="1"/>
        <d v="2018-09-26T00:00:00" u="1"/>
        <d v="2018-09-27T00:00:00" u="1"/>
        <d v="2018-09-28T00:00:00" u="1"/>
        <d v="2018-09-29T00:00:00" u="1"/>
        <d v="2018-09-30T00:00:00" u="1"/>
        <d v="2018-10-01T00:00:00" u="1"/>
        <d v="2018-10-02T00:00:00" u="1"/>
        <d v="2018-10-03T00:00:00" u="1"/>
        <d v="2018-10-04T00:00:00" u="1"/>
        <d v="2018-10-05T00:00:00" u="1"/>
        <d v="2018-10-06T00:00:00" u="1"/>
        <d v="2018-10-07T00:00:00" u="1"/>
        <d v="2018-10-08T00:00:00" u="1"/>
        <d v="2018-10-09T00:00:00" u="1"/>
        <d v="2018-10-10T00:00:00" u="1"/>
        <d v="2018-10-11T00:00:00" u="1"/>
        <d v="2018-10-12T00:00:00" u="1"/>
        <d v="2018-10-13T00:00:00" u="1"/>
        <d v="2018-10-14T00:00:00" u="1"/>
        <d v="2018-10-15T00:00:00" u="1"/>
        <d v="2018-10-16T00:00:00" u="1"/>
        <d v="2018-10-17T00:00:00" u="1"/>
        <d v="2018-10-18T00:00:00" u="1"/>
        <d v="2018-10-19T00:00:00" u="1"/>
        <d v="2018-10-20T00:00:00" u="1"/>
        <d v="2018-10-21T00:00:00" u="1"/>
        <d v="2018-10-22T00:00:00" u="1"/>
        <d v="2018-10-23T00:00:00" u="1"/>
        <d v="2018-10-24T00:00:00" u="1"/>
        <d v="2018-10-25T00:00:00" u="1"/>
        <d v="2018-10-26T00:00:00" u="1"/>
        <d v="2018-10-27T00:00:00" u="1"/>
        <d v="2018-10-28T00:00:00" u="1"/>
        <d v="2018-10-29T00:00:00" u="1"/>
        <d v="2018-10-30T00:00:00" u="1"/>
        <d v="2018-10-31T00:00:00" u="1"/>
        <d v="2018-11-01T00:00:00" u="1"/>
        <d v="2018-11-02T00:00:00" u="1"/>
        <d v="2018-11-03T00:00:00" u="1"/>
        <d v="2018-11-04T00:00:00" u="1"/>
        <d v="2018-11-05T00:00:00" u="1"/>
        <d v="2018-11-06T00:00:00" u="1"/>
        <d v="2018-11-07T00:00:00" u="1"/>
        <d v="2018-11-08T00:00:00" u="1"/>
        <d v="2018-11-09T00:00:00" u="1"/>
        <d v="2018-11-10T00:00:00" u="1"/>
        <d v="2018-11-11T00:00:00" u="1"/>
        <d v="2018-11-12T00:00:00" u="1"/>
        <d v="2018-11-13T00:00:00" u="1"/>
        <d v="2018-11-14T00:00:00" u="1"/>
        <d v="2018-11-15T00:00:00" u="1"/>
        <d v="2018-11-16T00:00:00" u="1"/>
        <d v="2018-11-17T00:00:00" u="1"/>
        <d v="2018-11-18T00:00:00" u="1"/>
        <d v="2018-11-19T00:00:00" u="1"/>
        <d v="2018-11-20T00:00:00" u="1"/>
        <d v="2018-11-21T00:00:00" u="1"/>
        <d v="2018-11-22T00:00:00" u="1"/>
        <d v="2018-11-23T00:00:00" u="1"/>
        <d v="2018-11-24T00:00:00" u="1"/>
        <d v="2018-11-25T00:00:00" u="1"/>
        <d v="2018-11-26T00:00:00" u="1"/>
        <d v="2018-11-27T00:00:00" u="1"/>
        <d v="2018-11-28T00:00:00" u="1"/>
        <d v="2018-11-29T00:00:00" u="1"/>
        <d v="2018-11-30T00:00:00" u="1"/>
        <d v="2018-12-01T00:00:00" u="1"/>
        <d v="2018-12-02T00:00:00" u="1"/>
        <d v="2018-12-03T00:00:00" u="1"/>
        <d v="2018-12-04T00:00:00" u="1"/>
        <d v="2018-12-05T00:00:00" u="1"/>
        <d v="2018-12-06T00:00:00" u="1"/>
        <d v="2018-12-07T00:00:00" u="1"/>
        <d v="2018-12-08T00:00:00" u="1"/>
        <d v="2018-12-09T00:00:00" u="1"/>
        <d v="2018-12-10T00:00:00" u="1"/>
        <d v="2018-12-11T00:00:00" u="1"/>
        <d v="2018-12-12T00:00:00" u="1"/>
        <d v="2018-12-13T00:00:00" u="1"/>
        <d v="2018-12-14T00:00:00" u="1"/>
        <d v="2018-12-15T00:00:00" u="1"/>
        <d v="2018-12-16T00:00:00" u="1"/>
        <d v="2018-12-17T00:00:00" u="1"/>
        <d v="2018-12-18T00:00:00" u="1"/>
        <d v="2018-12-19T00:00:00" u="1"/>
        <d v="2018-12-20T00:00:00" u="1"/>
        <d v="2018-12-21T00:00:00" u="1"/>
        <d v="2018-12-22T00:00:00" u="1"/>
        <d v="2018-12-23T00:00:00" u="1"/>
        <d v="2018-12-24T00:00:00" u="1"/>
        <d v="2018-12-25T00:00:00" u="1"/>
        <d v="2018-12-26T00:00:00" u="1"/>
        <d v="2018-12-27T00:00:00" u="1"/>
        <d v="2018-12-28T00:00:00" u="1"/>
        <d v="2018-12-29T00:00:00" u="1"/>
        <d v="2018-12-30T00:00:00" u="1"/>
        <d v="2018-12-31T00:00:00" u="1"/>
        <d v="2019-01-01T00:00:00" u="1"/>
        <d v="2019-01-02T00:00:00" u="1"/>
        <d v="2019-01-03T00:00:00" u="1"/>
        <d v="2019-01-04T00:00:00" u="1"/>
        <d v="2019-01-05T00:00:00" u="1"/>
        <d v="2019-01-06T00:00:00" u="1"/>
        <d v="2019-01-07T00:00:00" u="1"/>
        <d v="2019-01-08T00:00:00" u="1"/>
        <d v="2019-01-09T00:00:00" u="1"/>
        <d v="2019-01-10T00:00:00" u="1"/>
        <d v="2019-01-11T00:00:00" u="1"/>
        <d v="2019-01-12T00:00:00" u="1"/>
        <d v="2019-01-13T00:00:00" u="1"/>
        <d v="2019-01-14T00:00:00" u="1"/>
        <d v="2019-01-15T00:00:00" u="1"/>
        <d v="2019-01-16T00:00:00" u="1"/>
        <d v="2019-01-17T00:00:00" u="1"/>
        <d v="2019-01-18T00:00:00" u="1"/>
        <d v="2019-01-19T00:00:00" u="1"/>
        <d v="2019-01-20T00:00:00" u="1"/>
        <d v="2019-01-21T00:00:00" u="1"/>
        <d v="2019-01-22T00:00:00" u="1"/>
        <d v="2019-01-23T00:00:00" u="1"/>
        <d v="2019-01-24T00:00:00" u="1"/>
        <d v="2019-01-25T00:00:00" u="1"/>
        <d v="2019-01-26T00:00:00" u="1"/>
        <d v="2019-01-27T00:00:00" u="1"/>
        <d v="2019-01-28T00:00:00" u="1"/>
        <d v="2019-01-29T00:00:00" u="1"/>
        <d v="2019-01-30T00:00:00" u="1"/>
        <d v="2019-01-31T00:00:00" u="1"/>
        <d v="2019-02-01T00:00:00" u="1"/>
        <d v="2019-02-02T00:00:00" u="1"/>
        <d v="2019-02-03T00:00:00" u="1"/>
        <d v="2019-02-04T00:00:00" u="1"/>
        <d v="2019-02-05T00:00:00" u="1"/>
        <d v="2019-02-06T00:00:00" u="1"/>
        <d v="2019-02-07T00:00:00" u="1"/>
        <d v="2019-02-08T00:00:00" u="1"/>
        <d v="2019-02-09T00:00:00" u="1"/>
        <d v="2019-02-10T00:00:00" u="1"/>
        <d v="2019-02-11T00:00:00" u="1"/>
        <d v="2019-02-12T00:00:00" u="1"/>
        <d v="2019-02-13T00:00:00" u="1"/>
        <d v="2019-02-14T00:00:00" u="1"/>
        <d v="2019-02-15T00:00:00" u="1"/>
        <d v="2019-02-16T00:00:00" u="1"/>
        <d v="2019-02-17T00:00:00" u="1"/>
        <d v="2019-02-18T00:00:00" u="1"/>
        <d v="2019-02-19T00:00:00" u="1"/>
        <d v="2019-02-20T00:00:00" u="1"/>
        <d v="2019-02-21T00:00:00" u="1"/>
        <d v="2019-02-22T00:00:00" u="1"/>
        <d v="2019-02-23T00:00:00" u="1"/>
        <d v="2019-02-24T00:00:00" u="1"/>
        <d v="2019-02-25T00:00:00" u="1"/>
        <d v="2019-02-26T00:00:00" u="1"/>
        <d v="2019-02-27T00:00:00" u="1"/>
        <d v="2019-02-28T00:00:00" u="1"/>
        <d v="2019-03-01T00:00:00" u="1"/>
        <d v="2019-03-02T00:00:00" u="1"/>
        <d v="2019-03-03T00:00:00" u="1"/>
        <d v="2019-03-04T00:00:00" u="1"/>
        <d v="2019-03-05T00:00:00" u="1"/>
        <d v="2019-03-06T00:00:00" u="1"/>
        <d v="2019-03-07T00:00:00" u="1"/>
        <d v="2019-03-08T00:00:00" u="1"/>
        <d v="2019-03-09T00:00:00" u="1"/>
        <d v="2019-03-10T00:00:00" u="1"/>
        <d v="2019-03-11T00:00:00" u="1"/>
        <d v="2019-03-12T00:00:00" u="1"/>
        <d v="2019-03-13T00:00:00" u="1"/>
        <d v="2019-03-14T00:00:00" u="1"/>
        <d v="2019-03-15T00:00:00" u="1"/>
        <d v="2019-03-16T00:00:00" u="1"/>
        <d v="2019-03-17T00:00:00" u="1"/>
        <d v="2019-03-18T00:00:00" u="1"/>
        <d v="2019-03-19T00:00:00" u="1"/>
        <d v="2019-03-20T00:00:00" u="1"/>
        <d v="2019-03-21T00:00:00" u="1"/>
        <d v="2019-03-22T00:00:00" u="1"/>
        <d v="2019-03-23T00:00:00" u="1"/>
        <d v="2019-03-24T00:00:00" u="1"/>
        <d v="2019-03-25T00:00:00" u="1"/>
        <d v="2019-03-26T00:00:00" u="1"/>
        <d v="2019-03-27T00:00:00" u="1"/>
        <d v="2019-03-28T00:00:00" u="1"/>
        <d v="2019-03-29T00:00:00" u="1"/>
        <d v="2019-03-30T00:00:00" u="1"/>
        <d v="2019-03-31T00:00:00" u="1"/>
        <d v="2019-04-01T00:00:00" u="1"/>
        <d v="2019-04-02T00:00:00" u="1"/>
        <d v="2019-04-03T00:00:00" u="1"/>
        <d v="2019-04-04T00:00:00" u="1"/>
        <d v="2019-04-05T00:00:00" u="1"/>
        <d v="2019-04-06T00:00:00" u="1"/>
        <d v="2019-04-07T00:00:00" u="1"/>
        <d v="2019-04-08T00:00:00" u="1"/>
        <d v="2019-04-09T00:00:00" u="1"/>
        <d v="2019-04-10T00:00:00" u="1"/>
        <d v="2019-04-11T00:00:00" u="1"/>
        <d v="2019-04-12T00:00:00" u="1"/>
        <d v="2019-04-13T00:00:00" u="1"/>
        <d v="2019-04-14T00:00:00" u="1"/>
        <d v="2019-04-15T00:00:00" u="1"/>
        <d v="2019-04-16T00:00:00" u="1"/>
        <d v="2019-04-17T00:00:00" u="1"/>
        <d v="2019-04-18T00:00:00" u="1"/>
        <d v="2019-04-19T00:00:00" u="1"/>
        <d v="2019-04-20T00:00:00" u="1"/>
        <d v="2019-04-21T00:00:00" u="1"/>
        <d v="2019-04-22T00:00:00" u="1"/>
        <d v="2019-04-23T00:00:00" u="1"/>
        <d v="2019-04-24T00:00:00" u="1"/>
        <d v="2019-04-25T00:00:00" u="1"/>
        <d v="2019-04-26T00:00:00" u="1"/>
        <d v="2019-04-27T00:00:00" u="1"/>
        <d v="2019-04-28T00:00:00" u="1"/>
        <d v="2019-04-29T00:00:00" u="1"/>
        <d v="2019-04-30T00:00:00" u="1"/>
        <d v="2019-05-01T00:00:00" u="1"/>
        <d v="2019-05-02T00:00:00" u="1"/>
        <d v="2019-05-03T00:00:00" u="1"/>
        <d v="2019-05-04T00:00:00" u="1"/>
        <d v="2019-05-05T00:00:00" u="1"/>
        <d v="2019-05-06T00:00:00" u="1"/>
        <d v="2019-05-07T00:00:00" u="1"/>
        <d v="2019-05-08T00:00:00" u="1"/>
        <d v="2019-05-09T00:00:00" u="1"/>
        <d v="2019-05-10T00:00:00" u="1"/>
        <d v="2019-05-11T00:00:00" u="1"/>
        <d v="2019-05-12T00:00:00" u="1"/>
        <d v="2019-05-13T00:00:00" u="1"/>
        <d v="2019-05-14T00:00:00" u="1"/>
        <d v="2019-05-15T00:00:00" u="1"/>
        <d v="2019-05-16T00:00:00" u="1"/>
        <d v="2019-05-17T00:00:00" u="1"/>
        <d v="2019-05-18T00:00:00" u="1"/>
        <d v="2019-05-19T00:00:00" u="1"/>
        <d v="2019-05-20T00:00:00" u="1"/>
        <d v="2019-05-21T00:00:00" u="1"/>
        <d v="2019-05-22T00:00:00" u="1"/>
        <d v="2019-05-23T00:00:00" u="1"/>
        <d v="2019-05-24T00:00:00" u="1"/>
        <d v="2019-05-25T00:00:00" u="1"/>
        <d v="2019-05-26T00:00:00" u="1"/>
        <d v="2019-05-27T00:00:00" u="1"/>
        <d v="2019-05-28T00:00:00" u="1"/>
        <d v="2019-05-29T00:00:00" u="1"/>
        <d v="2019-05-30T00:00:00" u="1"/>
        <d v="2019-05-31T00:00:00" u="1"/>
        <d v="2019-06-01T00:00:00" u="1"/>
        <d v="2019-06-02T00:00:00" u="1"/>
        <d v="2019-06-03T00:00:00" u="1"/>
        <d v="2019-06-04T00:00:00" u="1"/>
        <d v="2019-06-05T00:00:00" u="1"/>
        <d v="2019-06-06T00:00:00" u="1"/>
        <d v="2019-06-07T00:00:00" u="1"/>
        <d v="2019-06-08T00:00:00" u="1"/>
        <d v="2019-06-09T00:00:00" u="1"/>
        <d v="2019-06-10T00:00:00" u="1"/>
        <d v="2019-06-11T00:00:00" u="1"/>
        <d v="2019-06-12T00:00:00" u="1"/>
        <d v="2019-06-13T00:00:00" u="1"/>
        <d v="2019-06-14T00:00:00" u="1"/>
        <d v="2019-06-15T00:00:00" u="1"/>
        <d v="2019-06-16T00:00:00" u="1"/>
        <d v="2019-06-17T00:00:00" u="1"/>
        <d v="2019-06-18T00:00:00" u="1"/>
        <d v="2019-06-19T00:00:00" u="1"/>
        <d v="2019-06-20T00:00:00" u="1"/>
        <d v="2019-06-21T00:00:00" u="1"/>
        <d v="2019-06-22T00:00:00" u="1"/>
        <d v="2019-06-23T00:00:00" u="1"/>
        <d v="2019-06-24T00:00:00" u="1"/>
        <d v="2019-06-25T00:00:00" u="1"/>
        <d v="2019-06-26T00:00:00" u="1"/>
        <d v="2019-06-27T00:00:00" u="1"/>
        <d v="2019-06-28T00:00:00" u="1"/>
        <d v="2019-06-29T00:00:00" u="1"/>
        <d v="2019-06-30T00:00:00" u="1"/>
        <d v="2019-07-01T00:00:00" u="1"/>
        <d v="2019-07-02T00:00:00" u="1"/>
        <d v="2019-07-03T00:00:00" u="1"/>
        <d v="2019-07-04T00:00:00" u="1"/>
        <d v="2019-07-05T00:00:00" u="1"/>
        <d v="2019-07-06T00:00:00" u="1"/>
        <d v="2019-07-07T00:00:00" u="1"/>
        <d v="2019-07-08T00:00:00" u="1"/>
        <d v="2019-07-09T00:00:00" u="1"/>
        <d v="2019-07-10T00:00:00" u="1"/>
        <d v="2019-07-11T00:00:00" u="1"/>
        <d v="2019-07-12T00:00:00" u="1"/>
        <d v="2019-07-13T00:00:00" u="1"/>
        <d v="2019-07-14T00:00:00" u="1"/>
        <d v="2019-07-15T00:00:00" u="1"/>
        <d v="2019-07-16T00:00:00" u="1"/>
        <d v="2019-07-17T00:00:00" u="1"/>
        <d v="2019-07-18T00:00:00" u="1"/>
        <d v="2019-07-19T00:00:00" u="1"/>
        <d v="2019-07-20T00:00:00" u="1"/>
        <d v="2019-07-21T00:00:00" u="1"/>
        <d v="2019-07-22T00:00:00" u="1"/>
        <d v="2019-07-23T00:00:00" u="1"/>
        <d v="2019-07-24T00:00:00" u="1"/>
        <d v="2019-07-25T00:00:00" u="1"/>
        <d v="2019-07-26T00:00:00" u="1"/>
        <d v="2019-07-27T00:00:00" u="1"/>
        <d v="2019-07-28T00:00:00" u="1"/>
        <d v="2019-07-29T00:00:00" u="1"/>
        <d v="2019-07-30T00:00:00" u="1"/>
        <d v="2019-07-31T00:00:00" u="1"/>
        <d v="2019-08-01T00:00:00" u="1"/>
        <d v="2019-08-02T00:00:00" u="1"/>
        <d v="2019-08-03T00:00:00" u="1"/>
        <d v="2019-08-04T00:00:00" u="1"/>
        <d v="2019-08-05T00:00:00" u="1"/>
        <d v="2019-08-06T00:00:00" u="1"/>
        <d v="2019-08-07T00:00:00" u="1"/>
        <d v="2019-08-08T00:00:00" u="1"/>
        <d v="2019-08-09T00:00:00" u="1"/>
        <d v="2019-08-10T00:00:00" u="1"/>
        <d v="2019-08-11T00:00:00" u="1"/>
        <d v="2019-08-12T00:00:00" u="1"/>
        <d v="2019-08-13T00:00:00" u="1"/>
        <d v="2019-08-14T00:00:00" u="1"/>
        <d v="2019-08-15T00:00:00" u="1"/>
        <d v="2019-08-16T00:00:00" u="1"/>
        <d v="2019-08-17T00:00:00" u="1"/>
        <d v="2019-08-18T00:00:00" u="1"/>
        <d v="2019-08-19T00:00:00" u="1"/>
        <d v="2019-08-20T00:00:00" u="1"/>
        <d v="2019-08-21T00:00:00" u="1"/>
        <d v="2019-08-22T00:00:00" u="1"/>
        <d v="2019-08-23T00:00:00" u="1"/>
        <d v="2019-08-24T00:00:00" u="1"/>
        <d v="2019-08-25T00:00:00" u="1"/>
        <d v="2019-08-26T00:00:00" u="1"/>
        <d v="2019-08-27T00:00:00" u="1"/>
        <d v="2019-08-28T00:00:00" u="1"/>
        <d v="2019-08-29T00:00:00" u="1"/>
        <d v="2019-08-30T00:00:00" u="1"/>
        <d v="2019-08-31T00:00:00" u="1"/>
        <d v="2019-09-01T00:00:00" u="1"/>
        <d v="2019-09-02T00:00:00" u="1"/>
        <d v="2019-09-03T00:00:00" u="1"/>
        <d v="2019-09-04T00:00:00" u="1"/>
        <d v="2019-09-05T00:00:00" u="1"/>
        <d v="2019-09-06T00:00:00" u="1"/>
        <d v="2019-09-07T00:00:00" u="1"/>
        <d v="2019-09-08T00:00:00" u="1"/>
        <d v="2019-09-09T00:00:00" u="1"/>
        <d v="2019-09-10T00:00:00" u="1"/>
        <d v="2019-09-11T00:00:00" u="1"/>
        <d v="2019-09-12T00:00:00" u="1"/>
        <d v="2019-09-13T00:00:00" u="1"/>
        <d v="2019-09-14T00:00:00" u="1"/>
        <d v="2019-09-15T00:00:00" u="1"/>
        <d v="2019-09-16T00:00:00" u="1"/>
        <d v="2019-09-17T00:00:00" u="1"/>
        <d v="2019-09-18T00:00:00" u="1"/>
        <d v="2019-09-19T00:00:00" u="1"/>
        <d v="2019-09-20T00:00:00" u="1"/>
        <d v="2019-09-21T00:00:00" u="1"/>
        <d v="2019-09-22T00:00:00" u="1"/>
        <d v="2019-09-23T00:00:00" u="1"/>
        <d v="2019-09-24T00:00:00" u="1"/>
        <d v="2019-09-25T00:00:00" u="1"/>
        <d v="2019-09-26T00:00:00" u="1"/>
        <d v="2019-09-27T00:00:00" u="1"/>
        <d v="2019-09-28T00:00:00" u="1"/>
        <d v="2019-09-29T00:00:00" u="1"/>
        <d v="2019-09-30T00:00:00" u="1"/>
        <d v="2019-10-01T00:00:00" u="1"/>
        <d v="2019-10-02T00:00:00" u="1"/>
        <d v="2019-10-03T00:00:00" u="1"/>
        <d v="2019-10-04T00:00:00" u="1"/>
        <d v="2019-10-05T00:00:00" u="1"/>
        <d v="2019-10-06T00:00:00" u="1"/>
        <d v="2019-10-07T00:00:00" u="1"/>
        <d v="2019-10-08T00:00:00" u="1"/>
        <d v="2019-10-09T00:00:00" u="1"/>
        <d v="2019-10-10T00:00:00" u="1"/>
        <d v="2019-10-11T00:00:00" u="1"/>
        <d v="2019-10-12T00:00:00" u="1"/>
        <d v="2019-10-13T00:00:00" u="1"/>
        <d v="2019-10-14T00:00:00" u="1"/>
        <d v="2019-10-15T00:00:00" u="1"/>
        <d v="2019-10-16T00:00:00" u="1"/>
        <d v="2019-10-17T00:00:00" u="1"/>
        <d v="2019-10-18T00:00:00" u="1"/>
        <d v="2019-10-19T00:00:00" u="1"/>
        <d v="2019-10-20T00:00:00" u="1"/>
        <d v="2019-10-21T00:00:00" u="1"/>
        <d v="2019-10-22T00:00:00" u="1"/>
        <d v="2019-10-23T00:00:00" u="1"/>
        <d v="2019-10-24T00:00:00" u="1"/>
        <d v="2019-10-25T00:00:00" u="1"/>
        <d v="2019-10-26T00:00:00" u="1"/>
        <d v="2019-10-27T00:00:00" u="1"/>
        <d v="2019-10-28T00:00:00" u="1"/>
        <d v="2019-10-29T00:00:00" u="1"/>
        <d v="2019-10-30T00:00:00" u="1"/>
        <d v="2019-10-31T00:00:00" u="1"/>
        <d v="2019-11-01T00:00:00" u="1"/>
        <d v="2019-11-02T00:00:00" u="1"/>
        <d v="2019-11-03T00:00:00" u="1"/>
        <d v="2019-11-04T00:00:00" u="1"/>
        <d v="2019-11-05T00:00:00" u="1"/>
        <d v="2019-11-06T00:00:00" u="1"/>
        <d v="2019-11-07T00:00:00" u="1"/>
        <d v="2019-11-08T00:00:00" u="1"/>
        <d v="2019-11-09T00:00:00" u="1"/>
        <d v="2019-11-10T00:00:00" u="1"/>
        <d v="2019-11-11T00:00:00" u="1"/>
        <d v="2019-11-12T00:00:00" u="1"/>
        <d v="2019-11-13T00:00:00" u="1"/>
        <d v="2019-11-14T00:00:00" u="1"/>
        <d v="2019-11-15T00:00:00" u="1"/>
        <d v="2019-11-16T00:00:00" u="1"/>
        <d v="2019-11-17T00:00:00" u="1"/>
        <d v="2019-11-18T00:00:00" u="1"/>
        <d v="2019-11-19T00:00:00" u="1"/>
        <d v="2019-11-20T00:00:00" u="1"/>
        <d v="2019-11-21T00:00:00" u="1"/>
        <d v="2019-11-22T00:00:00" u="1"/>
        <d v="2019-11-23T00:00:00" u="1"/>
        <d v="2019-11-24T00:00:00" u="1"/>
        <d v="2019-11-25T00:00:00" u="1"/>
        <d v="2019-11-26T00:00:00" u="1"/>
        <d v="2019-11-27T00:00:00" u="1"/>
        <d v="2019-11-28T00:00:00" u="1"/>
        <d v="2019-11-29T00:00:00" u="1"/>
        <d v="2019-11-30T00:00:00" u="1"/>
        <d v="2019-12-01T00:00:00" u="1"/>
        <d v="2019-12-02T00:00:00" u="1"/>
        <d v="2019-12-03T00:00:00" u="1"/>
        <d v="2019-12-04T00:00:00" u="1"/>
        <d v="2019-12-05T00:00:00" u="1"/>
        <d v="2019-12-06T00:00:00" u="1"/>
        <d v="2019-12-07T00:00:00" u="1"/>
        <d v="2019-12-08T00:00:00" u="1"/>
        <d v="2019-12-09T00:00:00" u="1"/>
        <d v="2019-12-10T00:00:00" u="1"/>
        <d v="2019-12-11T00:00:00" u="1"/>
        <d v="2019-12-12T00:00:00" u="1"/>
        <d v="2019-12-13T00:00:00" u="1"/>
        <d v="2019-12-14T00:00:00" u="1"/>
        <d v="2019-12-15T00:00:00" u="1"/>
        <d v="2019-12-16T00:00:00" u="1"/>
        <d v="2019-12-17T00:00:00" u="1"/>
        <d v="2019-12-18T00:00:00" u="1"/>
        <d v="2019-12-19T00:00:00" u="1"/>
        <d v="2019-12-20T00:00:00" u="1"/>
        <d v="2019-12-21T00:00:00" u="1"/>
        <d v="2019-12-22T00:00:00" u="1"/>
        <d v="2019-12-23T00:00:00" u="1"/>
        <d v="2019-12-24T00:00:00" u="1"/>
        <d v="2019-12-25T00:00:00" u="1"/>
        <d v="2019-12-26T00:00:00" u="1"/>
        <d v="2019-12-27T00:00:00" u="1"/>
        <d v="2019-12-28T00:00:00" u="1"/>
        <d v="2019-12-29T00:00:00" u="1"/>
        <d v="2019-12-30T00:00:00" u="1"/>
        <d v="2019-12-31T00:00:00" u="1"/>
        <d v="2020-01-01T00:00:00" u="1"/>
        <d v="2020-01-02T00:00:00" u="1"/>
        <d v="2020-01-03T00:00:00" u="1"/>
        <d v="2020-01-04T00:00:00" u="1"/>
        <d v="2020-01-05T00:00:00" u="1"/>
        <d v="2020-01-06T00:00:00" u="1"/>
        <d v="2020-01-07T00:00:00" u="1"/>
        <d v="2020-01-08T00:00:00" u="1"/>
        <d v="2020-01-09T00:00:00" u="1"/>
        <d v="2020-01-10T00:00:00" u="1"/>
        <d v="2020-01-11T00:00:00" u="1"/>
        <d v="2020-01-12T00:00:00" u="1"/>
        <d v="2020-01-13T00:00:00" u="1"/>
        <d v="2020-01-14T00:00:00" u="1"/>
        <d v="2020-01-15T00:00:00" u="1"/>
        <d v="2020-01-16T00:00:00" u="1"/>
        <d v="2020-01-17T00:00:00" u="1"/>
        <d v="2020-01-18T00:00:00" u="1"/>
        <d v="2020-01-19T00:00:00" u="1"/>
        <d v="2020-01-20T00:00:00" u="1"/>
        <d v="2020-01-21T00:00:00" u="1"/>
        <d v="2020-01-22T00:00:00" u="1"/>
        <d v="2020-01-23T00:00:00" u="1"/>
        <d v="2020-01-24T00:00:00" u="1"/>
        <d v="2020-01-25T00:00:00" u="1"/>
        <d v="2020-01-26T00:00:00" u="1"/>
        <d v="2020-01-27T00:00:00" u="1"/>
        <d v="2020-01-28T00:00:00" u="1"/>
        <d v="2020-01-29T00:00:00" u="1"/>
        <d v="2020-01-30T00:00:00" u="1"/>
        <d v="2020-01-31T00:00:00" u="1"/>
        <d v="2020-02-01T00:00:00" u="1"/>
        <d v="2020-02-02T00:00:00" u="1"/>
        <d v="2020-02-03T00:00:00" u="1"/>
        <d v="2020-02-04T00:00:00" u="1"/>
        <d v="2020-02-05T00:00:00" u="1"/>
        <d v="2020-02-06T00:00:00" u="1"/>
        <d v="2020-02-07T00:00:00" u="1"/>
        <d v="2020-02-08T00:00:00" u="1"/>
        <d v="2020-02-09T00:00:00" u="1"/>
        <d v="2020-02-10T00:00:00" u="1"/>
        <d v="2020-02-11T00:00:00" u="1"/>
        <d v="2020-02-12T00:00:00" u="1"/>
        <d v="2020-02-13T00:00:00" u="1"/>
        <d v="2020-02-14T00:00:00" u="1"/>
        <d v="2020-02-15T00:00:00" u="1"/>
        <d v="2020-02-16T00:00:00" u="1"/>
        <d v="2020-02-17T00:00:00" u="1"/>
        <d v="2020-02-18T00:00:00" u="1"/>
        <d v="2020-02-19T00:00:00" u="1"/>
        <d v="2020-02-20T00:00:00" u="1"/>
        <d v="2020-02-21T00:00:00" u="1"/>
        <d v="2020-02-22T00:00:00" u="1"/>
        <d v="2020-02-23T00:00:00" u="1"/>
        <d v="2020-02-24T00:00:00" u="1"/>
        <d v="2020-02-25T00:00:00" u="1"/>
        <d v="2020-02-26T00:00:00" u="1"/>
        <d v="2020-02-27T00:00:00" u="1"/>
        <d v="2020-02-28T00:00:00" u="1"/>
        <d v="2020-02-29T00:00:00" u="1"/>
        <d v="2020-03-01T00:00:00" u="1"/>
        <d v="2020-03-02T00:00:00" u="1"/>
        <d v="2020-03-03T00:00:00" u="1"/>
        <d v="2020-03-04T00:00:00" u="1"/>
        <d v="2020-03-05T00:00:00" u="1"/>
        <d v="2020-03-06T00:00:00" u="1"/>
        <d v="2020-03-07T00:00:00" u="1"/>
        <d v="2020-03-08T00:00:00" u="1"/>
        <d v="2020-03-09T00:00:00" u="1"/>
        <d v="2020-03-10T00:00:00" u="1"/>
        <d v="2020-03-11T00:00:00" u="1"/>
        <d v="2020-03-12T00:00:00" u="1"/>
        <d v="2020-03-13T00:00:00" u="1"/>
        <d v="2020-03-14T00:00:00" u="1"/>
        <d v="2020-03-15T00:00:00" u="1"/>
        <d v="2020-03-16T00:00:00" u="1"/>
        <d v="2020-03-17T00:00:00" u="1"/>
        <d v="2020-03-18T00:00:00" u="1"/>
        <d v="2020-03-19T00:00:00" u="1"/>
        <d v="2020-03-20T00:00:00" u="1"/>
        <d v="2020-03-21T00:00:00" u="1"/>
        <d v="2020-03-22T00:00:00" u="1"/>
        <d v="2020-03-23T00:00:00" u="1"/>
        <d v="2020-03-24T00:00:00" u="1"/>
        <d v="2020-03-25T00:00:00" u="1"/>
        <d v="2020-03-26T00:00:00" u="1"/>
        <d v="2020-03-27T00:00:00" u="1"/>
        <d v="2020-03-28T00:00:00" u="1"/>
        <d v="2020-03-29T00:00:00" u="1"/>
        <d v="2020-03-30T00:00:00" u="1"/>
        <d v="2020-03-31T00:00:00" u="1"/>
        <d v="2020-04-01T00:00:00" u="1"/>
        <d v="2020-04-02T00:00:00" u="1"/>
        <d v="2020-04-03T00:00:00" u="1"/>
        <d v="2020-04-04T00:00:00" u="1"/>
        <d v="2020-04-05T00:00:00" u="1"/>
        <d v="2020-04-06T00:00:00" u="1"/>
        <d v="2020-04-07T00:00:00" u="1"/>
        <d v="2020-04-08T00:00:00" u="1"/>
        <d v="2020-04-09T00:00:00" u="1"/>
        <d v="2020-04-10T00:00:00" u="1"/>
        <d v="2020-04-11T00:00:00" u="1"/>
        <d v="2020-04-12T00:00:00" u="1"/>
        <d v="2020-04-13T00:00:00" u="1"/>
        <d v="2020-04-14T00:00:00" u="1"/>
        <d v="2020-04-15T00:00:00" u="1"/>
        <d v="2020-04-16T00:00:00" u="1"/>
        <d v="2020-04-17T00:00:00" u="1"/>
        <d v="2020-04-18T00:00:00" u="1"/>
        <d v="2020-04-19T00:00:00" u="1"/>
        <d v="2020-04-20T00:00:00" u="1"/>
        <d v="2020-04-21T00:00:00" u="1"/>
        <d v="2020-04-22T00:00:00" u="1"/>
        <d v="2020-04-23T00:00:00" u="1"/>
        <d v="2020-04-24T00:00:00" u="1"/>
        <d v="2020-04-25T00:00:00" u="1"/>
        <d v="2020-04-26T00:00:00" u="1"/>
        <d v="2020-04-27T00:00:00" u="1"/>
        <d v="2020-04-28T00:00:00" u="1"/>
        <d v="2020-04-29T00:00:00" u="1"/>
        <d v="2020-04-30T00:00:00" u="1"/>
        <d v="2020-05-01T00:00:00" u="1"/>
        <d v="2020-05-02T00:00:00" u="1"/>
        <d v="2020-05-03T00:00:00" u="1"/>
        <d v="2020-05-04T00:00:00" u="1"/>
        <d v="2020-05-05T00:00:00" u="1"/>
        <d v="2020-05-06T00:00:00" u="1"/>
        <d v="2020-05-07T00:00:00" u="1"/>
        <d v="2020-05-08T00:00:00" u="1"/>
        <d v="2020-05-09T00:00:00" u="1"/>
        <d v="2020-05-10T00:00:00" u="1"/>
        <d v="2020-05-11T00:00:00" u="1"/>
        <d v="2020-05-12T00:00:00" u="1"/>
        <d v="2020-05-13T00:00:00" u="1"/>
        <d v="2020-05-14T00:00:00" u="1"/>
        <d v="2020-05-15T00:00:00" u="1"/>
        <d v="2020-05-16T00:00:00" u="1"/>
        <d v="2020-05-17T00:00:00" u="1"/>
        <d v="2020-05-18T00:00:00" u="1"/>
        <d v="2020-05-19T00:00:00" u="1"/>
        <d v="2020-05-20T00:00:00" u="1"/>
        <d v="2020-05-21T00:00:00" u="1"/>
        <d v="2020-05-22T00:00:00" u="1"/>
        <d v="2020-05-23T00:00:00" u="1"/>
        <d v="2020-05-24T00:00:00" u="1"/>
        <d v="2020-05-25T00:00:00" u="1"/>
        <d v="2020-05-26T00:00:00" u="1"/>
        <d v="2020-05-27T00:00:00" u="1"/>
        <d v="2020-05-28T00:00:00" u="1"/>
        <d v="2020-05-29T00:00:00" u="1"/>
        <d v="2020-05-30T00:00:00" u="1"/>
        <d v="2020-05-31T00:00:00" u="1"/>
        <d v="2020-06-01T00:00:00" u="1"/>
        <d v="2020-06-02T00:00:00" u="1"/>
        <d v="2020-06-03T00:00:00" u="1"/>
        <d v="2020-06-04T00:00:00" u="1"/>
        <d v="2020-06-05T00:00:00" u="1"/>
        <d v="2020-06-06T00:00:00" u="1"/>
        <d v="2020-06-07T00:00:00" u="1"/>
        <d v="2020-06-08T00:00:00" u="1"/>
        <d v="2020-06-09T00:00:00" u="1"/>
        <d v="2020-06-10T00:00:00" u="1"/>
        <d v="2020-06-11T00:00:00" u="1"/>
        <d v="2020-06-12T00:00:00" u="1"/>
        <d v="2020-06-13T00:00:00" u="1"/>
        <d v="2020-06-14T00:00:00" u="1"/>
        <d v="2020-06-15T00:00:00" u="1"/>
        <d v="2020-06-16T00:00:00" u="1"/>
        <d v="2020-06-17T00:00:00" u="1"/>
        <d v="2020-06-18T00:00:00" u="1"/>
        <d v="2020-06-19T00:00:00" u="1"/>
        <d v="2020-06-20T00:00:00" u="1"/>
        <d v="2020-06-21T00:00:00" u="1"/>
        <d v="2020-06-22T00:00:00" u="1"/>
        <d v="2020-06-23T00:00:00" u="1"/>
        <d v="2020-06-24T00:00:00" u="1"/>
        <d v="2020-06-25T00:00:00" u="1"/>
        <d v="2020-06-26T00:00:00" u="1"/>
        <d v="2020-06-27T00:00:00" u="1"/>
        <d v="2020-06-28T00:00:00" u="1"/>
        <d v="2020-06-29T00:00:00" u="1"/>
        <d v="2020-06-30T00:00:00" u="1"/>
        <d v="2020-07-01T00:00:00" u="1"/>
        <d v="2020-07-02T00:00:00" u="1"/>
        <d v="2020-07-03T00:00:00" u="1"/>
        <d v="2020-07-04T00:00:00" u="1"/>
        <d v="2020-07-05T00:00:00" u="1"/>
        <d v="2020-07-06T00:00:00" u="1"/>
        <d v="2020-07-07T00:00:00" u="1"/>
        <d v="2020-07-08T00:00:00" u="1"/>
        <d v="2020-07-09T00:00:00" u="1"/>
        <d v="2020-07-10T00:00:00" u="1"/>
        <d v="2020-07-11T00:00:00" u="1"/>
        <d v="2020-07-12T00:00:00" u="1"/>
        <d v="2020-07-13T00:00:00" u="1"/>
        <d v="2020-07-14T00:00:00" u="1"/>
        <d v="2020-07-15T00:00:00" u="1"/>
        <d v="2020-07-16T00:00:00" u="1"/>
        <d v="2020-07-17T00:00:00" u="1"/>
        <d v="2020-07-18T00:00:00" u="1"/>
        <d v="2020-07-19T00:00:00" u="1"/>
        <d v="2020-07-20T00:00:00" u="1"/>
        <d v="2020-07-21T00:00:00" u="1"/>
        <d v="2020-07-22T00:00:00" u="1"/>
        <d v="2020-07-23T00:00:00" u="1"/>
        <d v="2020-07-24T00:00:00" u="1"/>
        <d v="2020-07-25T00:00:00" u="1"/>
        <d v="2020-07-26T00:00:00" u="1"/>
        <d v="2020-07-27T00:00:00" u="1"/>
        <d v="2020-07-28T00:00:00" u="1"/>
        <d v="2020-07-29T00:00:00" u="1"/>
        <d v="2020-07-30T00:00:00" u="1"/>
        <d v="2020-07-31T00:00:00" u="1"/>
        <d v="2020-08-01T00:00:00" u="1"/>
        <d v="2020-08-02T00:00:00" u="1"/>
        <d v="2020-08-03T00:00:00" u="1"/>
        <d v="2020-08-04T00:00:00" u="1"/>
        <d v="2020-08-05T00:00:00" u="1"/>
        <d v="2020-08-06T00:00:00" u="1"/>
        <d v="2020-08-07T00:00:00" u="1"/>
        <d v="2020-08-08T00:00:00" u="1"/>
        <d v="2020-08-09T00:00:00" u="1"/>
        <d v="2020-08-10T00:00:00" u="1"/>
        <d v="2020-08-11T00:00:00" u="1"/>
        <d v="2020-08-12T00:00:00" u="1"/>
        <d v="2020-08-13T00:00:00" u="1"/>
        <d v="2020-08-14T00:00:00" u="1"/>
        <d v="2020-08-15T00:00:00" u="1"/>
        <d v="2020-08-16T00:00:00" u="1"/>
        <d v="2020-08-17T00:00:00" u="1"/>
        <d v="2020-08-18T00:00:00" u="1"/>
        <d v="2020-08-19T00:00:00" u="1"/>
        <d v="2020-08-20T00:00:00" u="1"/>
        <d v="2020-08-21T00:00:00" u="1"/>
        <d v="2020-08-22T00:00:00" u="1"/>
        <d v="2020-08-23T00:00:00" u="1"/>
        <d v="2020-08-24T00:00:00" u="1"/>
        <d v="2020-08-25T00:00:00" u="1"/>
        <d v="2020-08-26T00:00:00" u="1"/>
        <d v="2020-08-27T00:00:00" u="1"/>
        <d v="2020-08-28T00:00:00" u="1"/>
        <d v="2020-08-29T00:00:00" u="1"/>
        <d v="2020-08-30T00:00:00" u="1"/>
        <d v="2020-08-31T00:00:00" u="1"/>
        <d v="2020-09-01T00:00:00" u="1"/>
        <d v="2020-09-02T00:00:00" u="1"/>
        <d v="2020-09-03T00:00:00" u="1"/>
        <d v="2020-09-04T00:00:00" u="1"/>
        <d v="2020-09-05T00:00:00" u="1"/>
        <d v="2020-09-06T00:00:00" u="1"/>
        <d v="2020-09-07T00:00:00" u="1"/>
        <d v="2020-09-08T00:00:00" u="1"/>
        <d v="2020-09-09T00:00:00" u="1"/>
        <d v="2020-09-10T00:00:00" u="1"/>
        <d v="2020-09-11T00:00:00" u="1"/>
        <d v="2020-09-12T00:00:00" u="1"/>
        <d v="2020-09-13T00:00:00" u="1"/>
        <d v="2020-09-14T00:00:00" u="1"/>
        <d v="2020-09-15T00:00:00" u="1"/>
        <d v="2020-09-16T00:00:00" u="1"/>
        <d v="2020-09-17T00:00:00" u="1"/>
        <d v="2020-09-18T00:00:00" u="1"/>
        <d v="2020-09-19T00:00:00" u="1"/>
        <d v="2020-09-20T00:00:00" u="1"/>
        <d v="2020-09-21T00:00:00" u="1"/>
        <d v="2020-09-22T00:00:00" u="1"/>
        <d v="2020-09-23T00:00:00" u="1"/>
        <d v="2020-09-24T00:00:00" u="1"/>
        <d v="2020-09-25T00:00:00" u="1"/>
        <d v="2020-09-26T00:00:00" u="1"/>
        <d v="2020-09-27T00:00:00" u="1"/>
        <d v="2020-09-28T00:00:00" u="1"/>
        <d v="2020-09-29T00:00:00" u="1"/>
        <d v="2020-09-30T00:00:00" u="1"/>
        <d v="2020-10-01T00:00:00" u="1"/>
        <d v="2020-10-02T00:00:00" u="1"/>
        <d v="2020-10-03T00:00:00" u="1"/>
        <d v="2020-10-04T00:00:00" u="1"/>
        <d v="2020-10-05T00:00:00" u="1"/>
        <d v="2020-10-06T00:00:00" u="1"/>
        <d v="2020-10-07T00:00:00" u="1"/>
        <d v="2020-10-08T00:00:00" u="1"/>
        <d v="2020-10-09T00:00:00" u="1"/>
        <d v="2020-10-10T00:00:00" u="1"/>
        <d v="2020-10-11T00:00:00" u="1"/>
        <d v="2020-10-12T00:00:00" u="1"/>
        <d v="2020-10-13T00:00:00" u="1"/>
        <d v="2020-10-14T00:00:00" u="1"/>
        <d v="2020-10-15T00:00:00" u="1"/>
        <d v="2020-10-16T00:00:00" u="1"/>
        <d v="2020-10-17T00:00:00" u="1"/>
        <d v="2020-10-18T00:00:00" u="1"/>
        <d v="2020-10-19T00:00:00" u="1"/>
        <d v="2020-10-20T00:00:00" u="1"/>
        <d v="2020-10-21T00:00:00" u="1"/>
        <d v="2020-10-22T00:00:00" u="1"/>
        <d v="2020-10-23T00:00:00" u="1"/>
        <d v="2020-10-24T00:00:00" u="1"/>
        <d v="2020-10-25T00:00:00" u="1"/>
        <d v="2020-10-26T00:00:00" u="1"/>
        <d v="2020-10-27T00:00:00" u="1"/>
        <d v="2020-10-28T00:00:00" u="1"/>
        <d v="2020-10-29T00:00:00" u="1"/>
        <d v="2020-10-30T00:00:00" u="1"/>
        <d v="2020-10-31T00:00:00" u="1"/>
        <d v="2020-11-01T00:00:00" u="1"/>
        <d v="2020-11-02T00:00:00" u="1"/>
        <d v="2020-11-03T00:00:00" u="1"/>
        <d v="2020-11-04T00:00:00" u="1"/>
        <d v="2020-11-05T00:00:00" u="1"/>
        <d v="2020-11-06T00:00:00" u="1"/>
        <d v="2020-11-07T00:00:00" u="1"/>
        <d v="2020-11-08T00:00:00" u="1"/>
        <d v="2020-11-09T00:00:00" u="1"/>
        <d v="2020-11-10T00:00:00" u="1"/>
        <d v="2020-11-11T00:00:00" u="1"/>
        <d v="2020-11-12T00:00:00" u="1"/>
        <d v="2020-11-13T00:00:00" u="1"/>
        <d v="2020-11-14T00:00:00" u="1"/>
        <d v="2020-11-15T00:00:00" u="1"/>
        <d v="2020-11-16T00:00:00" u="1"/>
        <d v="2020-11-17T00:00:00" u="1"/>
        <d v="2020-11-18T00:00:00" u="1"/>
        <d v="2020-11-19T00:00:00" u="1"/>
        <d v="2020-11-20T00:00:00" u="1"/>
        <d v="2020-11-21T00:00:00" u="1"/>
        <d v="2020-11-22T00:00:00" u="1"/>
        <d v="2020-11-23T00:00:00" u="1"/>
        <d v="2020-11-24T00:00:00" u="1"/>
        <d v="2020-11-25T00:00:00" u="1"/>
        <d v="2020-11-26T00:00:00" u="1"/>
        <d v="2020-11-27T00:00:00" u="1"/>
        <d v="2020-11-28T00:00:00" u="1"/>
        <d v="2020-11-29T00:00:00" u="1"/>
        <d v="2020-11-30T00:00:00" u="1"/>
        <d v="2020-12-01T00:00:00" u="1"/>
        <d v="2020-12-02T00:00:00" u="1"/>
        <d v="2020-12-03T00:00:00" u="1"/>
        <d v="2020-12-04T00:00:00" u="1"/>
        <d v="2020-12-05T00:00:00" u="1"/>
        <d v="2020-12-06T00:00:00" u="1"/>
        <d v="2020-12-07T00:00:00" u="1"/>
        <d v="2020-12-08T00:00:00" u="1"/>
        <d v="2020-12-09T00:00:00" u="1"/>
        <d v="2020-12-10T00:00:00" u="1"/>
        <d v="2020-12-11T00:00:00" u="1"/>
        <d v="2020-12-12T00:00:00" u="1"/>
        <d v="2020-12-13T00:00:00" u="1"/>
        <d v="2020-12-14T00:00:00" u="1"/>
        <d v="2020-12-15T00:00:00" u="1"/>
        <d v="2020-12-16T00:00:00" u="1"/>
        <d v="2020-12-17T00:00:00" u="1"/>
        <d v="2020-12-18T00:00:00" u="1"/>
        <d v="2020-12-19T00:00:00" u="1"/>
        <d v="2020-12-20T00:00:00" u="1"/>
        <d v="2020-12-21T00:00:00" u="1"/>
        <d v="2020-12-22T00:00:00" u="1"/>
        <d v="2020-12-23T00:00:00" u="1"/>
        <d v="2020-12-24T00:00:00" u="1"/>
        <d v="2020-12-25T00:00:00" u="1"/>
        <d v="2020-12-26T00:00:00" u="1"/>
        <d v="2020-12-27T00:00:00" u="1"/>
        <d v="2020-12-28T00:00:00" u="1"/>
        <d v="2020-12-29T00:00:00" u="1"/>
        <d v="2020-12-30T00:00:00" u="1"/>
        <d v="2020-12-31T00:00:00" u="1"/>
        <d v="2021-01-01T00:00:00" u="1"/>
        <d v="2021-01-02T00:00:00" u="1"/>
        <d v="2021-01-03T00:00:00" u="1"/>
        <d v="2021-01-04T00:00:00" u="1"/>
        <d v="2021-01-05T00:00:00" u="1"/>
        <d v="2021-01-06T00:00:00" u="1"/>
        <d v="2021-01-07T00:00:00" u="1"/>
        <d v="2021-01-08T00:00:00" u="1"/>
        <d v="2021-01-09T00:00:00" u="1"/>
        <d v="2021-01-10T00:00:00" u="1"/>
        <d v="2021-01-11T00:00:00" u="1"/>
        <d v="2021-01-12T00:00:00" u="1"/>
        <d v="2021-01-13T00:00:00" u="1"/>
        <d v="2021-01-14T00:00:00" u="1"/>
        <d v="2021-01-15T00:00:00" u="1"/>
        <d v="2021-01-16T00:00:00" u="1"/>
        <d v="2021-01-17T00:00:00" u="1"/>
        <d v="2021-01-18T00:00:00" u="1"/>
        <d v="2021-01-19T00:00:00" u="1"/>
        <d v="2021-01-20T00:00:00" u="1"/>
        <d v="2021-01-21T00:00:00" u="1"/>
        <d v="2021-01-22T00:00:00" u="1"/>
        <d v="2021-01-23T00:00:00" u="1"/>
        <d v="2021-01-24T00:00:00" u="1"/>
        <d v="2021-01-25T00:00:00" u="1"/>
        <d v="2021-01-26T00:00:00" u="1"/>
        <d v="2021-01-27T00:00:00" u="1"/>
        <d v="2021-01-28T00:00:00" u="1"/>
        <d v="2021-01-29T00:00:00" u="1"/>
        <d v="2021-01-30T00:00:00" u="1"/>
        <d v="2021-01-31T00:00:00" u="1"/>
        <d v="2021-02-01T00:00:00" u="1"/>
        <d v="2021-02-02T00:00:00" u="1"/>
        <d v="2021-02-03T00:00:00" u="1"/>
        <d v="2021-02-04T00:00:00" u="1"/>
        <d v="2021-02-05T00:00:00" u="1"/>
        <d v="2021-02-06T00:00:00" u="1"/>
        <d v="2021-02-07T00:00:00" u="1"/>
        <d v="2021-02-08T00:00:00" u="1"/>
        <d v="2021-02-09T00:00:00" u="1"/>
        <d v="2021-02-10T00:00:00" u="1"/>
        <d v="2021-02-11T00:00:00" u="1"/>
        <d v="2021-02-12T00:00:00" u="1"/>
        <d v="2021-02-13T00:00:00" u="1"/>
        <d v="2021-02-14T00:00:00" u="1"/>
        <d v="2021-02-15T00:00:00" u="1"/>
        <d v="2021-02-16T00:00:00" u="1"/>
        <d v="2021-02-17T00:00:00" u="1"/>
        <d v="2021-02-18T00:00:00" u="1"/>
        <d v="2021-02-19T00:00:00" u="1"/>
        <d v="2021-02-20T00:00:00" u="1"/>
        <d v="2021-02-21T00:00:00" u="1"/>
        <d v="2021-02-22T00:00:00" u="1"/>
        <d v="2021-02-23T00:00:00" u="1"/>
        <d v="2021-02-24T00:00:00" u="1"/>
        <d v="2021-02-25T00:00:00" u="1"/>
        <d v="2021-02-26T00:00:00" u="1"/>
        <d v="2021-02-27T00:00:00" u="1"/>
        <d v="2021-02-28T00:00:00" u="1"/>
        <d v="2021-03-01T00:00:00" u="1"/>
        <d v="2021-03-02T00:00:00" u="1"/>
        <d v="2021-03-03T00:00:00" u="1"/>
        <d v="2021-03-04T00:00:00" u="1"/>
        <d v="2021-03-05T00:00:00" u="1"/>
        <d v="2021-03-06T00:00:00" u="1"/>
        <d v="2021-03-07T00:00:00" u="1"/>
        <d v="2021-03-08T00:00:00" u="1"/>
        <d v="2021-03-09T00:00:00" u="1"/>
        <d v="2021-03-10T00:00:00" u="1"/>
        <d v="2021-03-11T00:00:00" u="1"/>
        <d v="2021-03-12T00:00:00" u="1"/>
        <d v="2021-03-13T00:00:00" u="1"/>
        <d v="2021-03-14T00:00:00" u="1"/>
        <d v="2021-03-15T00:00:00" u="1"/>
        <d v="2021-03-16T00:00:00" u="1"/>
        <d v="2021-03-17T00:00:00" u="1"/>
        <d v="2021-03-18T00:00:00" u="1"/>
        <d v="2021-03-19T00:00:00" u="1"/>
        <d v="2021-03-20T00:00:00" u="1"/>
        <d v="2021-03-21T00:00:00" u="1"/>
        <d v="2021-03-22T00:00:00" u="1"/>
        <d v="2021-03-23T00:00:00" u="1"/>
        <d v="2021-03-24T00:00:00" u="1"/>
        <d v="2021-03-25T00:00:00" u="1"/>
        <d v="2021-03-26T00:00:00" u="1"/>
        <d v="2021-03-27T00:00:00" u="1"/>
        <d v="2021-03-28T00:00:00" u="1"/>
        <d v="2021-03-29T00:00:00" u="1"/>
        <d v="2021-03-30T00:00:00" u="1"/>
        <d v="2021-03-31T00:00:00" u="1"/>
        <d v="2021-04-01T00:00:00" u="1"/>
        <d v="2021-04-02T00:00:00" u="1"/>
        <d v="2021-04-03T00:00:00" u="1"/>
        <d v="2021-04-04T00:00:00" u="1"/>
        <d v="2021-04-05T00:00:00" u="1"/>
        <d v="2021-04-06T00:00:00" u="1"/>
        <d v="2021-04-07T00:00:00" u="1"/>
        <d v="2021-04-08T00:00:00" u="1"/>
        <d v="2021-04-09T00:00:00" u="1"/>
        <d v="2021-04-10T00:00:00" u="1"/>
        <d v="2021-04-11T00:00:00" u="1"/>
        <d v="2021-04-12T00:00:00" u="1"/>
        <d v="2021-04-13T00:00:00" u="1"/>
        <d v="2021-04-14T00:00:00" u="1"/>
        <d v="2021-04-15T00:00:00" u="1"/>
        <d v="2021-04-16T00:00:00" u="1"/>
        <d v="2021-04-17T00:00:00" u="1"/>
        <d v="2021-04-18T00:00:00" u="1"/>
        <d v="2021-04-19T00:00:00" u="1"/>
        <d v="2021-04-20T00:00:00" u="1"/>
        <d v="2021-04-21T00:00:00" u="1"/>
        <d v="2021-04-22T00:00:00" u="1"/>
        <d v="2021-04-23T00:00:00" u="1"/>
        <d v="2021-04-24T00:00:00" u="1"/>
        <d v="2021-04-25T00:00:00" u="1"/>
        <d v="2021-04-26T00:00:00" u="1"/>
        <d v="2021-04-27T00:00:00" u="1"/>
        <d v="2021-04-28T00:00:00" u="1"/>
        <d v="2021-04-29T00:00:00" u="1"/>
        <d v="2021-04-30T00:00:00" u="1"/>
        <d v="2021-05-01T00:00:00" u="1"/>
        <d v="2021-05-02T00:00:00" u="1"/>
        <d v="2021-05-03T00:00:00" u="1"/>
        <d v="2021-05-04T00:00:00" u="1"/>
        <d v="2021-05-05T00:00:00" u="1"/>
        <d v="2021-05-06T00:00:00" u="1"/>
        <d v="2021-05-07T00:00:00" u="1"/>
        <d v="2021-05-08T00:00:00" u="1"/>
        <d v="2021-05-09T00:00:00" u="1"/>
        <d v="2021-05-10T00:00:00" u="1"/>
        <d v="2021-05-11T00:00:00" u="1"/>
        <d v="2021-05-12T00:00:00" u="1"/>
        <d v="2021-05-13T00:00:00" u="1"/>
        <d v="2021-05-14T00:00:00" u="1"/>
        <d v="2021-05-15T00:00:00" u="1"/>
        <d v="2021-05-16T00:00:00" u="1"/>
        <d v="2021-05-17T00:00:00" u="1"/>
        <d v="2021-05-18T00:00:00" u="1"/>
        <d v="2021-05-19T00:00:00" u="1"/>
        <d v="2021-05-20T00:00:00" u="1"/>
        <d v="2021-05-21T00:00:00" u="1"/>
        <d v="2021-05-22T00:00:00" u="1"/>
        <d v="2021-05-23T00:00:00" u="1"/>
        <d v="2021-05-24T00:00:00" u="1"/>
        <d v="2021-05-25T00:00:00" u="1"/>
        <d v="2021-05-26T00:00:00" u="1"/>
        <d v="2021-05-27T00:00:00" u="1"/>
        <d v="2021-05-28T00:00:00" u="1"/>
        <d v="2021-05-29T00:00:00" u="1"/>
        <d v="2021-05-30T00:00:00" u="1"/>
        <d v="2021-05-31T00:00:00" u="1"/>
        <d v="2021-06-01T00:00:00" u="1"/>
        <d v="2021-06-02T00:00:00" u="1"/>
        <d v="2021-06-03T00:00:00" u="1"/>
        <d v="2021-06-04T00:00:00" u="1"/>
        <d v="2021-06-05T00:00:00" u="1"/>
        <d v="2021-06-06T00:00:00" u="1"/>
        <d v="2021-06-07T00:00:00" u="1"/>
        <d v="2021-06-08T00:00:00" u="1"/>
        <d v="2021-06-09T00:00:00" u="1"/>
        <d v="2021-06-10T00:00:00" u="1"/>
        <d v="2021-06-11T00:00:00" u="1"/>
        <d v="2021-06-12T00:00:00" u="1"/>
        <d v="2021-06-13T00:00:00" u="1"/>
        <d v="2021-06-14T00:00:00" u="1"/>
        <d v="2021-06-15T00:00:00" u="1"/>
        <d v="2021-06-16T00:00:00" u="1"/>
        <d v="2021-06-17T00:00:00" u="1"/>
        <d v="2021-06-18T00:00:00" u="1"/>
        <d v="2021-06-19T00:00:00" u="1"/>
        <d v="2021-06-20T00:00:00" u="1"/>
        <d v="2021-06-21T00:00:00" u="1"/>
        <d v="2021-06-22T00:00:00" u="1"/>
        <d v="2021-06-23T00:00:00" u="1"/>
        <d v="2021-06-24T00:00:00" u="1"/>
        <d v="2021-06-25T00:00:00" u="1"/>
        <d v="2021-06-26T00:00:00" u="1"/>
        <d v="2021-06-27T00:00:00" u="1"/>
        <d v="2021-06-28T00:00:00" u="1"/>
        <d v="2021-06-29T00:00:00" u="1"/>
        <d v="2021-06-30T00:00:00" u="1"/>
        <d v="2021-07-01T00:00:00" u="1"/>
        <d v="2021-07-02T00:00:00" u="1"/>
        <d v="2021-07-03T00:00:00" u="1"/>
        <d v="2021-07-04T00:00:00" u="1"/>
        <d v="2021-07-05T00:00:00" u="1"/>
        <d v="2021-07-06T00:00:00" u="1"/>
        <d v="2021-07-07T00:00:00" u="1"/>
        <d v="2021-07-08T00:00:00" u="1"/>
        <d v="2021-07-09T00:00:00" u="1"/>
        <d v="2021-07-10T00:00:00" u="1"/>
        <d v="2021-07-11T00:00:00" u="1"/>
        <d v="2021-07-12T00:00:00" u="1"/>
        <d v="2021-07-13T00:00:00" u="1"/>
        <d v="2021-07-14T00:00:00" u="1"/>
        <d v="2021-07-15T00:00:00" u="1"/>
        <d v="2021-07-16T00:00:00" u="1"/>
        <d v="2021-07-17T00:00:00" u="1"/>
        <d v="2021-07-18T00:00:00" u="1"/>
        <d v="2021-07-19T00:00:00" u="1"/>
        <d v="2021-07-20T00:00:00" u="1"/>
        <d v="2021-07-21T00:00:00" u="1"/>
        <d v="2021-07-22T00:00:00" u="1"/>
        <d v="2021-07-23T00:00:00" u="1"/>
        <d v="2021-07-24T00:00:00" u="1"/>
        <d v="2021-07-25T00:00:00" u="1"/>
        <d v="2021-07-26T00:00:00" u="1"/>
        <d v="2021-07-27T00:00:00" u="1"/>
        <d v="2021-07-28T00:00:00" u="1"/>
        <d v="2021-07-29T00:00:00" u="1"/>
        <d v="2021-07-30T00:00:00" u="1"/>
        <d v="2021-07-31T00:00:00" u="1"/>
        <d v="2021-08-01T00:00:00" u="1"/>
        <d v="2021-08-02T00:00:00" u="1"/>
        <d v="2021-08-03T00:00:00" u="1"/>
        <d v="2021-08-04T00:00:00" u="1"/>
        <d v="2021-08-05T00:00:00" u="1"/>
        <d v="2021-08-06T00:00:00" u="1"/>
        <d v="2021-08-07T00:00:00" u="1"/>
        <d v="2021-08-08T00:00:00" u="1"/>
        <d v="2021-08-09T00:00:00" u="1"/>
        <d v="2021-08-10T00:00:00" u="1"/>
        <d v="2021-08-11T00:00:00" u="1"/>
        <d v="2021-08-12T00:00:00" u="1"/>
        <d v="2021-08-13T00:00:00" u="1"/>
        <d v="2021-08-14T00:00:00" u="1"/>
        <d v="2021-08-15T00:00:00" u="1"/>
        <d v="2021-08-16T00:00:00" u="1"/>
        <d v="2021-08-17T00:00:00" u="1"/>
        <d v="2021-08-18T00:00:00" u="1"/>
        <d v="2021-08-19T00:00:00" u="1"/>
        <d v="2021-08-20T00:00:00" u="1"/>
        <d v="2021-08-21T00:00:00" u="1"/>
        <d v="2021-08-22T00:00:00" u="1"/>
        <d v="2021-08-23T00:00:00" u="1"/>
        <d v="2021-08-24T00:00:00" u="1"/>
        <d v="2021-08-25T00:00:00" u="1"/>
        <d v="2021-08-26T00:00:00" u="1"/>
        <d v="2021-08-27T00:00:00" u="1"/>
        <d v="2021-08-28T00:00:00" u="1"/>
        <d v="2021-08-29T00:00:00" u="1"/>
        <d v="2021-08-30T00:00:00" u="1"/>
        <d v="2021-08-31T00:00:00" u="1"/>
        <d v="2021-09-01T00:00:00" u="1"/>
        <d v="2021-09-02T00:00:00" u="1"/>
        <d v="2021-09-03T00:00:00" u="1"/>
        <d v="2021-09-04T00:00:00" u="1"/>
        <d v="2021-09-05T00:00:00" u="1"/>
        <d v="2021-09-06T00:00:00" u="1"/>
        <d v="2021-09-07T00:00:00" u="1"/>
        <d v="2021-09-08T00:00:00" u="1"/>
        <d v="2021-09-09T00:00:00" u="1"/>
        <d v="2021-09-10T00:00:00" u="1"/>
        <d v="2021-09-11T00:00:00" u="1"/>
        <d v="2021-09-12T00:00:00" u="1"/>
        <d v="2021-09-13T00:00:00" u="1"/>
        <d v="2021-09-14T00:00:00" u="1"/>
        <d v="2021-09-15T00:00:00" u="1"/>
        <d v="2021-09-16T00:00:00" u="1"/>
        <d v="2021-09-17T00:00:00" u="1"/>
        <d v="2021-09-18T00:00:00" u="1"/>
        <d v="2021-09-19T00:00:00" u="1"/>
        <d v="2021-09-20T00:00:00" u="1"/>
        <d v="2021-09-21T00:00:00" u="1"/>
        <d v="2021-09-22T00:00:00" u="1"/>
        <d v="2021-09-23T00:00:00" u="1"/>
        <d v="2021-09-24T00:00:00" u="1"/>
        <d v="2021-09-25T00:00:00" u="1"/>
        <d v="2021-09-26T00:00:00" u="1"/>
        <d v="2021-09-27T00:00:00" u="1"/>
        <d v="2021-09-28T00:00:00" u="1"/>
        <d v="2021-09-29T00:00:00" u="1"/>
        <d v="2021-09-30T00:00:00" u="1"/>
        <d v="2021-10-01T00:00:00" u="1"/>
        <d v="2021-10-02T00:00:00" u="1"/>
        <d v="2021-10-03T00:00:00" u="1"/>
        <d v="2021-10-04T00:00:00" u="1"/>
        <d v="2021-10-05T00:00:00" u="1"/>
        <d v="2021-10-06T00:00:00" u="1"/>
        <d v="2021-10-07T00:00:00" u="1"/>
        <d v="2021-10-08T00:00:00" u="1"/>
        <d v="2021-10-09T00:00:00" u="1"/>
        <d v="2021-10-10T00:00:00" u="1"/>
        <d v="2021-10-11T00:00:00" u="1"/>
        <d v="2021-10-12T00:00:00" u="1"/>
        <d v="2021-10-13T00:00:00" u="1"/>
        <d v="2021-10-14T00:00:00" u="1"/>
        <d v="2021-10-15T00:00:00" u="1"/>
        <d v="2021-10-16T00:00:00" u="1"/>
        <d v="2021-10-17T00:00:00" u="1"/>
        <d v="2021-10-18T00:00:00" u="1"/>
        <d v="2021-10-19T00:00:00" u="1"/>
        <d v="2021-10-20T00:00:00" u="1"/>
        <d v="2021-10-21T00:00:00" u="1"/>
        <d v="2021-10-22T00:00:00" u="1"/>
        <d v="2021-10-23T00:00:00" u="1"/>
        <d v="2021-10-24T00:00:00" u="1"/>
        <d v="2021-10-25T00:00:00" u="1"/>
        <d v="2021-10-26T00:00:00" u="1"/>
        <d v="2021-10-27T00:00:00" u="1"/>
        <d v="2021-10-28T00:00:00" u="1"/>
        <d v="2021-10-29T00:00:00" u="1"/>
        <d v="2021-10-30T00:00:00" u="1"/>
        <d v="2021-10-31T00:00:00" u="1"/>
        <d v="2021-11-01T00:00:00" u="1"/>
        <d v="2021-11-02T00:00:00" u="1"/>
        <d v="2021-11-03T00:00:00" u="1"/>
        <d v="2021-11-04T00:00:00" u="1"/>
        <d v="2021-11-05T00:00:00" u="1"/>
        <d v="2021-11-06T00:00:00" u="1"/>
        <d v="2021-11-07T00:00:00" u="1"/>
        <d v="2021-11-08T00:00:00" u="1"/>
        <d v="2021-11-09T00:00:00" u="1"/>
        <d v="2021-11-10T00:00:00" u="1"/>
        <d v="2021-11-11T00:00:00" u="1"/>
        <d v="2021-11-12T00:00:00" u="1"/>
        <d v="2021-11-13T00:00:00" u="1"/>
        <d v="2021-11-14T00:00:00" u="1"/>
        <d v="2021-11-15T00:00:00" u="1"/>
        <d v="2021-11-16T00:00:00" u="1"/>
        <d v="2021-11-17T00:00:00" u="1"/>
        <d v="2021-11-18T00:00:00" u="1"/>
        <d v="2021-11-19T00:00:00" u="1"/>
        <d v="2021-11-20T00:00:00" u="1"/>
        <d v="2021-11-21T00:00:00" u="1"/>
        <d v="2021-11-22T00:00:00" u="1"/>
        <d v="2021-11-23T00:00:00" u="1"/>
        <d v="2021-11-24T00:00:00" u="1"/>
        <d v="2021-11-25T00:00:00" u="1"/>
        <d v="2021-11-26T00:00:00" u="1"/>
        <d v="2021-11-27T00:00:00" u="1"/>
        <d v="2021-11-28T00:00:00" u="1"/>
        <d v="2021-11-29T00:00:00" u="1"/>
        <d v="2021-11-30T00:00:00" u="1"/>
        <d v="2021-12-01T00:00:00" u="1"/>
        <d v="2021-12-02T00:00:00" u="1"/>
        <d v="2021-12-03T00:00:00" u="1"/>
        <d v="2021-12-04T00:00:00" u="1"/>
        <d v="2021-12-05T00:00:00" u="1"/>
        <d v="2021-12-06T00:00:00" u="1"/>
        <d v="2021-12-07T00:00:00" u="1"/>
        <d v="2021-12-08T00:00:00" u="1"/>
        <d v="2021-12-09T00:00:00" u="1"/>
        <d v="2021-12-10T00:00:00" u="1"/>
        <d v="2021-12-11T00:00:00" u="1"/>
        <d v="2021-12-12T00:00:00" u="1"/>
        <d v="2021-12-13T00:00:00" u="1"/>
        <d v="2021-12-14T00:00:00" u="1"/>
        <d v="2021-12-15T00:00:00" u="1"/>
        <d v="2021-12-16T00:00:00" u="1"/>
        <d v="2021-12-17T00:00:00" u="1"/>
        <d v="2021-12-18T00:00:00" u="1"/>
        <d v="2021-12-19T00:00:00" u="1"/>
        <d v="2021-12-20T00:00:00" u="1"/>
        <d v="2021-12-21T00:00:00" u="1"/>
        <d v="2021-12-22T00:00:00" u="1"/>
        <d v="2021-12-23T00:00:00" u="1"/>
        <d v="2021-12-24T00:00:00" u="1"/>
        <d v="2021-12-25T00:00:00" u="1"/>
        <d v="2021-12-26T00:00:00" u="1"/>
        <d v="2021-12-27T00:00:00" u="1"/>
        <d v="2021-12-28T00:00:00" u="1"/>
        <d v="2021-12-29T00:00:00" u="1"/>
        <d v="2021-12-30T00:00:00" u="1"/>
        <d v="2021-12-31T00:00:00" u="1"/>
        <d v="2022-01-01T00:00:00" u="1"/>
        <d v="2022-01-02T00:00:00" u="1"/>
        <d v="2022-01-03T00:00:00" u="1"/>
        <d v="2022-01-04T00:00:00" u="1"/>
        <d v="2022-01-05T00:00:00" u="1"/>
        <d v="2022-01-06T00:00:00" u="1"/>
        <d v="2022-01-07T00:00:00" u="1"/>
        <d v="2022-01-08T00:00:00" u="1"/>
        <d v="2022-01-09T00:00:00" u="1"/>
        <d v="2022-01-10T00:00:00" u="1"/>
        <d v="2022-01-11T00:00:00" u="1"/>
        <d v="2022-01-12T00:00:00" u="1"/>
        <d v="2022-01-13T00:00:00" u="1"/>
        <d v="2022-01-14T00:00:00" u="1"/>
        <d v="2022-01-15T00:00:00" u="1"/>
        <d v="2022-01-16T00:00:00" u="1"/>
        <d v="2022-01-17T00:00:00" u="1"/>
        <d v="2022-01-18T00:00:00" u="1"/>
        <d v="2022-01-19T00:00:00" u="1"/>
        <d v="2022-01-20T00:00:00" u="1"/>
        <d v="2022-01-21T00:00:00" u="1"/>
        <d v="2022-01-22T00:00:00" u="1"/>
        <d v="2022-01-23T00:00:00" u="1"/>
        <d v="2022-01-24T00:00:00" u="1"/>
        <d v="2022-01-25T00:00:00" u="1"/>
        <d v="2022-01-26T00:00:00" u="1"/>
        <d v="2022-01-27T00:00:00" u="1"/>
        <d v="2022-01-28T00:00:00" u="1"/>
        <d v="2022-01-29T00:00:00" u="1"/>
        <d v="2022-01-30T00:00:00" u="1"/>
        <d v="2022-01-31T00:00:00" u="1"/>
        <d v="2022-02-01T00:00:00" u="1"/>
        <d v="2022-02-02T00:00:00" u="1"/>
        <d v="2022-02-03T00:00:00" u="1"/>
        <d v="2022-02-04T00:00:00" u="1"/>
        <d v="2022-02-05T00:00:00" u="1"/>
        <d v="2022-02-06T00:00:00" u="1"/>
        <d v="2022-02-07T00:00:00" u="1"/>
        <d v="2022-02-08T00:00:00" u="1"/>
        <d v="2022-02-09T00:00:00" u="1"/>
        <d v="2022-02-10T00:00:00" u="1"/>
        <d v="2022-02-11T00:00:00" u="1"/>
        <d v="2022-02-12T00:00:00" u="1"/>
        <d v="2022-02-13T00:00:00" u="1"/>
        <d v="2022-02-14T00:00:00" u="1"/>
        <d v="2022-02-15T00:00:00" u="1"/>
        <d v="2022-02-16T00:00:00" u="1"/>
        <d v="2022-02-17T00:00:00" u="1"/>
        <d v="2022-02-18T00:00:00" u="1"/>
        <d v="2022-02-19T00:00:00" u="1"/>
        <d v="2022-02-20T00:00:00" u="1"/>
        <d v="2022-02-21T00:00:00" u="1"/>
        <d v="2022-02-22T00:00:00" u="1"/>
        <d v="2022-02-23T00:00:00" u="1"/>
        <d v="2022-02-24T00:00:00" u="1"/>
        <d v="2022-02-25T00:00:00" u="1"/>
        <d v="2022-02-26T00:00:00" u="1"/>
        <d v="2022-02-27T00:00:00" u="1"/>
        <d v="2022-02-28T00:00:00" u="1"/>
        <d v="2022-03-01T00:00:00" u="1"/>
        <d v="2022-03-02T00:00:00" u="1"/>
        <d v="2022-03-03T00:00:00" u="1"/>
        <d v="2022-03-04T00:00:00" u="1"/>
        <d v="2022-03-05T00:00:00" u="1"/>
        <d v="2022-03-06T00:00:00" u="1"/>
        <d v="2022-03-07T00:00:00" u="1"/>
        <d v="2022-03-08T00:00:00" u="1"/>
        <d v="2022-03-09T00:00:00" u="1"/>
        <d v="2022-03-10T00:00:00" u="1"/>
        <d v="2022-03-11T00:00:00" u="1"/>
        <d v="2022-03-12T00:00:00" u="1"/>
        <d v="2022-03-13T00:00:00" u="1"/>
        <d v="2022-03-14T00:00:00" u="1"/>
        <d v="2022-03-15T00:00:00" u="1"/>
        <d v="2022-03-16T00:00:00" u="1"/>
        <d v="2022-03-17T00:00:00" u="1"/>
        <d v="2022-03-18T00:00:00" u="1"/>
        <d v="2022-03-19T00:00:00" u="1"/>
        <d v="2022-03-20T00:00:00" u="1"/>
        <d v="2022-03-21T00:00:00" u="1"/>
        <d v="2022-03-22T00:00:00" u="1"/>
        <d v="2022-03-23T00:00:00" u="1"/>
        <d v="2022-03-24T00:00:00" u="1"/>
        <d v="2022-03-25T00:00:00" u="1"/>
        <d v="2022-03-26T00:00:00" u="1"/>
        <d v="2022-03-27T00:00:00" u="1"/>
        <d v="2022-03-28T00:00:00" u="1"/>
        <d v="2022-03-29T00:00:00" u="1"/>
        <d v="2022-03-30T00:00:00" u="1"/>
        <d v="2022-03-31T00:00:00" u="1"/>
        <d v="2022-04-01T00:00:00" u="1"/>
        <d v="2022-04-02T00:00:00" u="1"/>
        <d v="2022-04-03T00:00:00" u="1"/>
        <d v="2022-04-04T00:00:00" u="1"/>
        <d v="2022-04-05T00:00:00" u="1"/>
        <d v="2022-04-06T00:00:00" u="1"/>
        <d v="2022-04-07T00:00:00" u="1"/>
        <d v="2022-04-08T00:00:00" u="1"/>
        <d v="2022-04-09T00:00:00" u="1"/>
        <d v="2022-04-10T00:00:00" u="1"/>
        <d v="2022-04-11T00:00:00" u="1"/>
        <d v="2022-04-12T00:00:00" u="1"/>
        <d v="2022-04-13T00:00:00" u="1"/>
        <d v="2022-04-14T00:00:00" u="1"/>
        <d v="2022-04-15T00:00:00" u="1"/>
        <d v="2022-04-16T00:00:00" u="1"/>
        <d v="2022-04-17T00:00:00" u="1"/>
        <d v="2022-04-18T00:00:00" u="1"/>
        <d v="2022-04-19T00:00:00" u="1"/>
        <d v="2022-04-20T00:00:00" u="1"/>
        <d v="2022-04-21T00:00:00" u="1"/>
        <d v="2022-04-22T00:00:00" u="1"/>
        <d v="2022-04-23T00:00:00" u="1"/>
        <d v="2022-04-24T00:00:00" u="1"/>
        <d v="2022-04-25T00:00:00" u="1"/>
        <d v="2022-04-26T00:00:00" u="1"/>
        <d v="2022-04-27T00:00:00" u="1"/>
        <d v="2022-04-28T00:00:00" u="1"/>
        <d v="2022-04-29T00:00:00" u="1"/>
        <d v="2022-04-30T00:00:00" u="1"/>
        <d v="2022-05-01T00:00:00" u="1"/>
        <d v="2022-05-02T00:00:00" u="1"/>
        <d v="2022-05-03T00:00:00" u="1"/>
        <d v="2022-05-04T00:00:00" u="1"/>
        <d v="2022-05-05T00:00:00" u="1"/>
        <d v="2022-05-06T00:00:00" u="1"/>
        <d v="2022-05-07T00:00:00" u="1"/>
        <d v="2022-05-08T00:00:00" u="1"/>
        <d v="2022-05-09T00:00:00" u="1"/>
        <d v="2022-05-10T00:00:00" u="1"/>
        <d v="2022-05-11T00:00:00" u="1"/>
        <d v="2022-05-12T00:00:00" u="1"/>
        <d v="2022-05-13T00:00:00" u="1"/>
        <d v="2022-05-14T00:00:00" u="1"/>
        <d v="2022-05-15T00:00:00" u="1"/>
        <d v="2022-05-16T00:00:00" u="1"/>
        <d v="2022-05-17T00:00:00" u="1"/>
        <d v="2022-05-18T00:00:00" u="1"/>
        <d v="2022-05-19T00:00:00" u="1"/>
        <d v="2022-05-20T00:00:00" u="1"/>
        <d v="2022-05-21T00:00:00" u="1"/>
        <d v="2022-05-22T00:00:00" u="1"/>
        <d v="2022-05-23T00:00:00" u="1"/>
        <d v="2022-05-24T00:00:00" u="1"/>
        <d v="2022-05-25T00:00:00" u="1"/>
        <d v="2022-05-26T00:00:00" u="1"/>
        <d v="2022-05-27T00:00:00" u="1"/>
        <d v="2022-05-28T00:00:00" u="1"/>
        <d v="2022-05-29T00:00:00" u="1"/>
        <d v="2022-05-30T00:00:00" u="1"/>
        <d v="2022-05-31T00:00:00" u="1"/>
        <d v="2022-06-01T00:00:00" u="1"/>
        <d v="2022-06-02T00:00:00" u="1"/>
        <d v="2022-06-03T00:00:00" u="1"/>
        <d v="2022-06-04T00:00:00" u="1"/>
        <d v="2022-06-05T00:00:00" u="1"/>
        <d v="2022-06-06T00:00:00" u="1"/>
        <d v="2022-06-07T00:00:00" u="1"/>
        <d v="2022-06-08T00:00:00" u="1"/>
        <d v="2022-06-09T00:00:00" u="1"/>
        <d v="2022-06-10T00:00:00" u="1"/>
        <d v="2022-06-11T00:00:00" u="1"/>
        <d v="2022-06-12T00:00:00" u="1"/>
        <d v="2022-06-13T00:00:00" u="1"/>
        <d v="2022-06-14T00:00:00" u="1"/>
        <d v="2022-06-15T00:00:00" u="1"/>
        <d v="2022-06-16T00:00:00" u="1"/>
        <d v="2022-06-17T00:00:00" u="1"/>
        <d v="2022-06-18T00:00:00" u="1"/>
        <d v="2022-06-19T00:00:00" u="1"/>
        <d v="2022-06-20T00:00:00" u="1"/>
        <d v="2022-06-21T00:00:00" u="1"/>
        <d v="2022-06-22T00:00:00" u="1"/>
        <d v="2022-06-23T00:00:00" u="1"/>
        <d v="2022-06-24T00:00:00" u="1"/>
        <d v="2022-06-25T00:00:00" u="1"/>
        <d v="2022-06-26T00:00:00" u="1"/>
        <d v="2022-06-27T00:00:00" u="1"/>
        <d v="2022-06-28T00:00:00" u="1"/>
        <d v="2022-06-29T00:00:00" u="1"/>
        <d v="2022-06-30T00:00:00" u="1"/>
        <d v="2022-07-01T00:00:00" u="1"/>
        <d v="2022-07-02T00:00:00" u="1"/>
        <d v="2022-07-03T00:00:00" u="1"/>
        <d v="2022-07-04T00:00:00" u="1"/>
        <d v="2022-07-05T00:00:00" u="1"/>
        <d v="2022-07-06T00:00:00" u="1"/>
        <d v="2022-07-07T00:00:00" u="1"/>
        <d v="2022-07-08T00:00:00" u="1"/>
        <d v="2022-07-09T00:00:00" u="1"/>
        <d v="2022-07-10T00:00:00" u="1"/>
        <d v="2022-07-11T00:00:00" u="1"/>
        <d v="2022-07-12T00:00:00" u="1"/>
        <d v="2022-07-13T00:00:00" u="1"/>
        <d v="2022-07-14T00:00:00" u="1"/>
        <d v="2022-07-15T00:00:00" u="1"/>
        <d v="2022-07-16T00:00:00" u="1"/>
        <d v="2022-07-17T00:00:00" u="1"/>
        <d v="2022-07-18T00:00:00" u="1"/>
        <d v="2022-07-19T00:00:00" u="1"/>
        <d v="2022-07-20T00:00:00" u="1"/>
        <d v="2022-07-21T00:00:00" u="1"/>
        <d v="2022-07-22T00:00:00" u="1"/>
        <d v="2022-07-23T00:00:00" u="1"/>
        <d v="2022-07-24T00:00:00" u="1"/>
        <d v="2022-07-25T00:00:00" u="1"/>
        <d v="2022-07-26T00:00:00" u="1"/>
        <d v="2022-07-27T00:00:00" u="1"/>
        <d v="2022-07-28T00:00:00" u="1"/>
        <d v="2022-07-29T00:00:00" u="1"/>
        <d v="2022-07-30T00:00:00" u="1"/>
        <d v="2022-07-31T00:00:00" u="1"/>
        <d v="2022-08-01T00:00:00" u="1"/>
        <d v="2022-08-02T00:00:00" u="1"/>
        <d v="2022-08-03T00:00:00" u="1"/>
        <d v="2022-08-04T00:00:00" u="1"/>
        <d v="2022-08-05T00:00:00" u="1"/>
        <d v="2022-08-06T00:00:00" u="1"/>
        <d v="2022-08-07T00:00:00" u="1"/>
        <d v="2022-08-08T00:00:00" u="1"/>
        <d v="2022-08-09T00:00:00" u="1"/>
        <d v="2022-08-10T00:00:00" u="1"/>
        <d v="2022-08-11T00:00:00" u="1"/>
        <d v="2022-08-12T00:00:00" u="1"/>
        <d v="2022-08-13T00:00:00" u="1"/>
        <d v="2022-08-14T00:00:00" u="1"/>
        <d v="2022-08-15T00:00:00" u="1"/>
        <d v="2022-08-16T00:00:00" u="1"/>
        <d v="2022-08-17T00:00:00" u="1"/>
        <d v="2022-08-18T00:00:00" u="1"/>
        <d v="2022-08-19T00:00:00" u="1"/>
        <d v="2022-08-20T00:00:00" u="1"/>
        <d v="2022-08-21T00:00:00" u="1"/>
        <d v="2022-08-22T00:00:00" u="1"/>
        <d v="2022-08-23T00:00:00" u="1"/>
        <d v="2022-08-24T00:00:00" u="1"/>
        <d v="2022-08-25T00:00:00" u="1"/>
        <d v="2022-08-26T00:00:00" u="1"/>
        <d v="2022-08-27T00:00:00" u="1"/>
        <d v="2022-08-28T00:00:00" u="1"/>
        <d v="2022-08-29T00:00:00" u="1"/>
        <d v="2022-08-30T00:00:00" u="1"/>
        <d v="2022-08-31T00:00:00" u="1"/>
        <d v="2022-09-01T00:00:00" u="1"/>
        <d v="2022-09-02T00:00:00" u="1"/>
        <d v="2022-09-03T00:00:00" u="1"/>
        <d v="2022-09-04T00:00:00" u="1"/>
        <d v="2022-09-05T00:00:00" u="1"/>
        <d v="2022-09-06T00:00:00" u="1"/>
        <d v="2022-09-07T00:00:00" u="1"/>
        <d v="2022-09-08T00:00:00" u="1"/>
        <d v="2022-09-09T00:00:00" u="1"/>
        <d v="2022-09-10T00:00:00" u="1"/>
        <d v="2022-09-11T00:00:00" u="1"/>
        <d v="2022-09-12T00:00:00" u="1"/>
        <d v="2022-09-13T00:00:00" u="1"/>
        <d v="2022-09-14T00:00:00" u="1"/>
        <d v="2022-09-15T00:00:00" u="1"/>
        <d v="2022-09-16T00:00:00" u="1"/>
        <d v="2022-09-17T00:00:00" u="1"/>
        <d v="2022-09-18T00:00:00" u="1"/>
        <d v="2022-09-19T00:00:00" u="1"/>
        <d v="2022-09-20T00:00:00" u="1"/>
        <d v="2022-09-21T00:00:00" u="1"/>
        <d v="2022-09-22T00:00:00" u="1"/>
        <d v="2022-09-23T00:00:00" u="1"/>
        <d v="2022-09-24T00:00:00" u="1"/>
        <d v="2022-09-25T00:00:00" u="1"/>
        <d v="2022-09-26T00:00:00" u="1"/>
        <d v="2022-09-27T00:00:00" u="1"/>
        <d v="2022-09-28T00:00:00" u="1"/>
        <d v="2022-09-29T00:00:00" u="1"/>
        <d v="2022-09-30T00:00:00" u="1"/>
        <d v="2022-10-01T00:00:00" u="1"/>
        <d v="2022-10-02T00:00:00" u="1"/>
        <d v="2022-10-03T00:00:00" u="1"/>
        <d v="2022-10-04T00:00:00" u="1"/>
        <d v="2022-10-05T00:00:00" u="1"/>
        <d v="2022-10-06T00:00:00" u="1"/>
        <d v="2022-10-07T00:00:00" u="1"/>
        <d v="2022-10-08T00:00:00" u="1"/>
        <d v="2022-10-09T00:00:00" u="1"/>
        <d v="2022-10-10T00:00:00" u="1"/>
        <d v="2022-10-11T00:00:00" u="1"/>
        <d v="2022-10-12T00:00:00" u="1"/>
        <d v="2022-10-13T00:00:00" u="1"/>
        <d v="2022-10-14T00:00:00" u="1"/>
        <d v="2022-10-15T00:00:00" u="1"/>
        <d v="2022-10-16T00:00:00" u="1"/>
        <d v="2022-10-17T00:00:00" u="1"/>
        <d v="2022-10-18T00:00:00" u="1"/>
        <d v="2022-10-19T00:00:00" u="1"/>
        <d v="2022-10-20T00:00:00" u="1"/>
        <d v="2022-10-21T00:00:00" u="1"/>
        <d v="2022-10-22T00:00:00" u="1"/>
        <d v="2022-10-23T00:00:00" u="1"/>
        <d v="2022-10-24T00:00:00" u="1"/>
        <d v="2022-10-25T00:00:00" u="1"/>
        <d v="2022-10-26T00:00:00" u="1"/>
        <d v="2022-10-27T00:00:00" u="1"/>
        <d v="2022-10-28T00:00:00" u="1"/>
        <d v="2022-10-29T00:00:00" u="1"/>
        <d v="2022-10-30T00:00:00" u="1"/>
        <d v="2022-10-31T00:00:00" u="1"/>
        <d v="2022-11-01T00:00:00" u="1"/>
        <d v="2022-11-02T00:00:00" u="1"/>
        <d v="2022-11-03T00:00:00" u="1"/>
        <d v="2022-11-04T00:00:00" u="1"/>
        <d v="2022-11-05T00:00:00" u="1"/>
        <d v="2022-11-06T00:00:00" u="1"/>
        <d v="2022-11-07T00:00:00" u="1"/>
        <d v="2022-11-08T00:00:00" u="1"/>
        <d v="2022-11-09T00:00:00" u="1"/>
        <d v="2022-11-10T00:00:00" u="1"/>
        <d v="2022-11-11T00:00:00" u="1"/>
        <d v="2022-11-12T00:00:00" u="1"/>
        <d v="2022-11-13T00:00:00" u="1"/>
        <d v="2022-11-14T00:00:00" u="1"/>
        <d v="2022-11-15T00:00:00" u="1"/>
        <d v="2022-11-16T00:00:00" u="1"/>
        <d v="2022-11-17T00:00:00" u="1"/>
        <d v="2022-11-18T00:00:00" u="1"/>
        <d v="2022-11-19T00:00:00" u="1"/>
        <d v="2022-11-20T00:00:00" u="1"/>
        <d v="2022-11-21T00:00:00" u="1"/>
        <d v="2022-11-22T00:00:00" u="1"/>
        <d v="2022-11-23T00:00:00" u="1"/>
        <d v="2022-11-24T00:00:00" u="1"/>
        <d v="2022-11-25T00:00:00" u="1"/>
        <d v="2022-11-26T00:00:00" u="1"/>
        <d v="2022-11-27T00:00:00" u="1"/>
        <d v="2022-11-28T00:00:00" u="1"/>
        <d v="2022-11-29T00:00:00" u="1"/>
        <d v="2022-11-30T00:00:00" u="1"/>
        <d v="2022-12-01T00:00:00" u="1"/>
        <d v="2022-12-02T00:00:00" u="1"/>
        <d v="2022-12-03T00:00:00" u="1"/>
        <d v="2022-12-04T00:00:00" u="1"/>
        <d v="2022-12-05T00:00:00" u="1"/>
        <d v="2022-12-06T00:00:00" u="1"/>
        <d v="2022-12-07T00:00:00" u="1"/>
        <d v="2022-12-08T00:00:00" u="1"/>
        <d v="2022-12-09T00:00:00" u="1"/>
        <d v="2022-12-10T00:00:00" u="1"/>
        <d v="2022-12-11T00:00:00" u="1"/>
        <d v="2022-12-12T00:00:00" u="1"/>
        <d v="2022-12-13T00:00:00" u="1"/>
        <d v="2022-12-14T00:00:00" u="1"/>
        <d v="2022-12-15T00:00:00" u="1"/>
        <d v="2022-12-16T00:00:00" u="1"/>
        <d v="2022-12-17T00:00:00" u="1"/>
        <d v="2022-12-18T00:00:00" u="1"/>
        <d v="2022-12-19T00:00:00" u="1"/>
        <d v="2022-12-20T00:00:00" u="1"/>
        <d v="2022-12-21T00:00:00" u="1"/>
        <d v="2022-12-22T00:00:00" u="1"/>
        <d v="2022-12-23T00:00:00" u="1"/>
        <d v="2022-12-24T00:00:00" u="1"/>
        <d v="2022-12-25T00:00:00" u="1"/>
        <d v="2022-12-26T00:00:00" u="1"/>
        <d v="2022-12-27T00:00:00" u="1"/>
        <d v="2022-12-28T00:00:00" u="1"/>
        <d v="2022-12-29T00:00:00" u="1"/>
        <d v="2022-12-30T00:00:00" u="1"/>
        <d v="2022-12-31T00:00:00" u="1"/>
      </sharedItems>
      <fieldGroup par="7"/>
    </cacheField>
    <cacheField name="Ingresos estimados (USD)" numFmtId="0">
      <sharedItems containsSemiMixedTypes="0" containsString="0" containsNumber="1" minValue="3.53" maxValue="66.89"/>
    </cacheField>
    <cacheField name="Solicitudes" numFmtId="0">
      <sharedItems containsSemiMixedTypes="0" containsString="0" containsNumber="1" containsInteger="1" minValue="16510" maxValue="68010"/>
    </cacheField>
    <cacheField name="Clics" numFmtId="0">
      <sharedItems containsSemiMixedTypes="0" containsString="0" containsNumber="1" containsInteger="1" minValue="67" maxValue="501"/>
    </cacheField>
    <cacheField name="Months (Fecha)" numFmtId="0" databaseField="0">
      <fieldGroup base="1">
        <rangePr groupBy="months" startDate="2023-01-01T00:00:00" endDate="2024-06-01T00:00:00"/>
        <groupItems count="14">
          <s v="&lt;01/0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1/2024"/>
        </groupItems>
      </fieldGroup>
    </cacheField>
    <cacheField name="Quarters (Fecha)" numFmtId="0" databaseField="0">
      <fieldGroup base="1">
        <rangePr groupBy="quarters" startDate="2023-01-01T00:00:00" endDate="2024-06-01T00:00:00"/>
        <groupItems count="6">
          <s v="&lt;01/01/2023"/>
          <s v="Qtr1"/>
          <s v="Qtr2"/>
          <s v="Qtr3"/>
          <s v="Qtr4"/>
          <s v="&gt;06/01/2024"/>
        </groupItems>
      </fieldGroup>
    </cacheField>
    <cacheField name="Years (Fecha)" numFmtId="0" databaseField="0">
      <fieldGroup base="1">
        <rangePr groupBy="years" startDate="2023-01-01T00:00:00" endDate="2024-06-01T00:00:00"/>
        <groupItems count="4">
          <s v="&lt;01/01/2023"/>
          <s v="2023"/>
          <s v="2024"/>
          <s v="&gt;06/01/2024"/>
        </groupItems>
      </fieldGroup>
    </cacheField>
  </cacheFields>
  <extLst>
    <ext xmlns:x14="http://schemas.microsoft.com/office/spreadsheetml/2009/9/main" uri="{725AE2AE-9491-48be-B2B4-4EB974FC3084}">
      <x14:pivotCacheDefinition pivotCacheId="1220463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App"/>
    <x v="0"/>
    <n v="7.08"/>
    <n v="17893"/>
    <n v="158"/>
  </r>
  <r>
    <s v="App"/>
    <x v="1"/>
    <n v="5.85"/>
    <n v="22375"/>
    <n v="139"/>
  </r>
  <r>
    <s v="App"/>
    <x v="2"/>
    <n v="15.22"/>
    <n v="45695"/>
    <n v="321"/>
  </r>
  <r>
    <s v="App"/>
    <x v="3"/>
    <n v="7.68"/>
    <n v="30792"/>
    <n v="212"/>
  </r>
  <r>
    <s v="App"/>
    <x v="4"/>
    <n v="8.49"/>
    <n v="34783"/>
    <n v="261"/>
  </r>
  <r>
    <s v="App"/>
    <x v="5"/>
    <n v="4.75"/>
    <n v="28821"/>
    <n v="186"/>
  </r>
  <r>
    <s v="App"/>
    <x v="6"/>
    <n v="3.69"/>
    <n v="23611"/>
    <n v="158"/>
  </r>
  <r>
    <s v="App"/>
    <x v="7"/>
    <n v="3.69"/>
    <n v="18987"/>
    <n v="149"/>
  </r>
  <r>
    <s v="App"/>
    <x v="8"/>
    <n v="3.53"/>
    <n v="24484"/>
    <n v="176"/>
  </r>
  <r>
    <s v="App"/>
    <x v="9"/>
    <n v="11.37"/>
    <n v="44189"/>
    <n v="266"/>
  </r>
  <r>
    <s v="App"/>
    <x v="10"/>
    <n v="8.57"/>
    <n v="31612"/>
    <n v="208"/>
  </r>
  <r>
    <s v="App"/>
    <x v="11"/>
    <n v="18.66"/>
    <n v="43522"/>
    <n v="293"/>
  </r>
  <r>
    <s v="App"/>
    <x v="12"/>
    <n v="14.32"/>
    <n v="41152"/>
    <n v="264"/>
  </r>
  <r>
    <s v="App"/>
    <x v="13"/>
    <n v="9.19"/>
    <n v="25420"/>
    <n v="236"/>
  </r>
  <r>
    <s v="App"/>
    <x v="14"/>
    <n v="9.16"/>
    <n v="24209"/>
    <n v="128"/>
  </r>
  <r>
    <s v="App"/>
    <x v="15"/>
    <n v="21.47"/>
    <n v="48277"/>
    <n v="237"/>
  </r>
  <r>
    <s v="App"/>
    <x v="16"/>
    <n v="16.23"/>
    <n v="33460"/>
    <n v="206"/>
  </r>
  <r>
    <s v="App"/>
    <x v="17"/>
    <n v="19.91"/>
    <n v="41661"/>
    <n v="256"/>
  </r>
  <r>
    <s v="App"/>
    <x v="18"/>
    <n v="10.3"/>
    <n v="31806"/>
    <n v="178"/>
  </r>
  <r>
    <s v="App"/>
    <x v="19"/>
    <n v="10.33"/>
    <n v="39321"/>
    <n v="163"/>
  </r>
  <r>
    <s v="App"/>
    <x v="20"/>
    <n v="15.74"/>
    <n v="44315"/>
    <n v="313"/>
  </r>
  <r>
    <s v="App"/>
    <x v="21"/>
    <n v="7.07"/>
    <n v="23823"/>
    <n v="150"/>
  </r>
  <r>
    <s v="App"/>
    <x v="22"/>
    <n v="15.54"/>
    <n v="49966"/>
    <n v="320"/>
  </r>
  <r>
    <s v="App"/>
    <x v="23"/>
    <n v="17.75"/>
    <n v="56787"/>
    <n v="315"/>
  </r>
  <r>
    <s v="App"/>
    <x v="24"/>
    <n v="11.78"/>
    <n v="43865"/>
    <n v="295"/>
  </r>
  <r>
    <s v="App"/>
    <x v="25"/>
    <n v="9.0399999999999991"/>
    <n v="33691"/>
    <n v="184"/>
  </r>
  <r>
    <s v="App"/>
    <x v="26"/>
    <n v="10.49"/>
    <n v="37849"/>
    <n v="190"/>
  </r>
  <r>
    <s v="App"/>
    <x v="27"/>
    <n v="11.41"/>
    <n v="34112"/>
    <n v="195"/>
  </r>
  <r>
    <s v="App"/>
    <x v="28"/>
    <n v="7.61"/>
    <n v="23929"/>
    <n v="124"/>
  </r>
  <r>
    <s v="App"/>
    <x v="29"/>
    <n v="12.65"/>
    <n v="46320"/>
    <n v="236"/>
  </r>
  <r>
    <s v="App"/>
    <x v="30"/>
    <n v="12.26"/>
    <n v="41952"/>
    <n v="220"/>
  </r>
  <r>
    <s v="App"/>
    <x v="31"/>
    <n v="8.91"/>
    <n v="31792"/>
    <n v="160"/>
  </r>
  <r>
    <s v="App"/>
    <x v="32"/>
    <n v="10.69"/>
    <n v="30846"/>
    <n v="176"/>
  </r>
  <r>
    <s v="App"/>
    <x v="33"/>
    <n v="12.47"/>
    <n v="40277"/>
    <n v="219"/>
  </r>
  <r>
    <s v="App"/>
    <x v="34"/>
    <n v="8.8699999999999992"/>
    <n v="26168"/>
    <n v="138"/>
  </r>
  <r>
    <s v="App"/>
    <x v="35"/>
    <n v="8.31"/>
    <n v="22947"/>
    <n v="155"/>
  </r>
  <r>
    <s v="App"/>
    <x v="36"/>
    <n v="14.78"/>
    <n v="41444"/>
    <n v="253"/>
  </r>
  <r>
    <s v="App"/>
    <x v="37"/>
    <n v="12.98"/>
    <n v="31808"/>
    <n v="180"/>
  </r>
  <r>
    <s v="App"/>
    <x v="38"/>
    <n v="12.76"/>
    <n v="41176"/>
    <n v="245"/>
  </r>
  <r>
    <s v="App"/>
    <x v="39"/>
    <n v="13.47"/>
    <n v="32749"/>
    <n v="204"/>
  </r>
  <r>
    <s v="App"/>
    <x v="40"/>
    <n v="10.89"/>
    <n v="31948"/>
    <n v="158"/>
  </r>
  <r>
    <s v="App"/>
    <x v="41"/>
    <n v="9.52"/>
    <n v="26355"/>
    <n v="200"/>
  </r>
  <r>
    <s v="App"/>
    <x v="42"/>
    <n v="8.8699999999999992"/>
    <n v="24512"/>
    <n v="196"/>
  </r>
  <r>
    <s v="App"/>
    <x v="43"/>
    <n v="18.309999999999999"/>
    <n v="49331"/>
    <n v="402"/>
  </r>
  <r>
    <s v="App"/>
    <x v="44"/>
    <n v="9.89"/>
    <n v="33104"/>
    <n v="256"/>
  </r>
  <r>
    <s v="App"/>
    <x v="45"/>
    <n v="13.1"/>
    <n v="38643"/>
    <n v="365"/>
  </r>
  <r>
    <s v="App"/>
    <x v="46"/>
    <n v="10.050000000000001"/>
    <n v="32899"/>
    <n v="251"/>
  </r>
  <r>
    <s v="App"/>
    <x v="47"/>
    <n v="8.14"/>
    <n v="29465"/>
    <n v="169"/>
  </r>
  <r>
    <s v="App"/>
    <x v="48"/>
    <n v="6.35"/>
    <n v="21580"/>
    <n v="134"/>
  </r>
  <r>
    <s v="App"/>
    <x v="49"/>
    <n v="6.04"/>
    <n v="16743"/>
    <n v="137"/>
  </r>
  <r>
    <s v="App"/>
    <x v="50"/>
    <n v="8.5299999999999994"/>
    <n v="19251"/>
    <n v="155"/>
  </r>
  <r>
    <s v="App"/>
    <x v="51"/>
    <n v="8.14"/>
    <n v="18793"/>
    <n v="158"/>
  </r>
  <r>
    <s v="App"/>
    <x v="52"/>
    <n v="18.2"/>
    <n v="44670"/>
    <n v="405"/>
  </r>
  <r>
    <s v="App"/>
    <x v="53"/>
    <n v="13.54"/>
    <n v="34858"/>
    <n v="249"/>
  </r>
  <r>
    <s v="App"/>
    <x v="54"/>
    <n v="11.62"/>
    <n v="31960"/>
    <n v="238"/>
  </r>
  <r>
    <s v="App"/>
    <x v="55"/>
    <n v="10.029999999999999"/>
    <n v="26680"/>
    <n v="189"/>
  </r>
  <r>
    <s v="App"/>
    <x v="56"/>
    <n v="13.23"/>
    <n v="27889"/>
    <n v="205"/>
  </r>
  <r>
    <s v="App"/>
    <x v="57"/>
    <n v="21.99"/>
    <n v="59884"/>
    <n v="405"/>
  </r>
  <r>
    <s v="App"/>
    <x v="58"/>
    <n v="20.04"/>
    <n v="40945"/>
    <n v="242"/>
  </r>
  <r>
    <s v="App"/>
    <x v="59"/>
    <n v="17.579999999999998"/>
    <n v="48299"/>
    <n v="335"/>
  </r>
  <r>
    <s v="App"/>
    <x v="60"/>
    <n v="19.98"/>
    <n v="37251"/>
    <n v="269"/>
  </r>
  <r>
    <s v="App"/>
    <x v="61"/>
    <n v="16.97"/>
    <n v="44437"/>
    <n v="225"/>
  </r>
  <r>
    <s v="App"/>
    <x v="62"/>
    <n v="13.5"/>
    <n v="30444"/>
    <n v="238"/>
  </r>
  <r>
    <s v="App"/>
    <x v="63"/>
    <n v="10.18"/>
    <n v="28478"/>
    <n v="173"/>
  </r>
  <r>
    <s v="App"/>
    <x v="64"/>
    <n v="20.7"/>
    <n v="53361"/>
    <n v="311"/>
  </r>
  <r>
    <s v="App"/>
    <x v="65"/>
    <n v="13.87"/>
    <n v="39301"/>
    <n v="225"/>
  </r>
  <r>
    <s v="App"/>
    <x v="66"/>
    <n v="16.649999999999999"/>
    <n v="39464"/>
    <n v="238"/>
  </r>
  <r>
    <s v="App"/>
    <x v="67"/>
    <n v="16.809999999999999"/>
    <n v="43622"/>
    <n v="255"/>
  </r>
  <r>
    <s v="App"/>
    <x v="68"/>
    <n v="18.39"/>
    <n v="48677"/>
    <n v="268"/>
  </r>
  <r>
    <s v="App"/>
    <x v="69"/>
    <n v="15.16"/>
    <n v="29670"/>
    <n v="194"/>
  </r>
  <r>
    <s v="App"/>
    <x v="70"/>
    <n v="10.7"/>
    <n v="29077"/>
    <n v="142"/>
  </r>
  <r>
    <s v="App"/>
    <x v="71"/>
    <n v="23.36"/>
    <n v="58716"/>
    <n v="310"/>
  </r>
  <r>
    <s v="App"/>
    <x v="72"/>
    <n v="18.41"/>
    <n v="39091"/>
    <n v="237"/>
  </r>
  <r>
    <s v="App"/>
    <x v="73"/>
    <n v="17.170000000000002"/>
    <n v="50623"/>
    <n v="262"/>
  </r>
  <r>
    <s v="App"/>
    <x v="74"/>
    <n v="16.510000000000002"/>
    <n v="38067"/>
    <n v="226"/>
  </r>
  <r>
    <s v="App"/>
    <x v="75"/>
    <n v="21.31"/>
    <n v="50641"/>
    <n v="293"/>
  </r>
  <r>
    <s v="App"/>
    <x v="76"/>
    <n v="13.43"/>
    <n v="28858"/>
    <n v="183"/>
  </r>
  <r>
    <s v="App"/>
    <x v="77"/>
    <n v="13.51"/>
    <n v="26558"/>
    <n v="171"/>
  </r>
  <r>
    <s v="App"/>
    <x v="78"/>
    <n v="31.22"/>
    <n v="58177"/>
    <n v="260"/>
  </r>
  <r>
    <s v="App"/>
    <x v="79"/>
    <n v="20.29"/>
    <n v="37660"/>
    <n v="221"/>
  </r>
  <r>
    <s v="App"/>
    <x v="80"/>
    <n v="26.1"/>
    <n v="48260"/>
    <n v="246"/>
  </r>
  <r>
    <s v="App"/>
    <x v="81"/>
    <n v="23.3"/>
    <n v="42971"/>
    <n v="202"/>
  </r>
  <r>
    <s v="App"/>
    <x v="82"/>
    <n v="17.850000000000001"/>
    <n v="37162"/>
    <n v="181"/>
  </r>
  <r>
    <s v="App"/>
    <x v="83"/>
    <n v="15.38"/>
    <n v="29513"/>
    <n v="150"/>
  </r>
  <r>
    <s v="App"/>
    <x v="84"/>
    <n v="14.19"/>
    <n v="29490"/>
    <n v="179"/>
  </r>
  <r>
    <s v="App"/>
    <x v="85"/>
    <n v="24.48"/>
    <n v="63518"/>
    <n v="323"/>
  </r>
  <r>
    <s v="App"/>
    <x v="86"/>
    <n v="17.350000000000001"/>
    <n v="41121"/>
    <n v="237"/>
  </r>
  <r>
    <s v="App"/>
    <x v="87"/>
    <n v="25.59"/>
    <n v="50732"/>
    <n v="267"/>
  </r>
  <r>
    <s v="App"/>
    <x v="88"/>
    <n v="23.17"/>
    <n v="40275"/>
    <n v="200"/>
  </r>
  <r>
    <s v="App"/>
    <x v="89"/>
    <n v="20.48"/>
    <n v="46600"/>
    <n v="235"/>
  </r>
  <r>
    <s v="App"/>
    <x v="90"/>
    <n v="18.39"/>
    <n v="30053"/>
    <n v="160"/>
  </r>
  <r>
    <s v="App"/>
    <x v="91"/>
    <n v="15.3"/>
    <n v="28061"/>
    <n v="166"/>
  </r>
  <r>
    <s v="App"/>
    <x v="92"/>
    <n v="25.91"/>
    <n v="58213"/>
    <n v="321"/>
  </r>
  <r>
    <s v="App"/>
    <x v="93"/>
    <n v="23.3"/>
    <n v="53509"/>
    <n v="284"/>
  </r>
  <r>
    <s v="App"/>
    <x v="94"/>
    <n v="19.03"/>
    <n v="47582"/>
    <n v="251"/>
  </r>
  <r>
    <s v="App"/>
    <x v="95"/>
    <n v="11.67"/>
    <n v="29490"/>
    <n v="143"/>
  </r>
  <r>
    <s v="App"/>
    <x v="96"/>
    <n v="5.97"/>
    <n v="17797"/>
    <n v="91"/>
  </r>
  <r>
    <s v="App"/>
    <x v="97"/>
    <n v="11.28"/>
    <n v="25697"/>
    <n v="163"/>
  </r>
  <r>
    <s v="App"/>
    <x v="98"/>
    <n v="10.31"/>
    <n v="29715"/>
    <n v="151"/>
  </r>
  <r>
    <s v="App"/>
    <x v="99"/>
    <n v="35.54"/>
    <n v="67821"/>
    <n v="368"/>
  </r>
  <r>
    <s v="App"/>
    <x v="100"/>
    <n v="28.27"/>
    <n v="48524"/>
    <n v="270"/>
  </r>
  <r>
    <s v="App"/>
    <x v="101"/>
    <n v="32.590000000000003"/>
    <n v="49826"/>
    <n v="290"/>
  </r>
  <r>
    <s v="App"/>
    <x v="102"/>
    <n v="23.14"/>
    <n v="42762"/>
    <n v="206"/>
  </r>
  <r>
    <s v="App"/>
    <x v="103"/>
    <n v="24.72"/>
    <n v="50503"/>
    <n v="501"/>
  </r>
  <r>
    <s v="App"/>
    <x v="104"/>
    <n v="18.77"/>
    <n v="32222"/>
    <n v="168"/>
  </r>
  <r>
    <s v="App"/>
    <x v="105"/>
    <n v="16.23"/>
    <n v="29013"/>
    <n v="159"/>
  </r>
  <r>
    <s v="App"/>
    <x v="106"/>
    <n v="27.33"/>
    <n v="53354"/>
    <n v="253"/>
  </r>
  <r>
    <s v="App"/>
    <x v="107"/>
    <n v="24.01"/>
    <n v="38986"/>
    <n v="202"/>
  </r>
  <r>
    <s v="App"/>
    <x v="108"/>
    <n v="31.55"/>
    <n v="49126"/>
    <n v="255"/>
  </r>
  <r>
    <s v="App"/>
    <x v="109"/>
    <n v="22.79"/>
    <n v="45279"/>
    <n v="249"/>
  </r>
  <r>
    <s v="App"/>
    <x v="110"/>
    <n v="21.44"/>
    <n v="39515"/>
    <n v="222"/>
  </r>
  <r>
    <s v="App"/>
    <x v="111"/>
    <n v="15.29"/>
    <n v="29451"/>
    <n v="154"/>
  </r>
  <r>
    <s v="App"/>
    <x v="112"/>
    <n v="13.22"/>
    <n v="28044"/>
    <n v="173"/>
  </r>
  <r>
    <s v="App"/>
    <x v="113"/>
    <n v="28.5"/>
    <n v="52402"/>
    <n v="293"/>
  </r>
  <r>
    <s v="App"/>
    <x v="114"/>
    <n v="19.7"/>
    <n v="38770"/>
    <n v="208"/>
  </r>
  <r>
    <s v="App"/>
    <x v="115"/>
    <n v="22.49"/>
    <n v="45076"/>
    <n v="226"/>
  </r>
  <r>
    <s v="App"/>
    <x v="116"/>
    <n v="21.37"/>
    <n v="39933"/>
    <n v="212"/>
  </r>
  <r>
    <s v="App"/>
    <x v="117"/>
    <n v="26.15"/>
    <n v="44630"/>
    <n v="247"/>
  </r>
  <r>
    <s v="App"/>
    <x v="118"/>
    <n v="24.62"/>
    <n v="35602"/>
    <n v="244"/>
  </r>
  <r>
    <s v="App"/>
    <x v="119"/>
    <n v="16.149999999999999"/>
    <n v="21502"/>
    <n v="124"/>
  </r>
  <r>
    <s v="App"/>
    <x v="120"/>
    <n v="16.66"/>
    <n v="28806"/>
    <n v="169"/>
  </r>
  <r>
    <s v="App"/>
    <x v="121"/>
    <n v="30.94"/>
    <n v="57142"/>
    <n v="298"/>
  </r>
  <r>
    <s v="App"/>
    <x v="122"/>
    <n v="21.71"/>
    <n v="38660"/>
    <n v="199"/>
  </r>
  <r>
    <s v="App"/>
    <x v="123"/>
    <n v="21.3"/>
    <n v="37410"/>
    <n v="232"/>
  </r>
  <r>
    <s v="App"/>
    <x v="124"/>
    <n v="26.19"/>
    <n v="44558"/>
    <n v="269"/>
  </r>
  <r>
    <s v="App"/>
    <x v="125"/>
    <n v="15.28"/>
    <n v="28805"/>
    <n v="154"/>
  </r>
  <r>
    <s v="App"/>
    <x v="126"/>
    <n v="12.43"/>
    <n v="27884"/>
    <n v="153"/>
  </r>
  <r>
    <s v="App"/>
    <x v="127"/>
    <n v="23.82"/>
    <n v="53366"/>
    <n v="258"/>
  </r>
  <r>
    <s v="App"/>
    <x v="128"/>
    <n v="17.739999999999998"/>
    <n v="39220"/>
    <n v="230"/>
  </r>
  <r>
    <s v="App"/>
    <x v="129"/>
    <n v="17.350000000000001"/>
    <n v="38167"/>
    <n v="188"/>
  </r>
  <r>
    <s v="App"/>
    <x v="130"/>
    <n v="25.19"/>
    <n v="47724"/>
    <n v="358"/>
  </r>
  <r>
    <s v="App"/>
    <x v="131"/>
    <n v="19.28"/>
    <n v="39313"/>
    <n v="230"/>
  </r>
  <r>
    <s v="App"/>
    <x v="132"/>
    <n v="15.55"/>
    <n v="29637"/>
    <n v="189"/>
  </r>
  <r>
    <s v="App"/>
    <x v="133"/>
    <n v="14.79"/>
    <n v="27027"/>
    <n v="147"/>
  </r>
  <r>
    <s v="App"/>
    <x v="134"/>
    <n v="28.68"/>
    <n v="52406"/>
    <n v="306"/>
  </r>
  <r>
    <s v="App"/>
    <x v="135"/>
    <n v="25.07"/>
    <n v="37982"/>
    <n v="197"/>
  </r>
  <r>
    <s v="App"/>
    <x v="136"/>
    <n v="23.18"/>
    <n v="37114"/>
    <n v="245"/>
  </r>
  <r>
    <s v="App"/>
    <x v="137"/>
    <n v="22.47"/>
    <n v="39418"/>
    <n v="215"/>
  </r>
  <r>
    <s v="App"/>
    <x v="138"/>
    <n v="19.2"/>
    <n v="38343"/>
    <n v="222"/>
  </r>
  <r>
    <s v="App"/>
    <x v="139"/>
    <n v="17.41"/>
    <n v="29388"/>
    <n v="195"/>
  </r>
  <r>
    <s v="App"/>
    <x v="140"/>
    <n v="15.7"/>
    <n v="27140"/>
    <n v="152"/>
  </r>
  <r>
    <s v="App"/>
    <x v="141"/>
    <n v="32.380000000000003"/>
    <n v="63852"/>
    <n v="324"/>
  </r>
  <r>
    <s v="App"/>
    <x v="142"/>
    <n v="24.09"/>
    <n v="39071"/>
    <n v="210"/>
  </r>
  <r>
    <s v="App"/>
    <x v="143"/>
    <n v="25.18"/>
    <n v="44942"/>
    <n v="251"/>
  </r>
  <r>
    <s v="App"/>
    <x v="144"/>
    <n v="23.92"/>
    <n v="40221"/>
    <n v="199"/>
  </r>
  <r>
    <s v="App"/>
    <x v="145"/>
    <n v="24.43"/>
    <n v="44901"/>
    <n v="237"/>
  </r>
  <r>
    <s v="App"/>
    <x v="146"/>
    <n v="20.6"/>
    <n v="31012"/>
    <n v="206"/>
  </r>
  <r>
    <s v="App"/>
    <x v="147"/>
    <n v="17.579999999999998"/>
    <n v="28776"/>
    <n v="160"/>
  </r>
  <r>
    <s v="App"/>
    <x v="148"/>
    <n v="33.04"/>
    <n v="63202"/>
    <n v="293"/>
  </r>
  <r>
    <s v="App"/>
    <x v="149"/>
    <n v="22.18"/>
    <n v="38872"/>
    <n v="209"/>
  </r>
  <r>
    <s v="App"/>
    <x v="150"/>
    <n v="36.03"/>
    <n v="48245"/>
    <n v="243"/>
  </r>
  <r>
    <s v="App"/>
    <x v="151"/>
    <n v="14.98"/>
    <n v="35323"/>
    <n v="197"/>
  </r>
  <r>
    <s v="App"/>
    <x v="152"/>
    <n v="17.420000000000002"/>
    <n v="35714"/>
    <n v="217"/>
  </r>
  <r>
    <s v="App"/>
    <x v="153"/>
    <n v="13.53"/>
    <n v="28599"/>
    <n v="180"/>
  </r>
  <r>
    <s v="App"/>
    <x v="154"/>
    <n v="10.85"/>
    <n v="24239"/>
    <n v="174"/>
  </r>
  <r>
    <s v="App"/>
    <x v="155"/>
    <n v="22.72"/>
    <n v="46897"/>
    <n v="373"/>
  </r>
  <r>
    <s v="App"/>
    <x v="156"/>
    <n v="15.69"/>
    <n v="34065"/>
    <n v="239"/>
  </r>
  <r>
    <s v="App"/>
    <x v="157"/>
    <n v="14.14"/>
    <n v="40242"/>
    <n v="207"/>
  </r>
  <r>
    <s v="App"/>
    <x v="158"/>
    <n v="17.89"/>
    <n v="34280"/>
    <n v="196"/>
  </r>
  <r>
    <s v="App"/>
    <x v="159"/>
    <n v="17.45"/>
    <n v="34860"/>
    <n v="212"/>
  </r>
  <r>
    <s v="App"/>
    <x v="160"/>
    <n v="10.95"/>
    <n v="27651"/>
    <n v="213"/>
  </r>
  <r>
    <s v="App"/>
    <x v="161"/>
    <n v="13.23"/>
    <n v="28670"/>
    <n v="163"/>
  </r>
  <r>
    <s v="App"/>
    <x v="162"/>
    <n v="29.64"/>
    <n v="57973"/>
    <n v="394"/>
  </r>
  <r>
    <s v="App"/>
    <x v="163"/>
    <n v="22.9"/>
    <n v="39771"/>
    <n v="314"/>
  </r>
  <r>
    <s v="App"/>
    <x v="164"/>
    <n v="24.24"/>
    <n v="43424"/>
    <n v="294"/>
  </r>
  <r>
    <s v="App"/>
    <x v="165"/>
    <n v="22.32"/>
    <n v="36348"/>
    <n v="222"/>
  </r>
  <r>
    <s v="App"/>
    <x v="166"/>
    <n v="21.06"/>
    <n v="35724"/>
    <n v="203"/>
  </r>
  <r>
    <s v="App"/>
    <x v="167"/>
    <n v="31.55"/>
    <n v="29009"/>
    <n v="152"/>
  </r>
  <r>
    <s v="App"/>
    <x v="168"/>
    <n v="28.97"/>
    <n v="24674"/>
    <n v="170"/>
  </r>
  <r>
    <s v="App"/>
    <x v="169"/>
    <n v="66.89"/>
    <n v="56542"/>
    <n v="362"/>
  </r>
  <r>
    <s v="App"/>
    <x v="170"/>
    <n v="45.24"/>
    <n v="37515"/>
    <n v="243"/>
  </r>
  <r>
    <s v="App"/>
    <x v="171"/>
    <n v="31.65"/>
    <n v="44871"/>
    <n v="275"/>
  </r>
  <r>
    <s v="App"/>
    <x v="172"/>
    <n v="25.71"/>
    <n v="34152"/>
    <n v="146"/>
  </r>
  <r>
    <s v="App"/>
    <x v="173"/>
    <n v="29.56"/>
    <n v="34384"/>
    <n v="157"/>
  </r>
  <r>
    <s v="App"/>
    <x v="174"/>
    <n v="20.5"/>
    <n v="27157"/>
    <n v="102"/>
  </r>
  <r>
    <s v="App"/>
    <x v="175"/>
    <n v="14.11"/>
    <n v="25285"/>
    <n v="92"/>
  </r>
  <r>
    <s v="App"/>
    <x v="176"/>
    <n v="24.61"/>
    <n v="47117"/>
    <n v="193"/>
  </r>
  <r>
    <s v="App"/>
    <x v="177"/>
    <n v="12.14"/>
    <n v="39484"/>
    <n v="232"/>
  </r>
  <r>
    <s v="App"/>
    <x v="178"/>
    <n v="14.48"/>
    <n v="35644"/>
    <n v="96"/>
  </r>
  <r>
    <s v="App"/>
    <x v="179"/>
    <n v="18.66"/>
    <n v="35063"/>
    <n v="74"/>
  </r>
  <r>
    <s v="App"/>
    <x v="180"/>
    <n v="15.35"/>
    <n v="37669"/>
    <n v="115"/>
  </r>
  <r>
    <s v="App"/>
    <x v="181"/>
    <n v="11.67"/>
    <n v="27138"/>
    <n v="110"/>
  </r>
  <r>
    <s v="App"/>
    <x v="182"/>
    <n v="9.6"/>
    <n v="24762"/>
    <n v="124"/>
  </r>
  <r>
    <s v="App"/>
    <x v="183"/>
    <n v="18"/>
    <n v="41280"/>
    <n v="167"/>
  </r>
  <r>
    <s v="App"/>
    <x v="184"/>
    <n v="12.51"/>
    <n v="35786"/>
    <n v="178"/>
  </r>
  <r>
    <s v="App"/>
    <x v="185"/>
    <n v="16.7"/>
    <n v="34182"/>
    <n v="137"/>
  </r>
  <r>
    <s v="App"/>
    <x v="186"/>
    <n v="13.09"/>
    <n v="35148"/>
    <n v="126"/>
  </r>
  <r>
    <s v="App"/>
    <x v="187"/>
    <n v="13.21"/>
    <n v="38773"/>
    <n v="116"/>
  </r>
  <r>
    <s v="App"/>
    <x v="188"/>
    <n v="8.59"/>
    <n v="26035"/>
    <n v="80"/>
  </r>
  <r>
    <s v="App"/>
    <x v="189"/>
    <n v="7.61"/>
    <n v="23549"/>
    <n v="115"/>
  </r>
  <r>
    <s v="App"/>
    <x v="190"/>
    <n v="15.06"/>
    <n v="49921"/>
    <n v="175"/>
  </r>
  <r>
    <s v="App"/>
    <x v="191"/>
    <n v="9.51"/>
    <n v="34663"/>
    <n v="202"/>
  </r>
  <r>
    <s v="App"/>
    <x v="192"/>
    <n v="7.24"/>
    <n v="38346"/>
    <n v="254"/>
  </r>
  <r>
    <s v="App"/>
    <x v="193"/>
    <n v="10.74"/>
    <n v="39491"/>
    <n v="202"/>
  </r>
  <r>
    <s v="App"/>
    <x v="194"/>
    <n v="14.96"/>
    <n v="49955"/>
    <n v="272"/>
  </r>
  <r>
    <s v="App"/>
    <x v="195"/>
    <n v="13.63"/>
    <n v="31802"/>
    <n v="196"/>
  </r>
  <r>
    <s v="App"/>
    <x v="196"/>
    <n v="13.07"/>
    <n v="26751"/>
    <n v="214"/>
  </r>
  <r>
    <s v="App"/>
    <x v="197"/>
    <n v="29.03"/>
    <n v="56388"/>
    <n v="338"/>
  </r>
  <r>
    <s v="App"/>
    <x v="198"/>
    <n v="26.67"/>
    <n v="39267"/>
    <n v="241"/>
  </r>
  <r>
    <s v="App"/>
    <x v="199"/>
    <n v="29.49"/>
    <n v="39762"/>
    <n v="259"/>
  </r>
  <r>
    <s v="App"/>
    <x v="200"/>
    <n v="29.34"/>
    <n v="37705"/>
    <n v="257"/>
  </r>
  <r>
    <s v="App"/>
    <x v="201"/>
    <n v="38.67"/>
    <n v="47539"/>
    <n v="362"/>
  </r>
  <r>
    <s v="App"/>
    <x v="202"/>
    <n v="17.93"/>
    <n v="26700"/>
    <n v="115"/>
  </r>
  <r>
    <s v="App"/>
    <x v="203"/>
    <n v="11.16"/>
    <n v="24985"/>
    <n v="129"/>
  </r>
  <r>
    <s v="App"/>
    <x v="204"/>
    <n v="20.420000000000002"/>
    <n v="40468"/>
    <n v="189"/>
  </r>
  <r>
    <s v="App"/>
    <x v="205"/>
    <n v="16.95"/>
    <n v="34659"/>
    <n v="180"/>
  </r>
  <r>
    <s v="App"/>
    <x v="206"/>
    <n v="19.23"/>
    <n v="37006"/>
    <n v="216"/>
  </r>
  <r>
    <s v="App"/>
    <x v="207"/>
    <n v="17.38"/>
    <n v="35644"/>
    <n v="180"/>
  </r>
  <r>
    <s v="App"/>
    <x v="208"/>
    <n v="19.190000000000001"/>
    <n v="36487"/>
    <n v="233"/>
  </r>
  <r>
    <s v="App"/>
    <x v="209"/>
    <n v="18.350000000000001"/>
    <n v="34597"/>
    <n v="208"/>
  </r>
  <r>
    <s v="App"/>
    <x v="210"/>
    <n v="12.46"/>
    <n v="25109"/>
    <n v="133"/>
  </r>
  <r>
    <s v="App"/>
    <x v="211"/>
    <n v="26.94"/>
    <n v="46668"/>
    <n v="233"/>
  </r>
  <r>
    <s v="App"/>
    <x v="212"/>
    <n v="18.46"/>
    <n v="33544"/>
    <n v="142"/>
  </r>
  <r>
    <s v="App"/>
    <x v="213"/>
    <n v="15.89"/>
    <n v="32948"/>
    <n v="171"/>
  </r>
  <r>
    <s v="App"/>
    <x v="214"/>
    <n v="16.12"/>
    <n v="33759"/>
    <n v="149"/>
  </r>
  <r>
    <s v="App"/>
    <x v="215"/>
    <n v="17.3"/>
    <n v="34612"/>
    <n v="174"/>
  </r>
  <r>
    <s v="App"/>
    <x v="216"/>
    <n v="11.92"/>
    <n v="26734"/>
    <n v="118"/>
  </r>
  <r>
    <s v="App"/>
    <x v="217"/>
    <n v="8.89"/>
    <n v="24268"/>
    <n v="113"/>
  </r>
  <r>
    <s v="App"/>
    <x v="218"/>
    <n v="18.87"/>
    <n v="46606"/>
    <n v="203"/>
  </r>
  <r>
    <s v="App"/>
    <x v="219"/>
    <n v="13.87"/>
    <n v="36049"/>
    <n v="162"/>
  </r>
  <r>
    <s v="App"/>
    <x v="220"/>
    <n v="14.2"/>
    <n v="35368"/>
    <n v="169"/>
  </r>
  <r>
    <s v="App"/>
    <x v="221"/>
    <n v="16.440000000000001"/>
    <n v="35276"/>
    <n v="169"/>
  </r>
  <r>
    <s v="App"/>
    <x v="222"/>
    <n v="15.06"/>
    <n v="34645"/>
    <n v="155"/>
  </r>
  <r>
    <s v="App"/>
    <x v="223"/>
    <n v="11.54"/>
    <n v="27232"/>
    <n v="128"/>
  </r>
  <r>
    <s v="App"/>
    <x v="224"/>
    <n v="9.7100000000000009"/>
    <n v="23815"/>
    <n v="112"/>
  </r>
  <r>
    <s v="App"/>
    <x v="225"/>
    <n v="22.26"/>
    <n v="47219"/>
    <n v="239"/>
  </r>
  <r>
    <s v="App"/>
    <x v="226"/>
    <n v="13.91"/>
    <n v="32198"/>
    <n v="160"/>
  </r>
  <r>
    <s v="App"/>
    <x v="227"/>
    <n v="15.51"/>
    <n v="35813"/>
    <n v="167"/>
  </r>
  <r>
    <s v="App"/>
    <x v="228"/>
    <n v="14.97"/>
    <n v="34484"/>
    <n v="204"/>
  </r>
  <r>
    <s v="App"/>
    <x v="229"/>
    <n v="17.510000000000002"/>
    <n v="34055"/>
    <n v="183"/>
  </r>
  <r>
    <s v="App"/>
    <x v="230"/>
    <n v="20.07"/>
    <n v="34544"/>
    <n v="181"/>
  </r>
  <r>
    <s v="App"/>
    <x v="231"/>
    <n v="15.65"/>
    <n v="25831"/>
    <n v="116"/>
  </r>
  <r>
    <s v="App"/>
    <x v="232"/>
    <n v="28.36"/>
    <n v="47543"/>
    <n v="228"/>
  </r>
  <r>
    <s v="App"/>
    <x v="233"/>
    <n v="18.579999999999998"/>
    <n v="31980"/>
    <n v="133"/>
  </r>
  <r>
    <s v="App"/>
    <x v="234"/>
    <n v="21.34"/>
    <n v="38995"/>
    <n v="200"/>
  </r>
  <r>
    <s v="App"/>
    <x v="235"/>
    <n v="23"/>
    <n v="35953"/>
    <n v="182"/>
  </r>
  <r>
    <s v="App"/>
    <x v="236"/>
    <n v="25.92"/>
    <n v="35675"/>
    <n v="198"/>
  </r>
  <r>
    <s v="App"/>
    <x v="237"/>
    <n v="20.14"/>
    <n v="28522"/>
    <n v="162"/>
  </r>
  <r>
    <s v="App"/>
    <x v="238"/>
    <n v="18.21"/>
    <n v="25925"/>
    <n v="144"/>
  </r>
  <r>
    <s v="App"/>
    <x v="239"/>
    <n v="34.25"/>
    <n v="50925"/>
    <n v="209"/>
  </r>
  <r>
    <s v="App"/>
    <x v="240"/>
    <n v="21.68"/>
    <n v="35663"/>
    <n v="168"/>
  </r>
  <r>
    <s v="App"/>
    <x v="241"/>
    <n v="17.72"/>
    <n v="35283"/>
    <n v="142"/>
  </r>
  <r>
    <s v="App"/>
    <x v="242"/>
    <n v="17.59"/>
    <n v="34936"/>
    <n v="164"/>
  </r>
  <r>
    <s v="App"/>
    <x v="243"/>
    <n v="21.26"/>
    <n v="41581"/>
    <n v="164"/>
  </r>
  <r>
    <s v="App"/>
    <x v="244"/>
    <n v="13.8"/>
    <n v="26283"/>
    <n v="137"/>
  </r>
  <r>
    <s v="App"/>
    <x v="245"/>
    <n v="13.77"/>
    <n v="24276"/>
    <n v="126"/>
  </r>
  <r>
    <s v="App"/>
    <x v="246"/>
    <n v="22.42"/>
    <n v="46631"/>
    <n v="241"/>
  </r>
  <r>
    <s v="App"/>
    <x v="247"/>
    <n v="15.65"/>
    <n v="34895"/>
    <n v="167"/>
  </r>
  <r>
    <s v="App"/>
    <x v="248"/>
    <n v="16.43"/>
    <n v="34488"/>
    <n v="158"/>
  </r>
  <r>
    <s v="App"/>
    <x v="249"/>
    <n v="12.18"/>
    <n v="33740"/>
    <n v="146"/>
  </r>
  <r>
    <s v="App"/>
    <x v="250"/>
    <n v="15.95"/>
    <n v="39882"/>
    <n v="215"/>
  </r>
  <r>
    <s v="App"/>
    <x v="251"/>
    <n v="11.61"/>
    <n v="25648"/>
    <n v="151"/>
  </r>
  <r>
    <s v="App"/>
    <x v="252"/>
    <n v="13.39"/>
    <n v="25360"/>
    <n v="154"/>
  </r>
  <r>
    <s v="App"/>
    <x v="253"/>
    <n v="17.05"/>
    <n v="45188"/>
    <n v="243"/>
  </r>
  <r>
    <s v="App"/>
    <x v="254"/>
    <n v="12.93"/>
    <n v="34436"/>
    <n v="174"/>
  </r>
  <r>
    <s v="App"/>
    <x v="255"/>
    <n v="12.81"/>
    <n v="33103"/>
    <n v="145"/>
  </r>
  <r>
    <s v="App"/>
    <x v="256"/>
    <n v="15.03"/>
    <n v="33905"/>
    <n v="187"/>
  </r>
  <r>
    <s v="App"/>
    <x v="257"/>
    <n v="15.24"/>
    <n v="32547"/>
    <n v="166"/>
  </r>
  <r>
    <s v="App"/>
    <x v="258"/>
    <n v="13.1"/>
    <n v="27204"/>
    <n v="135"/>
  </r>
  <r>
    <s v="App"/>
    <x v="259"/>
    <n v="10.84"/>
    <n v="25821"/>
    <n v="132"/>
  </r>
  <r>
    <s v="App"/>
    <x v="260"/>
    <n v="20.260000000000002"/>
    <n v="51388"/>
    <n v="228"/>
  </r>
  <r>
    <s v="App"/>
    <x v="261"/>
    <n v="15.35"/>
    <n v="35671"/>
    <n v="168"/>
  </r>
  <r>
    <s v="App"/>
    <x v="262"/>
    <n v="14.45"/>
    <n v="35123"/>
    <n v="196"/>
  </r>
  <r>
    <s v="App"/>
    <x v="263"/>
    <n v="16.77"/>
    <n v="35944"/>
    <n v="184"/>
  </r>
  <r>
    <s v="App"/>
    <x v="264"/>
    <n v="18.86"/>
    <n v="34297"/>
    <n v="202"/>
  </r>
  <r>
    <s v="App"/>
    <x v="265"/>
    <n v="19.32"/>
    <n v="34749"/>
    <n v="164"/>
  </r>
  <r>
    <s v="App"/>
    <x v="266"/>
    <n v="10.88"/>
    <n v="24862"/>
    <n v="113"/>
  </r>
  <r>
    <s v="App"/>
    <x v="267"/>
    <n v="24.48"/>
    <n v="50261"/>
    <n v="272"/>
  </r>
  <r>
    <s v="App"/>
    <x v="268"/>
    <n v="18.89"/>
    <n v="37386"/>
    <n v="169"/>
  </r>
  <r>
    <s v="App"/>
    <x v="269"/>
    <n v="19.5"/>
    <n v="42921"/>
    <n v="197"/>
  </r>
  <r>
    <s v="App"/>
    <x v="270"/>
    <n v="17.37"/>
    <n v="38216"/>
    <n v="167"/>
  </r>
  <r>
    <s v="App"/>
    <x v="271"/>
    <n v="17.739999999999998"/>
    <n v="39087"/>
    <n v="178"/>
  </r>
  <r>
    <s v="App"/>
    <x v="272"/>
    <n v="15.81"/>
    <n v="35329"/>
    <n v="177"/>
  </r>
  <r>
    <s v="App"/>
    <x v="273"/>
    <n v="10.19"/>
    <n v="26096"/>
    <n v="135"/>
  </r>
  <r>
    <s v="App"/>
    <x v="274"/>
    <n v="16.37"/>
    <n v="42870"/>
    <n v="172"/>
  </r>
  <r>
    <s v="App"/>
    <x v="275"/>
    <n v="12.57"/>
    <n v="35140"/>
    <n v="158"/>
  </r>
  <r>
    <s v="App"/>
    <x v="276"/>
    <n v="11.43"/>
    <n v="36532"/>
    <n v="156"/>
  </r>
  <r>
    <s v="App"/>
    <x v="277"/>
    <n v="11.4"/>
    <n v="36189"/>
    <n v="141"/>
  </r>
  <r>
    <s v="App"/>
    <x v="278"/>
    <n v="10.85"/>
    <n v="35818"/>
    <n v="156"/>
  </r>
  <r>
    <s v="App"/>
    <x v="279"/>
    <n v="9.2200000000000006"/>
    <n v="28754"/>
    <n v="144"/>
  </r>
  <r>
    <s v="App"/>
    <x v="280"/>
    <n v="8.44"/>
    <n v="26377"/>
    <n v="127"/>
  </r>
  <r>
    <s v="App"/>
    <x v="281"/>
    <n v="15.97"/>
    <n v="44700"/>
    <n v="212"/>
  </r>
  <r>
    <s v="App"/>
    <x v="282"/>
    <n v="12.13"/>
    <n v="36609"/>
    <n v="185"/>
  </r>
  <r>
    <s v="App"/>
    <x v="283"/>
    <n v="11.79"/>
    <n v="37233"/>
    <n v="179"/>
  </r>
  <r>
    <s v="App"/>
    <x v="284"/>
    <n v="13"/>
    <n v="38198"/>
    <n v="197"/>
  </r>
  <r>
    <s v="App"/>
    <x v="285"/>
    <n v="18.850000000000001"/>
    <n v="51186"/>
    <n v="302"/>
  </r>
  <r>
    <s v="App"/>
    <x v="286"/>
    <n v="10.16"/>
    <n v="30407"/>
    <n v="179"/>
  </r>
  <r>
    <s v="App"/>
    <x v="287"/>
    <n v="8.8800000000000008"/>
    <n v="27889"/>
    <n v="126"/>
  </r>
  <r>
    <s v="App"/>
    <x v="288"/>
    <n v="17.55"/>
    <n v="52900"/>
    <n v="279"/>
  </r>
  <r>
    <s v="App"/>
    <x v="289"/>
    <n v="13.63"/>
    <n v="38706"/>
    <n v="211"/>
  </r>
  <r>
    <s v="App"/>
    <x v="290"/>
    <n v="15.04"/>
    <n v="37735"/>
    <n v="268"/>
  </r>
  <r>
    <s v="App"/>
    <x v="291"/>
    <n v="14.17"/>
    <n v="37146"/>
    <n v="238"/>
  </r>
  <r>
    <s v="App"/>
    <x v="292"/>
    <n v="13.11"/>
    <n v="36057"/>
    <n v="171"/>
  </r>
  <r>
    <s v="App"/>
    <x v="293"/>
    <n v="9.51"/>
    <n v="28005"/>
    <n v="186"/>
  </r>
  <r>
    <s v="App"/>
    <x v="294"/>
    <n v="9.07"/>
    <n v="23789"/>
    <n v="157"/>
  </r>
  <r>
    <s v="App"/>
    <x v="295"/>
    <n v="15.58"/>
    <n v="41340"/>
    <n v="254"/>
  </r>
  <r>
    <s v="App"/>
    <x v="296"/>
    <n v="11.93"/>
    <n v="28903"/>
    <n v="207"/>
  </r>
  <r>
    <s v="App"/>
    <x v="297"/>
    <n v="9.49"/>
    <n v="20497"/>
    <n v="131"/>
  </r>
  <r>
    <s v="App"/>
    <x v="298"/>
    <n v="8"/>
    <n v="19541"/>
    <n v="114"/>
  </r>
  <r>
    <s v="App"/>
    <x v="299"/>
    <n v="10.35"/>
    <n v="20649"/>
    <n v="121"/>
  </r>
  <r>
    <s v="App"/>
    <x v="300"/>
    <n v="9.3800000000000008"/>
    <n v="23369"/>
    <n v="137"/>
  </r>
  <r>
    <s v="App"/>
    <x v="301"/>
    <n v="8.51"/>
    <n v="17582"/>
    <n v="67"/>
  </r>
  <r>
    <s v="App"/>
    <x v="302"/>
    <n v="15.74"/>
    <n v="31668"/>
    <n v="180"/>
  </r>
  <r>
    <s v="App"/>
    <x v="303"/>
    <n v="10.82"/>
    <n v="24443"/>
    <n v="107"/>
  </r>
  <r>
    <s v="App"/>
    <x v="304"/>
    <n v="10.53"/>
    <n v="24581"/>
    <n v="120"/>
  </r>
  <r>
    <s v="App"/>
    <x v="305"/>
    <n v="9.43"/>
    <n v="26882"/>
    <n v="124"/>
  </r>
  <r>
    <s v="App"/>
    <x v="306"/>
    <n v="5.78"/>
    <n v="16510"/>
    <n v="75"/>
  </r>
  <r>
    <s v="App"/>
    <x v="307"/>
    <n v="6.49"/>
    <n v="18729"/>
    <n v="76"/>
  </r>
  <r>
    <s v="App"/>
    <x v="308"/>
    <n v="5.95"/>
    <n v="16839"/>
    <n v="78"/>
  </r>
  <r>
    <s v="App"/>
    <x v="309"/>
    <n v="7.58"/>
    <n v="22698"/>
    <n v="127"/>
  </r>
  <r>
    <s v="App"/>
    <x v="310"/>
    <n v="13.78"/>
    <n v="37926"/>
    <n v="187"/>
  </r>
  <r>
    <s v="App"/>
    <x v="311"/>
    <n v="9.64"/>
    <n v="27706"/>
    <n v="162"/>
  </r>
  <r>
    <s v="App"/>
    <x v="312"/>
    <n v="9.34"/>
    <n v="25790"/>
    <n v="138"/>
  </r>
  <r>
    <s v="App"/>
    <x v="313"/>
    <n v="6.76"/>
    <n v="19563"/>
    <n v="112"/>
  </r>
  <r>
    <s v="App"/>
    <x v="314"/>
    <n v="8.1300000000000008"/>
    <n v="23037"/>
    <n v="134"/>
  </r>
  <r>
    <s v="App"/>
    <x v="315"/>
    <n v="7.66"/>
    <n v="24324"/>
    <n v="140"/>
  </r>
  <r>
    <s v="App"/>
    <x v="316"/>
    <n v="14.18"/>
    <n v="42762"/>
    <n v="256"/>
  </r>
  <r>
    <s v="App"/>
    <x v="317"/>
    <n v="11.95"/>
    <n v="32915"/>
    <n v="225"/>
  </r>
  <r>
    <s v="App"/>
    <x v="318"/>
    <n v="13.25"/>
    <n v="37082"/>
    <n v="282"/>
  </r>
  <r>
    <s v="App"/>
    <x v="319"/>
    <n v="9.2200000000000006"/>
    <n v="22863"/>
    <n v="182"/>
  </r>
  <r>
    <s v="App"/>
    <x v="320"/>
    <n v="11.2"/>
    <n v="28593"/>
    <n v="225"/>
  </r>
  <r>
    <s v="App"/>
    <x v="321"/>
    <n v="9.18"/>
    <n v="25367"/>
    <n v="362"/>
  </r>
  <r>
    <s v="App"/>
    <x v="322"/>
    <n v="9.98"/>
    <n v="23210"/>
    <n v="173"/>
  </r>
  <r>
    <s v="App"/>
    <x v="323"/>
    <n v="15.78"/>
    <n v="36879"/>
    <n v="266"/>
  </r>
  <r>
    <s v="App"/>
    <x v="324"/>
    <n v="14.12"/>
    <n v="32369"/>
    <n v="244"/>
  </r>
  <r>
    <s v="App"/>
    <x v="325"/>
    <n v="13.63"/>
    <n v="29655"/>
    <n v="182"/>
  </r>
  <r>
    <s v="App"/>
    <x v="326"/>
    <n v="17.010000000000002"/>
    <n v="35883"/>
    <n v="233"/>
  </r>
  <r>
    <s v="App"/>
    <x v="327"/>
    <n v="15.77"/>
    <n v="28813"/>
    <n v="175"/>
  </r>
  <r>
    <s v="App"/>
    <x v="328"/>
    <n v="15.5"/>
    <n v="28858"/>
    <n v="187"/>
  </r>
  <r>
    <s v="App"/>
    <x v="329"/>
    <n v="12.4"/>
    <n v="23268"/>
    <n v="124"/>
  </r>
  <r>
    <s v="App"/>
    <x v="330"/>
    <n v="17.91"/>
    <n v="37354"/>
    <n v="193"/>
  </r>
  <r>
    <s v="App"/>
    <x v="331"/>
    <n v="10.67"/>
    <n v="22184"/>
    <n v="108"/>
  </r>
  <r>
    <s v="App"/>
    <x v="332"/>
    <n v="15.47"/>
    <n v="35297"/>
    <n v="157"/>
  </r>
  <r>
    <s v="App"/>
    <x v="333"/>
    <n v="13.49"/>
    <n v="38087"/>
    <n v="146"/>
  </r>
  <r>
    <s v="App"/>
    <x v="334"/>
    <n v="9"/>
    <n v="31933"/>
    <n v="142"/>
  </r>
  <r>
    <s v="App"/>
    <x v="335"/>
    <n v="6.89"/>
    <n v="25791"/>
    <n v="131"/>
  </r>
  <r>
    <s v="App"/>
    <x v="336"/>
    <n v="6.72"/>
    <n v="26203"/>
    <n v="116"/>
  </r>
  <r>
    <s v="App"/>
    <x v="337"/>
    <n v="11.95"/>
    <n v="40351"/>
    <n v="186"/>
  </r>
  <r>
    <s v="App"/>
    <x v="338"/>
    <n v="10.8"/>
    <n v="34873"/>
    <n v="203"/>
  </r>
  <r>
    <s v="App"/>
    <x v="339"/>
    <n v="11.97"/>
    <n v="36207"/>
    <n v="203"/>
  </r>
  <r>
    <s v="App"/>
    <x v="340"/>
    <n v="12.6"/>
    <n v="35765"/>
    <n v="192"/>
  </r>
  <r>
    <s v="App"/>
    <x v="341"/>
    <n v="8.4600000000000009"/>
    <n v="21087"/>
    <n v="130"/>
  </r>
  <r>
    <s v="App"/>
    <x v="342"/>
    <n v="13.39"/>
    <n v="29143"/>
    <n v="173"/>
  </r>
  <r>
    <s v="App"/>
    <x v="343"/>
    <n v="12.78"/>
    <n v="27539"/>
    <n v="149"/>
  </r>
  <r>
    <s v="App"/>
    <x v="344"/>
    <n v="26.34"/>
    <n v="54401"/>
    <n v="318"/>
  </r>
  <r>
    <s v="App"/>
    <x v="345"/>
    <n v="15.87"/>
    <n v="35801"/>
    <n v="175"/>
  </r>
  <r>
    <s v="App"/>
    <x v="346"/>
    <n v="16.559999999999999"/>
    <n v="35273"/>
    <n v="172"/>
  </r>
  <r>
    <s v="App"/>
    <x v="347"/>
    <n v="25.81"/>
    <n v="43929"/>
    <n v="174"/>
  </r>
  <r>
    <s v="App"/>
    <x v="348"/>
    <n v="24.87"/>
    <n v="42356"/>
    <n v="225"/>
  </r>
  <r>
    <s v="App"/>
    <x v="349"/>
    <n v="30.32"/>
    <n v="47689"/>
    <n v="178"/>
  </r>
  <r>
    <s v="App"/>
    <x v="350"/>
    <n v="27.33"/>
    <n v="35221"/>
    <n v="142"/>
  </r>
  <r>
    <s v="App"/>
    <x v="351"/>
    <n v="39.909999999999997"/>
    <n v="54935"/>
    <n v="194"/>
  </r>
  <r>
    <s v="App"/>
    <x v="352"/>
    <n v="28.05"/>
    <n v="36057"/>
    <n v="143"/>
  </r>
  <r>
    <s v="App"/>
    <x v="353"/>
    <n v="21.12"/>
    <n v="29572"/>
    <n v="113"/>
  </r>
  <r>
    <s v="App"/>
    <x v="354"/>
    <n v="32.26"/>
    <n v="47747"/>
    <n v="168"/>
  </r>
  <r>
    <s v="App"/>
    <x v="355"/>
    <n v="13.57"/>
    <n v="41177"/>
    <n v="117"/>
  </r>
  <r>
    <s v="App"/>
    <x v="356"/>
    <n v="9.65"/>
    <n v="29608"/>
    <n v="108"/>
  </r>
  <r>
    <s v="App"/>
    <x v="357"/>
    <n v="7.72"/>
    <n v="20388"/>
    <n v="81"/>
  </r>
  <r>
    <s v="App"/>
    <x v="358"/>
    <n v="8.6300000000000008"/>
    <n v="20602"/>
    <n v="90"/>
  </r>
  <r>
    <s v="App"/>
    <x v="359"/>
    <n v="21.37"/>
    <n v="50152"/>
    <n v="194"/>
  </r>
  <r>
    <s v="App"/>
    <x v="360"/>
    <n v="16.71"/>
    <n v="38122"/>
    <n v="171"/>
  </r>
  <r>
    <s v="App"/>
    <x v="361"/>
    <n v="18.88"/>
    <n v="42129"/>
    <n v="188"/>
  </r>
  <r>
    <s v="App"/>
    <x v="362"/>
    <n v="15.7"/>
    <n v="42057"/>
    <n v="201"/>
  </r>
  <r>
    <s v="App"/>
    <x v="363"/>
    <n v="14.15"/>
    <n v="35070"/>
    <n v="180"/>
  </r>
  <r>
    <s v="App"/>
    <x v="364"/>
    <n v="7.2"/>
    <n v="20963"/>
    <n v="83"/>
  </r>
  <r>
    <s v="App"/>
    <x v="365"/>
    <n v="4.53"/>
    <n v="18452"/>
    <n v="109"/>
  </r>
  <r>
    <s v="App"/>
    <x v="366"/>
    <n v="9.8800000000000008"/>
    <n v="37187"/>
    <n v="200"/>
  </r>
  <r>
    <s v="App"/>
    <x v="367"/>
    <n v="9.58"/>
    <n v="34613"/>
    <n v="165"/>
  </r>
  <r>
    <s v="App"/>
    <x v="368"/>
    <n v="11.88"/>
    <n v="45004"/>
    <n v="278"/>
  </r>
  <r>
    <s v="App"/>
    <x v="369"/>
    <n v="12.35"/>
    <n v="53380"/>
    <n v="327"/>
  </r>
  <r>
    <s v="App"/>
    <x v="370"/>
    <n v="6.81"/>
    <n v="31015"/>
    <n v="143"/>
  </r>
  <r>
    <s v="App"/>
    <x v="371"/>
    <n v="5.78"/>
    <n v="26628"/>
    <n v="139"/>
  </r>
  <r>
    <s v="App"/>
    <x v="372"/>
    <n v="13.7"/>
    <n v="48527"/>
    <n v="355"/>
  </r>
  <r>
    <s v="App"/>
    <x v="373"/>
    <n v="6.28"/>
    <n v="26578"/>
    <n v="165"/>
  </r>
  <r>
    <s v="App"/>
    <x v="374"/>
    <n v="13.16"/>
    <n v="42589"/>
    <n v="205"/>
  </r>
  <r>
    <s v="App"/>
    <x v="375"/>
    <n v="11.2"/>
    <n v="37325"/>
    <n v="190"/>
  </r>
  <r>
    <s v="App"/>
    <x v="376"/>
    <n v="13.57"/>
    <n v="37698"/>
    <n v="145"/>
  </r>
  <r>
    <s v="App"/>
    <x v="377"/>
    <n v="17.329999999999998"/>
    <n v="38753"/>
    <n v="194"/>
  </r>
  <r>
    <s v="App"/>
    <x v="378"/>
    <n v="12.06"/>
    <n v="27833"/>
    <n v="129"/>
  </r>
  <r>
    <s v="App"/>
    <x v="379"/>
    <n v="19.86"/>
    <n v="50843"/>
    <n v="196"/>
  </r>
  <r>
    <s v="App"/>
    <x v="380"/>
    <n v="14.07"/>
    <n v="39790"/>
    <n v="144"/>
  </r>
  <r>
    <s v="App"/>
    <x v="381"/>
    <n v="14.36"/>
    <n v="38875"/>
    <n v="194"/>
  </r>
  <r>
    <s v="App"/>
    <x v="382"/>
    <n v="17.059999999999999"/>
    <n v="37674"/>
    <n v="240"/>
  </r>
  <r>
    <s v="App"/>
    <x v="383"/>
    <n v="16.510000000000002"/>
    <n v="42367"/>
    <n v="185"/>
  </r>
  <r>
    <s v="App"/>
    <x v="384"/>
    <n v="14.18"/>
    <n v="30903"/>
    <n v="198"/>
  </r>
  <r>
    <s v="App"/>
    <x v="385"/>
    <n v="11.6"/>
    <n v="27197"/>
    <n v="178"/>
  </r>
  <r>
    <s v="App"/>
    <x v="386"/>
    <n v="21.66"/>
    <n v="50356"/>
    <n v="226"/>
  </r>
  <r>
    <s v="App"/>
    <x v="387"/>
    <n v="14.08"/>
    <n v="35742"/>
    <n v="135"/>
  </r>
  <r>
    <s v="App"/>
    <x v="388"/>
    <n v="10.49"/>
    <n v="36892"/>
    <n v="134"/>
  </r>
  <r>
    <s v="App"/>
    <x v="389"/>
    <n v="14.14"/>
    <n v="46100"/>
    <n v="211"/>
  </r>
  <r>
    <s v="App"/>
    <x v="390"/>
    <n v="13.57"/>
    <n v="37913"/>
    <n v="186"/>
  </r>
  <r>
    <s v="App"/>
    <x v="391"/>
    <n v="12.62"/>
    <n v="31552"/>
    <n v="142"/>
  </r>
  <r>
    <s v="App"/>
    <x v="392"/>
    <n v="11.49"/>
    <n v="28581"/>
    <n v="140"/>
  </r>
  <r>
    <s v="App"/>
    <x v="393"/>
    <n v="22.09"/>
    <n v="53084"/>
    <n v="232"/>
  </r>
  <r>
    <s v="App"/>
    <x v="394"/>
    <n v="18.079999999999998"/>
    <n v="42038"/>
    <n v="207"/>
  </r>
  <r>
    <s v="App"/>
    <x v="395"/>
    <n v="19.559999999999999"/>
    <n v="47120"/>
    <n v="187"/>
  </r>
  <r>
    <s v="App"/>
    <x v="396"/>
    <n v="9.1"/>
    <n v="35826"/>
    <n v="157"/>
  </r>
  <r>
    <s v="App"/>
    <x v="397"/>
    <n v="8.34"/>
    <n v="33579"/>
    <n v="91"/>
  </r>
  <r>
    <s v="App"/>
    <x v="398"/>
    <n v="10.07"/>
    <n v="30927"/>
    <n v="149"/>
  </r>
  <r>
    <s v="App"/>
    <x v="399"/>
    <n v="8.1300000000000008"/>
    <n v="26891"/>
    <n v="141"/>
  </r>
  <r>
    <s v="App"/>
    <x v="400"/>
    <n v="18.71"/>
    <n v="52376"/>
    <n v="290"/>
  </r>
  <r>
    <s v="App"/>
    <x v="401"/>
    <n v="15.92"/>
    <n v="39302"/>
    <n v="133"/>
  </r>
  <r>
    <s v="App"/>
    <x v="402"/>
    <n v="15.71"/>
    <n v="40082"/>
    <n v="132"/>
  </r>
  <r>
    <s v="App"/>
    <x v="403"/>
    <n v="14.25"/>
    <n v="38215"/>
    <n v="168"/>
  </r>
  <r>
    <s v="App"/>
    <x v="404"/>
    <n v="14.5"/>
    <n v="44026"/>
    <n v="200"/>
  </r>
  <r>
    <s v="App"/>
    <x v="405"/>
    <n v="8.5399999999999991"/>
    <n v="25006"/>
    <n v="112"/>
  </r>
  <r>
    <s v="App"/>
    <x v="406"/>
    <n v="7.61"/>
    <n v="19879"/>
    <n v="104"/>
  </r>
  <r>
    <s v="App"/>
    <x v="407"/>
    <n v="9.52"/>
    <n v="22351"/>
    <n v="104"/>
  </r>
  <r>
    <s v="App"/>
    <x v="408"/>
    <n v="9.5"/>
    <n v="21993"/>
    <n v="87"/>
  </r>
  <r>
    <s v="App"/>
    <x v="409"/>
    <n v="17.22"/>
    <n v="43947"/>
    <n v="163"/>
  </r>
  <r>
    <s v="App"/>
    <x v="410"/>
    <n v="14.63"/>
    <n v="41387"/>
    <n v="138"/>
  </r>
  <r>
    <s v="App"/>
    <x v="411"/>
    <n v="15.67"/>
    <n v="43035"/>
    <n v="155"/>
  </r>
  <r>
    <s v="App"/>
    <x v="412"/>
    <n v="10.92"/>
    <n v="30687"/>
    <n v="126"/>
  </r>
  <r>
    <s v="App"/>
    <x v="413"/>
    <n v="10.44"/>
    <n v="29371"/>
    <n v="178"/>
  </r>
  <r>
    <s v="App"/>
    <x v="414"/>
    <n v="18.52"/>
    <n v="53402"/>
    <n v="275"/>
  </r>
  <r>
    <s v="App"/>
    <x v="415"/>
    <n v="12.83"/>
    <n v="39257"/>
    <n v="177"/>
  </r>
  <r>
    <s v="App"/>
    <x v="416"/>
    <n v="11.91"/>
    <n v="37430"/>
    <n v="189"/>
  </r>
  <r>
    <s v="App"/>
    <x v="417"/>
    <n v="15.58"/>
    <n v="44316"/>
    <n v="200"/>
  </r>
  <r>
    <s v="App"/>
    <x v="418"/>
    <n v="14.14"/>
    <n v="38392"/>
    <n v="183"/>
  </r>
  <r>
    <s v="App"/>
    <x v="419"/>
    <n v="13.46"/>
    <n v="33156"/>
    <n v="111"/>
  </r>
  <r>
    <s v="App"/>
    <x v="420"/>
    <n v="11.14"/>
    <n v="29649"/>
    <n v="132"/>
  </r>
  <r>
    <s v="App"/>
    <x v="421"/>
    <n v="22.69"/>
    <n v="54363"/>
    <n v="240"/>
  </r>
  <r>
    <s v="App"/>
    <x v="422"/>
    <n v="11.69"/>
    <n v="41142"/>
    <n v="201"/>
  </r>
  <r>
    <s v="App"/>
    <x v="423"/>
    <n v="11.57"/>
    <n v="40932"/>
    <n v="176"/>
  </r>
  <r>
    <s v="App"/>
    <x v="424"/>
    <n v="13.06"/>
    <n v="48283"/>
    <n v="239"/>
  </r>
  <r>
    <s v="App"/>
    <x v="425"/>
    <n v="8.19"/>
    <n v="37881"/>
    <n v="173"/>
  </r>
  <r>
    <s v="App"/>
    <x v="426"/>
    <n v="8.27"/>
    <n v="33346"/>
    <n v="153"/>
  </r>
  <r>
    <s v="App"/>
    <x v="427"/>
    <n v="8.17"/>
    <n v="29623"/>
    <n v="143"/>
  </r>
  <r>
    <s v="App"/>
    <x v="428"/>
    <n v="15.1"/>
    <n v="48960"/>
    <n v="234"/>
  </r>
  <r>
    <s v="App"/>
    <x v="429"/>
    <n v="13.9"/>
    <n v="40123"/>
    <n v="202"/>
  </r>
  <r>
    <s v="App"/>
    <x v="430"/>
    <n v="11.91"/>
    <n v="38104"/>
    <n v="171"/>
  </r>
  <r>
    <s v="App"/>
    <x v="431"/>
    <n v="15.23"/>
    <n v="47998"/>
    <n v="270"/>
  </r>
  <r>
    <s v="App"/>
    <x v="432"/>
    <n v="14.23"/>
    <n v="47706"/>
    <n v="243"/>
  </r>
  <r>
    <s v="App"/>
    <x v="433"/>
    <n v="10.92"/>
    <n v="34641"/>
    <n v="256"/>
  </r>
  <r>
    <s v="App"/>
    <x v="434"/>
    <n v="9.5399999999999991"/>
    <n v="33048"/>
    <n v="163"/>
  </r>
  <r>
    <s v="App"/>
    <x v="435"/>
    <n v="20.58"/>
    <n v="59779"/>
    <n v="322"/>
  </r>
  <r>
    <s v="App"/>
    <x v="436"/>
    <n v="15.76"/>
    <n v="45226"/>
    <n v="232"/>
  </r>
  <r>
    <s v="App"/>
    <x v="437"/>
    <n v="14.99"/>
    <n v="55643"/>
    <n v="308"/>
  </r>
  <r>
    <s v="App"/>
    <x v="438"/>
    <n v="16.96"/>
    <n v="64741"/>
    <n v="378"/>
  </r>
  <r>
    <s v="App"/>
    <x v="439"/>
    <n v="16.73"/>
    <n v="59955"/>
    <n v="318"/>
  </r>
  <r>
    <s v="App"/>
    <x v="440"/>
    <n v="10.52"/>
    <n v="34850"/>
    <n v="191"/>
  </r>
  <r>
    <s v="App"/>
    <x v="441"/>
    <n v="9.65"/>
    <n v="31442"/>
    <n v="196"/>
  </r>
  <r>
    <s v="App"/>
    <x v="442"/>
    <n v="18.690000000000001"/>
    <n v="57260"/>
    <n v="333"/>
  </r>
  <r>
    <s v="App"/>
    <x v="443"/>
    <n v="12.48"/>
    <n v="38966"/>
    <n v="226"/>
  </r>
  <r>
    <s v="App"/>
    <x v="444"/>
    <n v="20.13"/>
    <n v="52017"/>
    <n v="248"/>
  </r>
  <r>
    <s v="App"/>
    <x v="445"/>
    <n v="18.100000000000001"/>
    <n v="41789"/>
    <n v="214"/>
  </r>
  <r>
    <s v="App"/>
    <x v="446"/>
    <n v="16.36"/>
    <n v="47976"/>
    <n v="299"/>
  </r>
  <r>
    <s v="App"/>
    <x v="447"/>
    <n v="12.12"/>
    <n v="33333"/>
    <n v="194"/>
  </r>
  <r>
    <s v="App"/>
    <x v="448"/>
    <n v="10.98"/>
    <n v="31480"/>
    <n v="186"/>
  </r>
  <r>
    <s v="App"/>
    <x v="449"/>
    <n v="21.67"/>
    <n v="60457"/>
    <n v="318"/>
  </r>
  <r>
    <s v="App"/>
    <x v="450"/>
    <n v="19.28"/>
    <n v="45963"/>
    <n v="283"/>
  </r>
  <r>
    <s v="App"/>
    <x v="451"/>
    <n v="17.690000000000001"/>
    <n v="42289"/>
    <n v="204"/>
  </r>
  <r>
    <s v="App"/>
    <x v="452"/>
    <n v="13.02"/>
    <n v="32645"/>
    <n v="195"/>
  </r>
  <r>
    <s v="App"/>
    <x v="453"/>
    <n v="6.41"/>
    <n v="19044"/>
    <n v="136"/>
  </r>
  <r>
    <s v="App"/>
    <x v="454"/>
    <n v="11.59"/>
    <n v="26655"/>
    <n v="167"/>
  </r>
  <r>
    <s v="App"/>
    <x v="455"/>
    <n v="15.39"/>
    <n v="32103"/>
    <n v="186"/>
  </r>
  <r>
    <s v="App"/>
    <x v="456"/>
    <n v="21.82"/>
    <n v="63090"/>
    <n v="328"/>
  </r>
  <r>
    <s v="App"/>
    <x v="457"/>
    <n v="19.399999999999999"/>
    <n v="44125"/>
    <n v="225"/>
  </r>
  <r>
    <s v="App"/>
    <x v="458"/>
    <n v="15.76"/>
    <n v="42496"/>
    <n v="245"/>
  </r>
  <r>
    <s v="App"/>
    <x v="459"/>
    <n v="20.73"/>
    <n v="53274"/>
    <n v="289"/>
  </r>
  <r>
    <s v="App"/>
    <x v="460"/>
    <n v="16.309999999999999"/>
    <n v="43893"/>
    <n v="251"/>
  </r>
  <r>
    <s v="App"/>
    <x v="461"/>
    <n v="7.99"/>
    <n v="31928"/>
    <n v="175"/>
  </r>
  <r>
    <s v="App"/>
    <x v="462"/>
    <n v="8.2899999999999991"/>
    <n v="31591"/>
    <n v="181"/>
  </r>
  <r>
    <s v="App"/>
    <x v="463"/>
    <n v="19.88"/>
    <n v="62875"/>
    <n v="338"/>
  </r>
  <r>
    <s v="App"/>
    <x v="464"/>
    <n v="13.86"/>
    <n v="44839"/>
    <n v="328"/>
  </r>
  <r>
    <s v="App"/>
    <x v="465"/>
    <n v="15.55"/>
    <n v="44263"/>
    <n v="235"/>
  </r>
  <r>
    <s v="App"/>
    <x v="466"/>
    <n v="16.34"/>
    <n v="45388"/>
    <n v="252"/>
  </r>
  <r>
    <s v="App"/>
    <x v="467"/>
    <n v="17.670000000000002"/>
    <n v="44404"/>
    <n v="271"/>
  </r>
  <r>
    <s v="App"/>
    <x v="468"/>
    <n v="13.04"/>
    <n v="33964"/>
    <n v="200"/>
  </r>
  <r>
    <s v="App"/>
    <x v="469"/>
    <n v="12.3"/>
    <n v="31914"/>
    <n v="181"/>
  </r>
  <r>
    <s v="App"/>
    <x v="470"/>
    <n v="22.72"/>
    <n v="61429"/>
    <n v="324"/>
  </r>
  <r>
    <s v="App"/>
    <x v="471"/>
    <n v="17.04"/>
    <n v="44401"/>
    <n v="239"/>
  </r>
  <r>
    <s v="App"/>
    <x v="472"/>
    <n v="13.31"/>
    <n v="38561"/>
    <n v="177"/>
  </r>
  <r>
    <s v="App"/>
    <x v="473"/>
    <n v="17.22"/>
    <n v="40963"/>
    <n v="237"/>
  </r>
  <r>
    <s v="App"/>
    <x v="474"/>
    <n v="23.44"/>
    <n v="50133"/>
    <n v="240"/>
  </r>
  <r>
    <s v="App"/>
    <x v="475"/>
    <n v="17.22"/>
    <n v="33560"/>
    <n v="204"/>
  </r>
  <r>
    <s v="App"/>
    <x v="476"/>
    <n v="11.64"/>
    <n v="29238"/>
    <n v="169"/>
  </r>
  <r>
    <s v="App"/>
    <x v="477"/>
    <n v="25.81"/>
    <n v="57161"/>
    <n v="291"/>
  </r>
  <r>
    <s v="App"/>
    <x v="478"/>
    <n v="21.25"/>
    <n v="41751"/>
    <n v="211"/>
  </r>
  <r>
    <s v="App"/>
    <x v="479"/>
    <n v="22.76"/>
    <n v="42801"/>
    <n v="188"/>
  </r>
  <r>
    <s v="App"/>
    <x v="480"/>
    <n v="21.76"/>
    <n v="41392"/>
    <n v="196"/>
  </r>
  <r>
    <s v="App"/>
    <x v="481"/>
    <n v="23.21"/>
    <n v="42067"/>
    <n v="222"/>
  </r>
  <r>
    <s v="App"/>
    <x v="482"/>
    <n v="15.58"/>
    <n v="33267"/>
    <n v="180"/>
  </r>
  <r>
    <s v="App"/>
    <x v="483"/>
    <n v="12.96"/>
    <n v="30309"/>
    <n v="201"/>
  </r>
  <r>
    <s v="App"/>
    <x v="484"/>
    <n v="30.72"/>
    <n v="68010"/>
    <n v="364"/>
  </r>
  <r>
    <s v="App"/>
    <x v="485"/>
    <n v="18.5"/>
    <n v="40460"/>
    <n v="236"/>
  </r>
  <r>
    <s v="App"/>
    <x v="486"/>
    <n v="8.48"/>
    <n v="28663"/>
    <n v="157"/>
  </r>
  <r>
    <s v="App"/>
    <x v="487"/>
    <n v="13.92"/>
    <n v="45866"/>
    <n v="252"/>
  </r>
  <r>
    <s v="App"/>
    <x v="488"/>
    <n v="11.58"/>
    <n v="39666"/>
    <n v="241"/>
  </r>
  <r>
    <s v="App"/>
    <x v="489"/>
    <n v="8.5399999999999991"/>
    <n v="31351"/>
    <n v="211"/>
  </r>
  <r>
    <s v="App"/>
    <x v="490"/>
    <n v="7"/>
    <n v="23146"/>
    <n v="138"/>
  </r>
  <r>
    <s v="App"/>
    <x v="491"/>
    <n v="18.2"/>
    <n v="50182"/>
    <n v="284"/>
  </r>
  <r>
    <s v="App"/>
    <x v="492"/>
    <n v="17.86"/>
    <n v="44960"/>
    <n v="243"/>
  </r>
  <r>
    <s v="App"/>
    <x v="493"/>
    <n v="16.32"/>
    <n v="41950"/>
    <n v="246"/>
  </r>
  <r>
    <s v="App"/>
    <x v="494"/>
    <n v="10.78"/>
    <n v="41267"/>
    <n v="245"/>
  </r>
  <r>
    <s v="App"/>
    <x v="495"/>
    <n v="12.74"/>
    <n v="50326"/>
    <n v="302"/>
  </r>
  <r>
    <s v="App"/>
    <x v="496"/>
    <n v="10.27"/>
    <n v="34008"/>
    <n v="177"/>
  </r>
  <r>
    <s v="App"/>
    <x v="497"/>
    <n v="10.15"/>
    <n v="30696"/>
    <n v="156"/>
  </r>
  <r>
    <s v="App"/>
    <x v="498"/>
    <n v="17.53"/>
    <n v="52884"/>
    <n v="206"/>
  </r>
  <r>
    <s v="App"/>
    <x v="499"/>
    <n v="17.09"/>
    <n v="43638"/>
    <n v="212"/>
  </r>
  <r>
    <s v="App"/>
    <x v="500"/>
    <n v="17.27"/>
    <n v="43593"/>
    <n v="190"/>
  </r>
  <r>
    <s v="App"/>
    <x v="501"/>
    <n v="16.77"/>
    <n v="42425"/>
    <n v="211"/>
  </r>
  <r>
    <s v="App"/>
    <x v="502"/>
    <n v="16.38"/>
    <n v="40685"/>
    <n v="204"/>
  </r>
  <r>
    <s v="App"/>
    <x v="503"/>
    <n v="13.05"/>
    <n v="32398"/>
    <n v="165"/>
  </r>
  <r>
    <s v="App"/>
    <x v="504"/>
    <n v="12.47"/>
    <n v="29707"/>
    <n v="159"/>
  </r>
  <r>
    <s v="App"/>
    <x v="505"/>
    <n v="27.43"/>
    <n v="58064"/>
    <n v="229"/>
  </r>
  <r>
    <s v="App"/>
    <x v="506"/>
    <n v="20.49"/>
    <n v="49457"/>
    <n v="174"/>
  </r>
  <r>
    <s v="App"/>
    <x v="507"/>
    <n v="13.71"/>
    <n v="39445"/>
    <n v="137"/>
  </r>
  <r>
    <s v="App"/>
    <x v="508"/>
    <n v="15.44"/>
    <n v="42188"/>
    <n v="156"/>
  </r>
  <r>
    <s v="App"/>
    <x v="509"/>
    <n v="18.899999999999999"/>
    <n v="46635"/>
    <n v="157"/>
  </r>
  <r>
    <s v="App"/>
    <x v="510"/>
    <n v="10.32"/>
    <n v="30360"/>
    <n v="91"/>
  </r>
  <r>
    <s v="App"/>
    <x v="511"/>
    <n v="8.86"/>
    <n v="28473"/>
    <n v="83"/>
  </r>
  <r>
    <s v="App"/>
    <x v="512"/>
    <n v="18"/>
    <n v="55551"/>
    <n v="220"/>
  </r>
  <r>
    <s v="App"/>
    <x v="513"/>
    <n v="18.440000000000001"/>
    <n v="42230"/>
    <n v="153"/>
  </r>
  <r>
    <s v="App"/>
    <x v="514"/>
    <n v="13.94"/>
    <n v="41807"/>
    <n v="180"/>
  </r>
  <r>
    <s v="App"/>
    <x v="515"/>
    <n v="14.64"/>
    <n v="39840"/>
    <n v="104"/>
  </r>
  <r>
    <s v="App"/>
    <x v="516"/>
    <n v="15.55"/>
    <n v="48190"/>
    <n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F2BF7-DD2F-4B78-8A50-DA24121ABF16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0">
  <location ref="A3:B18" firstHeaderRow="1" firstDataRow="1" firstDataCol="1"/>
  <pivotFields count="8">
    <pivotField showAll="0"/>
    <pivotField numFmtId="14" showAll="0">
      <items count="2228"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2"/>
        <item h="1" x="0"/>
        <item h="1" x="3"/>
        <item t="default"/>
      </items>
    </pivotField>
  </pivotFields>
  <rowFields count="2">
    <field x="7"/>
    <field x="5"/>
  </rowFields>
  <rowItems count="15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olicitudes" fld="3" baseField="0" baseItem="0" numFmtId="166"/>
  </dataFields>
  <formats count="1">
    <format dxfId="0">
      <pivotArea outline="0" collapsedLevelsAreSubtotals="1" fieldPosition="0"/>
    </format>
  </formats>
  <chartFormats count="1">
    <chartFormat chart="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6" name="Fecha">
      <autoFilter ref="A1">
        <filterColumn colId="0">
          <customFilters and="1">
            <customFilter operator="greaterThanOrEqual" val="45047"/>
            <customFilter operator="lessThanOrEqual" val="454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BE3D76A6-6CA3-4C60-81AA-F88BB89FC6DA}" sourceName="Fecha">
  <pivotTables>
    <pivotTable tabId="2" name="PivotTable1"/>
  </pivotTables>
  <state minimalRefreshVersion="6" lastRefreshVersion="6" pivotCacheId="1220463883" filterType="dateBetween">
    <selection startDate="2023-05-01T00:00:00" endDate="2024-04-30T00:00:00"/>
    <bounds startDate="2018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34FAC719-94BE-4AB4-A1D3-FFB1D2A2C2CF}" cache="NativeTimeline_Fecha" caption="Fecha" level="2" selectionLevel="2" scrollPosition="2023-12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BEF1-539F-4B3A-915C-69A1F2E2328A}">
  <sheetPr codeName="Sheet1"/>
  <dimension ref="A1:E518"/>
  <sheetViews>
    <sheetView workbookViewId="0">
      <selection activeCell="H18" sqref="H18"/>
    </sheetView>
  </sheetViews>
  <sheetFormatPr defaultRowHeight="14.4" x14ac:dyDescent="0.3"/>
  <cols>
    <col min="1" max="1" width="13.88671875" bestFit="1" customWidth="1"/>
    <col min="2" max="2" width="10.33203125" bestFit="1" customWidth="1"/>
    <col min="3" max="3" width="8.88671875" customWidth="1"/>
  </cols>
  <sheetData>
    <row r="1" spans="1:5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 x14ac:dyDescent="0.3">
      <c r="A2" t="s">
        <v>5</v>
      </c>
      <c r="B2" s="1">
        <v>44927</v>
      </c>
      <c r="C2">
        <v>7.08</v>
      </c>
      <c r="D2">
        <v>17893</v>
      </c>
      <c r="E2">
        <v>158</v>
      </c>
    </row>
    <row r="3" spans="1:5" x14ac:dyDescent="0.3">
      <c r="A3" t="s">
        <v>5</v>
      </c>
      <c r="B3" s="1">
        <v>44928</v>
      </c>
      <c r="C3">
        <v>5.85</v>
      </c>
      <c r="D3">
        <v>22375</v>
      </c>
      <c r="E3">
        <v>139</v>
      </c>
    </row>
    <row r="4" spans="1:5" x14ac:dyDescent="0.3">
      <c r="A4" t="s">
        <v>5</v>
      </c>
      <c r="B4" s="1">
        <v>44929</v>
      </c>
      <c r="C4">
        <v>15.22</v>
      </c>
      <c r="D4">
        <v>45695</v>
      </c>
      <c r="E4">
        <v>321</v>
      </c>
    </row>
    <row r="5" spans="1:5" x14ac:dyDescent="0.3">
      <c r="A5" t="s">
        <v>5</v>
      </c>
      <c r="B5" s="1">
        <v>44930</v>
      </c>
      <c r="C5">
        <v>7.68</v>
      </c>
      <c r="D5">
        <v>30792</v>
      </c>
      <c r="E5">
        <v>212</v>
      </c>
    </row>
    <row r="6" spans="1:5" x14ac:dyDescent="0.3">
      <c r="A6" t="s">
        <v>5</v>
      </c>
      <c r="B6" s="1">
        <v>44931</v>
      </c>
      <c r="C6">
        <v>8.49</v>
      </c>
      <c r="D6">
        <v>34783</v>
      </c>
      <c r="E6">
        <v>261</v>
      </c>
    </row>
    <row r="7" spans="1:5" x14ac:dyDescent="0.3">
      <c r="A7" t="s">
        <v>5</v>
      </c>
      <c r="B7" s="1">
        <v>44932</v>
      </c>
      <c r="C7">
        <v>4.75</v>
      </c>
      <c r="D7">
        <v>28821</v>
      </c>
      <c r="E7">
        <v>186</v>
      </c>
    </row>
    <row r="8" spans="1:5" x14ac:dyDescent="0.3">
      <c r="A8" t="s">
        <v>5</v>
      </c>
      <c r="B8" s="1">
        <v>44933</v>
      </c>
      <c r="C8">
        <v>3.69</v>
      </c>
      <c r="D8">
        <v>23611</v>
      </c>
      <c r="E8">
        <v>158</v>
      </c>
    </row>
    <row r="9" spans="1:5" x14ac:dyDescent="0.3">
      <c r="A9" t="s">
        <v>5</v>
      </c>
      <c r="B9" s="1">
        <v>44934</v>
      </c>
      <c r="C9">
        <v>3.69</v>
      </c>
      <c r="D9">
        <v>18987</v>
      </c>
      <c r="E9">
        <v>149</v>
      </c>
    </row>
    <row r="10" spans="1:5" x14ac:dyDescent="0.3">
      <c r="A10" t="s">
        <v>5</v>
      </c>
      <c r="B10" s="1">
        <v>44935</v>
      </c>
      <c r="C10">
        <v>3.53</v>
      </c>
      <c r="D10">
        <v>24484</v>
      </c>
      <c r="E10">
        <v>176</v>
      </c>
    </row>
    <row r="11" spans="1:5" x14ac:dyDescent="0.3">
      <c r="A11" t="s">
        <v>5</v>
      </c>
      <c r="B11" s="1">
        <v>44936</v>
      </c>
      <c r="C11">
        <v>11.37</v>
      </c>
      <c r="D11">
        <v>44189</v>
      </c>
      <c r="E11">
        <v>266</v>
      </c>
    </row>
    <row r="12" spans="1:5" x14ac:dyDescent="0.3">
      <c r="A12" t="s">
        <v>5</v>
      </c>
      <c r="B12" s="1">
        <v>44937</v>
      </c>
      <c r="C12">
        <v>8.57</v>
      </c>
      <c r="D12">
        <v>31612</v>
      </c>
      <c r="E12">
        <v>208</v>
      </c>
    </row>
    <row r="13" spans="1:5" x14ac:dyDescent="0.3">
      <c r="A13" t="s">
        <v>5</v>
      </c>
      <c r="B13" s="1">
        <v>44938</v>
      </c>
      <c r="C13">
        <v>18.66</v>
      </c>
      <c r="D13">
        <v>43522</v>
      </c>
      <c r="E13">
        <v>293</v>
      </c>
    </row>
    <row r="14" spans="1:5" x14ac:dyDescent="0.3">
      <c r="A14" t="s">
        <v>5</v>
      </c>
      <c r="B14" s="1">
        <v>44939</v>
      </c>
      <c r="C14">
        <v>14.32</v>
      </c>
      <c r="D14">
        <v>41152</v>
      </c>
      <c r="E14">
        <v>264</v>
      </c>
    </row>
    <row r="15" spans="1:5" x14ac:dyDescent="0.3">
      <c r="A15" t="s">
        <v>5</v>
      </c>
      <c r="B15" s="1">
        <v>44940</v>
      </c>
      <c r="C15">
        <v>9.19</v>
      </c>
      <c r="D15">
        <v>25420</v>
      </c>
      <c r="E15">
        <v>236</v>
      </c>
    </row>
    <row r="16" spans="1:5" x14ac:dyDescent="0.3">
      <c r="A16" t="s">
        <v>5</v>
      </c>
      <c r="B16" s="1">
        <v>44941</v>
      </c>
      <c r="C16">
        <v>9.16</v>
      </c>
      <c r="D16">
        <v>24209</v>
      </c>
      <c r="E16">
        <v>128</v>
      </c>
    </row>
    <row r="17" spans="1:5" x14ac:dyDescent="0.3">
      <c r="A17" t="s">
        <v>5</v>
      </c>
      <c r="B17" s="1">
        <v>44942</v>
      </c>
      <c r="C17">
        <v>21.47</v>
      </c>
      <c r="D17">
        <v>48277</v>
      </c>
      <c r="E17">
        <v>237</v>
      </c>
    </row>
    <row r="18" spans="1:5" x14ac:dyDescent="0.3">
      <c r="A18" t="s">
        <v>5</v>
      </c>
      <c r="B18" s="1">
        <v>44943</v>
      </c>
      <c r="C18">
        <v>16.23</v>
      </c>
      <c r="D18">
        <v>33460</v>
      </c>
      <c r="E18">
        <v>206</v>
      </c>
    </row>
    <row r="19" spans="1:5" x14ac:dyDescent="0.3">
      <c r="A19" t="s">
        <v>5</v>
      </c>
      <c r="B19" s="1">
        <v>44944</v>
      </c>
      <c r="C19">
        <v>19.91</v>
      </c>
      <c r="D19">
        <v>41661</v>
      </c>
      <c r="E19">
        <v>256</v>
      </c>
    </row>
    <row r="20" spans="1:5" x14ac:dyDescent="0.3">
      <c r="A20" t="s">
        <v>5</v>
      </c>
      <c r="B20" s="1">
        <v>44945</v>
      </c>
      <c r="C20">
        <v>10.3</v>
      </c>
      <c r="D20">
        <v>31806</v>
      </c>
      <c r="E20">
        <v>178</v>
      </c>
    </row>
    <row r="21" spans="1:5" x14ac:dyDescent="0.3">
      <c r="A21" t="s">
        <v>5</v>
      </c>
      <c r="B21" s="1">
        <v>44946</v>
      </c>
      <c r="C21">
        <v>10.33</v>
      </c>
      <c r="D21">
        <v>39321</v>
      </c>
      <c r="E21">
        <v>163</v>
      </c>
    </row>
    <row r="22" spans="1:5" x14ac:dyDescent="0.3">
      <c r="A22" t="s">
        <v>5</v>
      </c>
      <c r="B22" s="1">
        <v>44947</v>
      </c>
      <c r="C22">
        <v>15.74</v>
      </c>
      <c r="D22">
        <v>44315</v>
      </c>
      <c r="E22">
        <v>313</v>
      </c>
    </row>
    <row r="23" spans="1:5" x14ac:dyDescent="0.3">
      <c r="A23" t="s">
        <v>5</v>
      </c>
      <c r="B23" s="1">
        <v>44948</v>
      </c>
      <c r="C23">
        <v>7.07</v>
      </c>
      <c r="D23">
        <v>23823</v>
      </c>
      <c r="E23">
        <v>150</v>
      </c>
    </row>
    <row r="24" spans="1:5" x14ac:dyDescent="0.3">
      <c r="A24" t="s">
        <v>5</v>
      </c>
      <c r="B24" s="1">
        <v>44949</v>
      </c>
      <c r="C24">
        <v>15.54</v>
      </c>
      <c r="D24">
        <v>49966</v>
      </c>
      <c r="E24">
        <v>320</v>
      </c>
    </row>
    <row r="25" spans="1:5" x14ac:dyDescent="0.3">
      <c r="A25" t="s">
        <v>5</v>
      </c>
      <c r="B25" s="1">
        <v>44950</v>
      </c>
      <c r="C25">
        <v>17.75</v>
      </c>
      <c r="D25">
        <v>56787</v>
      </c>
      <c r="E25">
        <v>315</v>
      </c>
    </row>
    <row r="26" spans="1:5" x14ac:dyDescent="0.3">
      <c r="A26" t="s">
        <v>5</v>
      </c>
      <c r="B26" s="1">
        <v>44951</v>
      </c>
      <c r="C26">
        <v>11.78</v>
      </c>
      <c r="D26">
        <v>43865</v>
      </c>
      <c r="E26">
        <v>295</v>
      </c>
    </row>
    <row r="27" spans="1:5" x14ac:dyDescent="0.3">
      <c r="A27" t="s">
        <v>5</v>
      </c>
      <c r="B27" s="1">
        <v>44952</v>
      </c>
      <c r="C27">
        <v>9.0399999999999991</v>
      </c>
      <c r="D27">
        <v>33691</v>
      </c>
      <c r="E27">
        <v>184</v>
      </c>
    </row>
    <row r="28" spans="1:5" x14ac:dyDescent="0.3">
      <c r="A28" t="s">
        <v>5</v>
      </c>
      <c r="B28" s="1">
        <v>44953</v>
      </c>
      <c r="C28">
        <v>10.49</v>
      </c>
      <c r="D28">
        <v>37849</v>
      </c>
      <c r="E28">
        <v>190</v>
      </c>
    </row>
    <row r="29" spans="1:5" x14ac:dyDescent="0.3">
      <c r="A29" t="s">
        <v>5</v>
      </c>
      <c r="B29" s="1">
        <v>44954</v>
      </c>
      <c r="C29">
        <v>11.41</v>
      </c>
      <c r="D29">
        <v>34112</v>
      </c>
      <c r="E29">
        <v>195</v>
      </c>
    </row>
    <row r="30" spans="1:5" x14ac:dyDescent="0.3">
      <c r="A30" t="s">
        <v>5</v>
      </c>
      <c r="B30" s="1">
        <v>44955</v>
      </c>
      <c r="C30">
        <v>7.61</v>
      </c>
      <c r="D30">
        <v>23929</v>
      </c>
      <c r="E30">
        <v>124</v>
      </c>
    </row>
    <row r="31" spans="1:5" x14ac:dyDescent="0.3">
      <c r="A31" t="s">
        <v>5</v>
      </c>
      <c r="B31" s="1">
        <v>44956</v>
      </c>
      <c r="C31">
        <v>12.65</v>
      </c>
      <c r="D31">
        <v>46320</v>
      </c>
      <c r="E31">
        <v>236</v>
      </c>
    </row>
    <row r="32" spans="1:5" x14ac:dyDescent="0.3">
      <c r="A32" t="s">
        <v>5</v>
      </c>
      <c r="B32" s="1">
        <v>44957</v>
      </c>
      <c r="C32">
        <v>12.26</v>
      </c>
      <c r="D32">
        <v>41952</v>
      </c>
      <c r="E32">
        <v>220</v>
      </c>
    </row>
    <row r="33" spans="1:5" x14ac:dyDescent="0.3">
      <c r="A33" t="s">
        <v>5</v>
      </c>
      <c r="B33" s="1">
        <v>44958</v>
      </c>
      <c r="C33">
        <v>8.91</v>
      </c>
      <c r="D33">
        <v>31792</v>
      </c>
      <c r="E33">
        <v>160</v>
      </c>
    </row>
    <row r="34" spans="1:5" x14ac:dyDescent="0.3">
      <c r="A34" t="s">
        <v>5</v>
      </c>
      <c r="B34" s="1">
        <v>44959</v>
      </c>
      <c r="C34">
        <v>10.69</v>
      </c>
      <c r="D34">
        <v>30846</v>
      </c>
      <c r="E34">
        <v>176</v>
      </c>
    </row>
    <row r="35" spans="1:5" x14ac:dyDescent="0.3">
      <c r="A35" t="s">
        <v>5</v>
      </c>
      <c r="B35" s="1">
        <v>44960</v>
      </c>
      <c r="C35">
        <v>12.47</v>
      </c>
      <c r="D35">
        <v>40277</v>
      </c>
      <c r="E35">
        <v>219</v>
      </c>
    </row>
    <row r="36" spans="1:5" x14ac:dyDescent="0.3">
      <c r="A36" t="s">
        <v>5</v>
      </c>
      <c r="B36" s="1">
        <v>44961</v>
      </c>
      <c r="C36">
        <v>8.8699999999999992</v>
      </c>
      <c r="D36">
        <v>26168</v>
      </c>
      <c r="E36">
        <v>138</v>
      </c>
    </row>
    <row r="37" spans="1:5" x14ac:dyDescent="0.3">
      <c r="A37" t="s">
        <v>5</v>
      </c>
      <c r="B37" s="1">
        <v>44962</v>
      </c>
      <c r="C37">
        <v>8.31</v>
      </c>
      <c r="D37">
        <v>22947</v>
      </c>
      <c r="E37">
        <v>155</v>
      </c>
    </row>
    <row r="38" spans="1:5" x14ac:dyDescent="0.3">
      <c r="A38" t="s">
        <v>5</v>
      </c>
      <c r="B38" s="1">
        <v>44963</v>
      </c>
      <c r="C38">
        <v>14.78</v>
      </c>
      <c r="D38">
        <v>41444</v>
      </c>
      <c r="E38">
        <v>253</v>
      </c>
    </row>
    <row r="39" spans="1:5" x14ac:dyDescent="0.3">
      <c r="A39" t="s">
        <v>5</v>
      </c>
      <c r="B39" s="1">
        <v>44964</v>
      </c>
      <c r="C39">
        <v>12.98</v>
      </c>
      <c r="D39">
        <v>31808</v>
      </c>
      <c r="E39">
        <v>180</v>
      </c>
    </row>
    <row r="40" spans="1:5" x14ac:dyDescent="0.3">
      <c r="A40" t="s">
        <v>5</v>
      </c>
      <c r="B40" s="1">
        <v>44965</v>
      </c>
      <c r="C40">
        <v>12.76</v>
      </c>
      <c r="D40">
        <v>41176</v>
      </c>
      <c r="E40">
        <v>245</v>
      </c>
    </row>
    <row r="41" spans="1:5" x14ac:dyDescent="0.3">
      <c r="A41" t="s">
        <v>5</v>
      </c>
      <c r="B41" s="1">
        <v>44966</v>
      </c>
      <c r="C41">
        <v>13.47</v>
      </c>
      <c r="D41">
        <v>32749</v>
      </c>
      <c r="E41">
        <v>204</v>
      </c>
    </row>
    <row r="42" spans="1:5" x14ac:dyDescent="0.3">
      <c r="A42" t="s">
        <v>5</v>
      </c>
      <c r="B42" s="1">
        <v>44967</v>
      </c>
      <c r="C42">
        <v>10.89</v>
      </c>
      <c r="D42">
        <v>31948</v>
      </c>
      <c r="E42">
        <v>158</v>
      </c>
    </row>
    <row r="43" spans="1:5" x14ac:dyDescent="0.3">
      <c r="A43" t="s">
        <v>5</v>
      </c>
      <c r="B43" s="1">
        <v>44968</v>
      </c>
      <c r="C43">
        <v>9.52</v>
      </c>
      <c r="D43">
        <v>26355</v>
      </c>
      <c r="E43">
        <v>200</v>
      </c>
    </row>
    <row r="44" spans="1:5" x14ac:dyDescent="0.3">
      <c r="A44" t="s">
        <v>5</v>
      </c>
      <c r="B44" s="1">
        <v>44969</v>
      </c>
      <c r="C44">
        <v>8.8699999999999992</v>
      </c>
      <c r="D44">
        <v>24512</v>
      </c>
      <c r="E44">
        <v>196</v>
      </c>
    </row>
    <row r="45" spans="1:5" x14ac:dyDescent="0.3">
      <c r="A45" t="s">
        <v>5</v>
      </c>
      <c r="B45" s="1">
        <v>44970</v>
      </c>
      <c r="C45">
        <v>18.309999999999999</v>
      </c>
      <c r="D45">
        <v>49331</v>
      </c>
      <c r="E45">
        <v>402</v>
      </c>
    </row>
    <row r="46" spans="1:5" x14ac:dyDescent="0.3">
      <c r="A46" t="s">
        <v>5</v>
      </c>
      <c r="B46" s="1">
        <v>44971</v>
      </c>
      <c r="C46">
        <v>9.89</v>
      </c>
      <c r="D46">
        <v>33104</v>
      </c>
      <c r="E46">
        <v>256</v>
      </c>
    </row>
    <row r="47" spans="1:5" x14ac:dyDescent="0.3">
      <c r="A47" t="s">
        <v>5</v>
      </c>
      <c r="B47" s="1">
        <v>44972</v>
      </c>
      <c r="C47">
        <v>13.1</v>
      </c>
      <c r="D47">
        <v>38643</v>
      </c>
      <c r="E47">
        <v>365</v>
      </c>
    </row>
    <row r="48" spans="1:5" x14ac:dyDescent="0.3">
      <c r="A48" t="s">
        <v>5</v>
      </c>
      <c r="B48" s="1">
        <v>44973</v>
      </c>
      <c r="C48">
        <v>10.050000000000001</v>
      </c>
      <c r="D48">
        <v>32899</v>
      </c>
      <c r="E48">
        <v>251</v>
      </c>
    </row>
    <row r="49" spans="1:5" x14ac:dyDescent="0.3">
      <c r="A49" t="s">
        <v>5</v>
      </c>
      <c r="B49" s="1">
        <v>44974</v>
      </c>
      <c r="C49">
        <v>8.14</v>
      </c>
      <c r="D49">
        <v>29465</v>
      </c>
      <c r="E49">
        <v>169</v>
      </c>
    </row>
    <row r="50" spans="1:5" x14ac:dyDescent="0.3">
      <c r="A50" t="s">
        <v>5</v>
      </c>
      <c r="B50" s="1">
        <v>44975</v>
      </c>
      <c r="C50">
        <v>6.35</v>
      </c>
      <c r="D50">
        <v>21580</v>
      </c>
      <c r="E50">
        <v>134</v>
      </c>
    </row>
    <row r="51" spans="1:5" x14ac:dyDescent="0.3">
      <c r="A51" t="s">
        <v>5</v>
      </c>
      <c r="B51" s="1">
        <v>44976</v>
      </c>
      <c r="C51">
        <v>6.04</v>
      </c>
      <c r="D51">
        <v>16743</v>
      </c>
      <c r="E51">
        <v>137</v>
      </c>
    </row>
    <row r="52" spans="1:5" x14ac:dyDescent="0.3">
      <c r="A52" t="s">
        <v>5</v>
      </c>
      <c r="B52" s="1">
        <v>44977</v>
      </c>
      <c r="C52">
        <v>8.5299999999999994</v>
      </c>
      <c r="D52">
        <v>19251</v>
      </c>
      <c r="E52">
        <v>155</v>
      </c>
    </row>
    <row r="53" spans="1:5" x14ac:dyDescent="0.3">
      <c r="A53" t="s">
        <v>5</v>
      </c>
      <c r="B53" s="1">
        <v>44978</v>
      </c>
      <c r="C53">
        <v>8.14</v>
      </c>
      <c r="D53">
        <v>18793</v>
      </c>
      <c r="E53">
        <v>158</v>
      </c>
    </row>
    <row r="54" spans="1:5" x14ac:dyDescent="0.3">
      <c r="A54" t="s">
        <v>5</v>
      </c>
      <c r="B54" s="1">
        <v>44979</v>
      </c>
      <c r="C54">
        <v>18.2</v>
      </c>
      <c r="D54">
        <v>44670</v>
      </c>
      <c r="E54">
        <v>405</v>
      </c>
    </row>
    <row r="55" spans="1:5" x14ac:dyDescent="0.3">
      <c r="A55" t="s">
        <v>5</v>
      </c>
      <c r="B55" s="1">
        <v>44980</v>
      </c>
      <c r="C55">
        <v>13.54</v>
      </c>
      <c r="D55">
        <v>34858</v>
      </c>
      <c r="E55">
        <v>249</v>
      </c>
    </row>
    <row r="56" spans="1:5" x14ac:dyDescent="0.3">
      <c r="A56" t="s">
        <v>5</v>
      </c>
      <c r="B56" s="1">
        <v>44981</v>
      </c>
      <c r="C56">
        <v>11.62</v>
      </c>
      <c r="D56">
        <v>31960</v>
      </c>
      <c r="E56">
        <v>238</v>
      </c>
    </row>
    <row r="57" spans="1:5" x14ac:dyDescent="0.3">
      <c r="A57" t="s">
        <v>5</v>
      </c>
      <c r="B57" s="1">
        <v>44982</v>
      </c>
      <c r="C57">
        <v>10.029999999999999</v>
      </c>
      <c r="D57">
        <v>26680</v>
      </c>
      <c r="E57">
        <v>189</v>
      </c>
    </row>
    <row r="58" spans="1:5" x14ac:dyDescent="0.3">
      <c r="A58" t="s">
        <v>5</v>
      </c>
      <c r="B58" s="1">
        <v>44983</v>
      </c>
      <c r="C58">
        <v>13.23</v>
      </c>
      <c r="D58">
        <v>27889</v>
      </c>
      <c r="E58">
        <v>205</v>
      </c>
    </row>
    <row r="59" spans="1:5" x14ac:dyDescent="0.3">
      <c r="A59" t="s">
        <v>5</v>
      </c>
      <c r="B59" s="1">
        <v>44984</v>
      </c>
      <c r="C59">
        <v>21.99</v>
      </c>
      <c r="D59">
        <v>59884</v>
      </c>
      <c r="E59">
        <v>405</v>
      </c>
    </row>
    <row r="60" spans="1:5" x14ac:dyDescent="0.3">
      <c r="A60" t="s">
        <v>5</v>
      </c>
      <c r="B60" s="1">
        <v>44985</v>
      </c>
      <c r="C60">
        <v>20.04</v>
      </c>
      <c r="D60">
        <v>40945</v>
      </c>
      <c r="E60">
        <v>242</v>
      </c>
    </row>
    <row r="61" spans="1:5" x14ac:dyDescent="0.3">
      <c r="A61" t="s">
        <v>5</v>
      </c>
      <c r="B61" s="1">
        <v>44986</v>
      </c>
      <c r="C61">
        <v>17.579999999999998</v>
      </c>
      <c r="D61">
        <v>48299</v>
      </c>
      <c r="E61">
        <v>335</v>
      </c>
    </row>
    <row r="62" spans="1:5" x14ac:dyDescent="0.3">
      <c r="A62" t="s">
        <v>5</v>
      </c>
      <c r="B62" s="1">
        <v>44987</v>
      </c>
      <c r="C62">
        <v>19.98</v>
      </c>
      <c r="D62">
        <v>37251</v>
      </c>
      <c r="E62">
        <v>269</v>
      </c>
    </row>
    <row r="63" spans="1:5" x14ac:dyDescent="0.3">
      <c r="A63" t="s">
        <v>5</v>
      </c>
      <c r="B63" s="1">
        <v>44988</v>
      </c>
      <c r="C63">
        <v>16.97</v>
      </c>
      <c r="D63">
        <v>44437</v>
      </c>
      <c r="E63">
        <v>225</v>
      </c>
    </row>
    <row r="64" spans="1:5" x14ac:dyDescent="0.3">
      <c r="A64" t="s">
        <v>5</v>
      </c>
      <c r="B64" s="1">
        <v>44989</v>
      </c>
      <c r="C64">
        <v>13.5</v>
      </c>
      <c r="D64">
        <v>30444</v>
      </c>
      <c r="E64">
        <v>238</v>
      </c>
    </row>
    <row r="65" spans="1:5" x14ac:dyDescent="0.3">
      <c r="A65" t="s">
        <v>5</v>
      </c>
      <c r="B65" s="1">
        <v>44990</v>
      </c>
      <c r="C65">
        <v>10.18</v>
      </c>
      <c r="D65">
        <v>28478</v>
      </c>
      <c r="E65">
        <v>173</v>
      </c>
    </row>
    <row r="66" spans="1:5" x14ac:dyDescent="0.3">
      <c r="A66" t="s">
        <v>5</v>
      </c>
      <c r="B66" s="1">
        <v>44991</v>
      </c>
      <c r="C66">
        <v>20.7</v>
      </c>
      <c r="D66">
        <v>53361</v>
      </c>
      <c r="E66">
        <v>311</v>
      </c>
    </row>
    <row r="67" spans="1:5" x14ac:dyDescent="0.3">
      <c r="A67" t="s">
        <v>5</v>
      </c>
      <c r="B67" s="1">
        <v>44992</v>
      </c>
      <c r="C67">
        <v>13.87</v>
      </c>
      <c r="D67">
        <v>39301</v>
      </c>
      <c r="E67">
        <v>225</v>
      </c>
    </row>
    <row r="68" spans="1:5" x14ac:dyDescent="0.3">
      <c r="A68" t="s">
        <v>5</v>
      </c>
      <c r="B68" s="1">
        <v>44993</v>
      </c>
      <c r="C68">
        <v>16.649999999999999</v>
      </c>
      <c r="D68">
        <v>39464</v>
      </c>
      <c r="E68">
        <v>238</v>
      </c>
    </row>
    <row r="69" spans="1:5" x14ac:dyDescent="0.3">
      <c r="A69" t="s">
        <v>5</v>
      </c>
      <c r="B69" s="1">
        <v>44994</v>
      </c>
      <c r="C69">
        <v>16.809999999999999</v>
      </c>
      <c r="D69">
        <v>43622</v>
      </c>
      <c r="E69">
        <v>255</v>
      </c>
    </row>
    <row r="70" spans="1:5" x14ac:dyDescent="0.3">
      <c r="A70" t="s">
        <v>5</v>
      </c>
      <c r="B70" s="1">
        <v>44995</v>
      </c>
      <c r="C70">
        <v>18.39</v>
      </c>
      <c r="D70">
        <v>48677</v>
      </c>
      <c r="E70">
        <v>268</v>
      </c>
    </row>
    <row r="71" spans="1:5" x14ac:dyDescent="0.3">
      <c r="A71" t="s">
        <v>5</v>
      </c>
      <c r="B71" s="1">
        <v>44996</v>
      </c>
      <c r="C71">
        <v>15.16</v>
      </c>
      <c r="D71">
        <v>29670</v>
      </c>
      <c r="E71">
        <v>194</v>
      </c>
    </row>
    <row r="72" spans="1:5" x14ac:dyDescent="0.3">
      <c r="A72" t="s">
        <v>5</v>
      </c>
      <c r="B72" s="1">
        <v>44997</v>
      </c>
      <c r="C72">
        <v>10.7</v>
      </c>
      <c r="D72">
        <v>29077</v>
      </c>
      <c r="E72">
        <v>142</v>
      </c>
    </row>
    <row r="73" spans="1:5" x14ac:dyDescent="0.3">
      <c r="A73" t="s">
        <v>5</v>
      </c>
      <c r="B73" s="1">
        <v>44998</v>
      </c>
      <c r="C73">
        <v>23.36</v>
      </c>
      <c r="D73">
        <v>58716</v>
      </c>
      <c r="E73">
        <v>310</v>
      </c>
    </row>
    <row r="74" spans="1:5" x14ac:dyDescent="0.3">
      <c r="A74" t="s">
        <v>5</v>
      </c>
      <c r="B74" s="1">
        <v>44999</v>
      </c>
      <c r="C74">
        <v>18.41</v>
      </c>
      <c r="D74">
        <v>39091</v>
      </c>
      <c r="E74">
        <v>237</v>
      </c>
    </row>
    <row r="75" spans="1:5" x14ac:dyDescent="0.3">
      <c r="A75" t="s">
        <v>5</v>
      </c>
      <c r="B75" s="1">
        <v>45000</v>
      </c>
      <c r="C75">
        <v>17.170000000000002</v>
      </c>
      <c r="D75">
        <v>50623</v>
      </c>
      <c r="E75">
        <v>262</v>
      </c>
    </row>
    <row r="76" spans="1:5" x14ac:dyDescent="0.3">
      <c r="A76" t="s">
        <v>5</v>
      </c>
      <c r="B76" s="1">
        <v>45001</v>
      </c>
      <c r="C76">
        <v>16.510000000000002</v>
      </c>
      <c r="D76">
        <v>38067</v>
      </c>
      <c r="E76">
        <v>226</v>
      </c>
    </row>
    <row r="77" spans="1:5" x14ac:dyDescent="0.3">
      <c r="A77" t="s">
        <v>5</v>
      </c>
      <c r="B77" s="1">
        <v>45002</v>
      </c>
      <c r="C77">
        <v>21.31</v>
      </c>
      <c r="D77">
        <v>50641</v>
      </c>
      <c r="E77">
        <v>293</v>
      </c>
    </row>
    <row r="78" spans="1:5" x14ac:dyDescent="0.3">
      <c r="A78" t="s">
        <v>5</v>
      </c>
      <c r="B78" s="1">
        <v>45003</v>
      </c>
      <c r="C78">
        <v>13.43</v>
      </c>
      <c r="D78">
        <v>28858</v>
      </c>
      <c r="E78">
        <v>183</v>
      </c>
    </row>
    <row r="79" spans="1:5" x14ac:dyDescent="0.3">
      <c r="A79" t="s">
        <v>5</v>
      </c>
      <c r="B79" s="1">
        <v>45004</v>
      </c>
      <c r="C79">
        <v>13.51</v>
      </c>
      <c r="D79">
        <v>26558</v>
      </c>
      <c r="E79">
        <v>171</v>
      </c>
    </row>
    <row r="80" spans="1:5" x14ac:dyDescent="0.3">
      <c r="A80" t="s">
        <v>5</v>
      </c>
      <c r="B80" s="1">
        <v>45005</v>
      </c>
      <c r="C80">
        <v>31.22</v>
      </c>
      <c r="D80">
        <v>58177</v>
      </c>
      <c r="E80">
        <v>260</v>
      </c>
    </row>
    <row r="81" spans="1:5" x14ac:dyDescent="0.3">
      <c r="A81" t="s">
        <v>5</v>
      </c>
      <c r="B81" s="1">
        <v>45006</v>
      </c>
      <c r="C81">
        <v>20.29</v>
      </c>
      <c r="D81">
        <v>37660</v>
      </c>
      <c r="E81">
        <v>221</v>
      </c>
    </row>
    <row r="82" spans="1:5" x14ac:dyDescent="0.3">
      <c r="A82" t="s">
        <v>5</v>
      </c>
      <c r="B82" s="1">
        <v>45007</v>
      </c>
      <c r="C82">
        <v>26.1</v>
      </c>
      <c r="D82">
        <v>48260</v>
      </c>
      <c r="E82">
        <v>246</v>
      </c>
    </row>
    <row r="83" spans="1:5" x14ac:dyDescent="0.3">
      <c r="A83" t="s">
        <v>5</v>
      </c>
      <c r="B83" s="1">
        <v>45008</v>
      </c>
      <c r="C83">
        <v>23.3</v>
      </c>
      <c r="D83">
        <v>42971</v>
      </c>
      <c r="E83">
        <v>202</v>
      </c>
    </row>
    <row r="84" spans="1:5" x14ac:dyDescent="0.3">
      <c r="A84" t="s">
        <v>5</v>
      </c>
      <c r="B84" s="1">
        <v>45009</v>
      </c>
      <c r="C84">
        <v>17.850000000000001</v>
      </c>
      <c r="D84">
        <v>37162</v>
      </c>
      <c r="E84">
        <v>181</v>
      </c>
    </row>
    <row r="85" spans="1:5" x14ac:dyDescent="0.3">
      <c r="A85" t="s">
        <v>5</v>
      </c>
      <c r="B85" s="1">
        <v>45010</v>
      </c>
      <c r="C85">
        <v>15.38</v>
      </c>
      <c r="D85">
        <v>29513</v>
      </c>
      <c r="E85">
        <v>150</v>
      </c>
    </row>
    <row r="86" spans="1:5" x14ac:dyDescent="0.3">
      <c r="A86" t="s">
        <v>5</v>
      </c>
      <c r="B86" s="1">
        <v>45011</v>
      </c>
      <c r="C86">
        <v>14.19</v>
      </c>
      <c r="D86">
        <v>29490</v>
      </c>
      <c r="E86">
        <v>179</v>
      </c>
    </row>
    <row r="87" spans="1:5" x14ac:dyDescent="0.3">
      <c r="A87" t="s">
        <v>5</v>
      </c>
      <c r="B87" s="1">
        <v>45012</v>
      </c>
      <c r="C87">
        <v>24.48</v>
      </c>
      <c r="D87">
        <v>63518</v>
      </c>
      <c r="E87">
        <v>323</v>
      </c>
    </row>
    <row r="88" spans="1:5" x14ac:dyDescent="0.3">
      <c r="A88" t="s">
        <v>5</v>
      </c>
      <c r="B88" s="1">
        <v>45013</v>
      </c>
      <c r="C88">
        <v>17.350000000000001</v>
      </c>
      <c r="D88">
        <v>41121</v>
      </c>
      <c r="E88">
        <v>237</v>
      </c>
    </row>
    <row r="89" spans="1:5" x14ac:dyDescent="0.3">
      <c r="A89" t="s">
        <v>5</v>
      </c>
      <c r="B89" s="1">
        <v>45014</v>
      </c>
      <c r="C89">
        <v>25.59</v>
      </c>
      <c r="D89">
        <v>50732</v>
      </c>
      <c r="E89">
        <v>267</v>
      </c>
    </row>
    <row r="90" spans="1:5" x14ac:dyDescent="0.3">
      <c r="A90" t="s">
        <v>5</v>
      </c>
      <c r="B90" s="1">
        <v>45015</v>
      </c>
      <c r="C90">
        <v>23.17</v>
      </c>
      <c r="D90">
        <v>40275</v>
      </c>
      <c r="E90">
        <v>200</v>
      </c>
    </row>
    <row r="91" spans="1:5" x14ac:dyDescent="0.3">
      <c r="A91" t="s">
        <v>5</v>
      </c>
      <c r="B91" s="1">
        <v>45016</v>
      </c>
      <c r="C91">
        <v>20.48</v>
      </c>
      <c r="D91">
        <v>46600</v>
      </c>
      <c r="E91">
        <v>235</v>
      </c>
    </row>
    <row r="92" spans="1:5" x14ac:dyDescent="0.3">
      <c r="A92" t="s">
        <v>5</v>
      </c>
      <c r="B92" s="1">
        <v>45017</v>
      </c>
      <c r="C92">
        <v>18.39</v>
      </c>
      <c r="D92">
        <v>30053</v>
      </c>
      <c r="E92">
        <v>160</v>
      </c>
    </row>
    <row r="93" spans="1:5" x14ac:dyDescent="0.3">
      <c r="A93" t="s">
        <v>5</v>
      </c>
      <c r="B93" s="1">
        <v>45018</v>
      </c>
      <c r="C93">
        <v>15.3</v>
      </c>
      <c r="D93">
        <v>28061</v>
      </c>
      <c r="E93">
        <v>166</v>
      </c>
    </row>
    <row r="94" spans="1:5" x14ac:dyDescent="0.3">
      <c r="A94" t="s">
        <v>5</v>
      </c>
      <c r="B94" s="1">
        <v>45019</v>
      </c>
      <c r="C94">
        <v>25.91</v>
      </c>
      <c r="D94">
        <v>58213</v>
      </c>
      <c r="E94">
        <v>321</v>
      </c>
    </row>
    <row r="95" spans="1:5" x14ac:dyDescent="0.3">
      <c r="A95" t="s">
        <v>5</v>
      </c>
      <c r="B95" s="1">
        <v>45020</v>
      </c>
      <c r="C95">
        <v>23.3</v>
      </c>
      <c r="D95">
        <v>53509</v>
      </c>
      <c r="E95">
        <v>284</v>
      </c>
    </row>
    <row r="96" spans="1:5" x14ac:dyDescent="0.3">
      <c r="A96" t="s">
        <v>5</v>
      </c>
      <c r="B96" s="1">
        <v>45021</v>
      </c>
      <c r="C96">
        <v>19.03</v>
      </c>
      <c r="D96">
        <v>47582</v>
      </c>
      <c r="E96">
        <v>251</v>
      </c>
    </row>
    <row r="97" spans="1:5" x14ac:dyDescent="0.3">
      <c r="A97" t="s">
        <v>5</v>
      </c>
      <c r="B97" s="1">
        <v>45022</v>
      </c>
      <c r="C97">
        <v>11.67</v>
      </c>
      <c r="D97">
        <v>29490</v>
      </c>
      <c r="E97">
        <v>143</v>
      </c>
    </row>
    <row r="98" spans="1:5" x14ac:dyDescent="0.3">
      <c r="A98" t="s">
        <v>5</v>
      </c>
      <c r="B98" s="1">
        <v>45023</v>
      </c>
      <c r="C98">
        <v>5.97</v>
      </c>
      <c r="D98">
        <v>17797</v>
      </c>
      <c r="E98">
        <v>91</v>
      </c>
    </row>
    <row r="99" spans="1:5" x14ac:dyDescent="0.3">
      <c r="A99" t="s">
        <v>5</v>
      </c>
      <c r="B99" s="1">
        <v>45024</v>
      </c>
      <c r="C99">
        <v>11.28</v>
      </c>
      <c r="D99">
        <v>25697</v>
      </c>
      <c r="E99">
        <v>163</v>
      </c>
    </row>
    <row r="100" spans="1:5" x14ac:dyDescent="0.3">
      <c r="A100" t="s">
        <v>5</v>
      </c>
      <c r="B100" s="1">
        <v>45025</v>
      </c>
      <c r="C100">
        <v>10.31</v>
      </c>
      <c r="D100">
        <v>29715</v>
      </c>
      <c r="E100">
        <v>151</v>
      </c>
    </row>
    <row r="101" spans="1:5" x14ac:dyDescent="0.3">
      <c r="A101" t="s">
        <v>5</v>
      </c>
      <c r="B101" s="1">
        <v>45026</v>
      </c>
      <c r="C101">
        <v>35.54</v>
      </c>
      <c r="D101">
        <v>67821</v>
      </c>
      <c r="E101">
        <v>368</v>
      </c>
    </row>
    <row r="102" spans="1:5" x14ac:dyDescent="0.3">
      <c r="A102" t="s">
        <v>5</v>
      </c>
      <c r="B102" s="1">
        <v>45027</v>
      </c>
      <c r="C102">
        <v>28.27</v>
      </c>
      <c r="D102">
        <v>48524</v>
      </c>
      <c r="E102">
        <v>270</v>
      </c>
    </row>
    <row r="103" spans="1:5" x14ac:dyDescent="0.3">
      <c r="A103" t="s">
        <v>5</v>
      </c>
      <c r="B103" s="1">
        <v>45028</v>
      </c>
      <c r="C103">
        <v>32.590000000000003</v>
      </c>
      <c r="D103">
        <v>49826</v>
      </c>
      <c r="E103">
        <v>290</v>
      </c>
    </row>
    <row r="104" spans="1:5" x14ac:dyDescent="0.3">
      <c r="A104" t="s">
        <v>5</v>
      </c>
      <c r="B104" s="1">
        <v>45029</v>
      </c>
      <c r="C104">
        <v>23.14</v>
      </c>
      <c r="D104">
        <v>42762</v>
      </c>
      <c r="E104">
        <v>206</v>
      </c>
    </row>
    <row r="105" spans="1:5" x14ac:dyDescent="0.3">
      <c r="A105" t="s">
        <v>5</v>
      </c>
      <c r="B105" s="1">
        <v>45030</v>
      </c>
      <c r="C105">
        <v>24.72</v>
      </c>
      <c r="D105">
        <v>50503</v>
      </c>
      <c r="E105">
        <v>501</v>
      </c>
    </row>
    <row r="106" spans="1:5" x14ac:dyDescent="0.3">
      <c r="A106" t="s">
        <v>5</v>
      </c>
      <c r="B106" s="1">
        <v>45031</v>
      </c>
      <c r="C106">
        <v>18.77</v>
      </c>
      <c r="D106">
        <v>32222</v>
      </c>
      <c r="E106">
        <v>168</v>
      </c>
    </row>
    <row r="107" spans="1:5" x14ac:dyDescent="0.3">
      <c r="A107" t="s">
        <v>5</v>
      </c>
      <c r="B107" s="1">
        <v>45032</v>
      </c>
      <c r="C107">
        <v>16.23</v>
      </c>
      <c r="D107">
        <v>29013</v>
      </c>
      <c r="E107">
        <v>159</v>
      </c>
    </row>
    <row r="108" spans="1:5" x14ac:dyDescent="0.3">
      <c r="A108" t="s">
        <v>5</v>
      </c>
      <c r="B108" s="1">
        <v>45033</v>
      </c>
      <c r="C108">
        <v>27.33</v>
      </c>
      <c r="D108">
        <v>53354</v>
      </c>
      <c r="E108">
        <v>253</v>
      </c>
    </row>
    <row r="109" spans="1:5" x14ac:dyDescent="0.3">
      <c r="A109" t="s">
        <v>5</v>
      </c>
      <c r="B109" s="1">
        <v>45034</v>
      </c>
      <c r="C109">
        <v>24.01</v>
      </c>
      <c r="D109">
        <v>38986</v>
      </c>
      <c r="E109">
        <v>202</v>
      </c>
    </row>
    <row r="110" spans="1:5" x14ac:dyDescent="0.3">
      <c r="A110" t="s">
        <v>5</v>
      </c>
      <c r="B110" s="1">
        <v>45035</v>
      </c>
      <c r="C110">
        <v>31.55</v>
      </c>
      <c r="D110">
        <v>49126</v>
      </c>
      <c r="E110">
        <v>255</v>
      </c>
    </row>
    <row r="111" spans="1:5" x14ac:dyDescent="0.3">
      <c r="A111" t="s">
        <v>5</v>
      </c>
      <c r="B111" s="1">
        <v>45036</v>
      </c>
      <c r="C111">
        <v>22.79</v>
      </c>
      <c r="D111">
        <v>45279</v>
      </c>
      <c r="E111">
        <v>249</v>
      </c>
    </row>
    <row r="112" spans="1:5" x14ac:dyDescent="0.3">
      <c r="A112" t="s">
        <v>5</v>
      </c>
      <c r="B112" s="1">
        <v>45037</v>
      </c>
      <c r="C112">
        <v>21.44</v>
      </c>
      <c r="D112">
        <v>39515</v>
      </c>
      <c r="E112">
        <v>222</v>
      </c>
    </row>
    <row r="113" spans="1:5" x14ac:dyDescent="0.3">
      <c r="A113" t="s">
        <v>5</v>
      </c>
      <c r="B113" s="1">
        <v>45038</v>
      </c>
      <c r="C113">
        <v>15.29</v>
      </c>
      <c r="D113">
        <v>29451</v>
      </c>
      <c r="E113">
        <v>154</v>
      </c>
    </row>
    <row r="114" spans="1:5" x14ac:dyDescent="0.3">
      <c r="A114" t="s">
        <v>5</v>
      </c>
      <c r="B114" s="1">
        <v>45039</v>
      </c>
      <c r="C114">
        <v>13.22</v>
      </c>
      <c r="D114">
        <v>28044</v>
      </c>
      <c r="E114">
        <v>173</v>
      </c>
    </row>
    <row r="115" spans="1:5" x14ac:dyDescent="0.3">
      <c r="A115" t="s">
        <v>5</v>
      </c>
      <c r="B115" s="1">
        <v>45040</v>
      </c>
      <c r="C115">
        <v>28.5</v>
      </c>
      <c r="D115">
        <v>52402</v>
      </c>
      <c r="E115">
        <v>293</v>
      </c>
    </row>
    <row r="116" spans="1:5" x14ac:dyDescent="0.3">
      <c r="A116" t="s">
        <v>5</v>
      </c>
      <c r="B116" s="1">
        <v>45041</v>
      </c>
      <c r="C116">
        <v>19.7</v>
      </c>
      <c r="D116">
        <v>38770</v>
      </c>
      <c r="E116">
        <v>208</v>
      </c>
    </row>
    <row r="117" spans="1:5" x14ac:dyDescent="0.3">
      <c r="A117" t="s">
        <v>5</v>
      </c>
      <c r="B117" s="1">
        <v>45042</v>
      </c>
      <c r="C117">
        <v>22.49</v>
      </c>
      <c r="D117">
        <v>45076</v>
      </c>
      <c r="E117">
        <v>226</v>
      </c>
    </row>
    <row r="118" spans="1:5" x14ac:dyDescent="0.3">
      <c r="A118" t="s">
        <v>5</v>
      </c>
      <c r="B118" s="1">
        <v>45043</v>
      </c>
      <c r="C118">
        <v>21.37</v>
      </c>
      <c r="D118">
        <v>39933</v>
      </c>
      <c r="E118">
        <v>212</v>
      </c>
    </row>
    <row r="119" spans="1:5" x14ac:dyDescent="0.3">
      <c r="A119" t="s">
        <v>5</v>
      </c>
      <c r="B119" s="1">
        <v>45044</v>
      </c>
      <c r="C119">
        <v>26.15</v>
      </c>
      <c r="D119">
        <v>44630</v>
      </c>
      <c r="E119">
        <v>247</v>
      </c>
    </row>
    <row r="120" spans="1:5" x14ac:dyDescent="0.3">
      <c r="A120" t="s">
        <v>5</v>
      </c>
      <c r="B120" s="1">
        <v>45045</v>
      </c>
      <c r="C120">
        <v>24.62</v>
      </c>
      <c r="D120">
        <v>35602</v>
      </c>
      <c r="E120">
        <v>244</v>
      </c>
    </row>
    <row r="121" spans="1:5" x14ac:dyDescent="0.3">
      <c r="A121" t="s">
        <v>5</v>
      </c>
      <c r="B121" s="1">
        <v>45046</v>
      </c>
      <c r="C121">
        <v>16.149999999999999</v>
      </c>
      <c r="D121">
        <v>21502</v>
      </c>
      <c r="E121">
        <v>124</v>
      </c>
    </row>
    <row r="122" spans="1:5" x14ac:dyDescent="0.3">
      <c r="A122" t="s">
        <v>5</v>
      </c>
      <c r="B122" s="1">
        <v>45047</v>
      </c>
      <c r="C122">
        <v>16.66</v>
      </c>
      <c r="D122">
        <v>28806</v>
      </c>
      <c r="E122">
        <v>169</v>
      </c>
    </row>
    <row r="123" spans="1:5" x14ac:dyDescent="0.3">
      <c r="A123" t="s">
        <v>5</v>
      </c>
      <c r="B123" s="1">
        <v>45048</v>
      </c>
      <c r="C123">
        <v>30.94</v>
      </c>
      <c r="D123">
        <v>57142</v>
      </c>
      <c r="E123">
        <v>298</v>
      </c>
    </row>
    <row r="124" spans="1:5" x14ac:dyDescent="0.3">
      <c r="A124" t="s">
        <v>5</v>
      </c>
      <c r="B124" s="1">
        <v>45049</v>
      </c>
      <c r="C124">
        <v>21.71</v>
      </c>
      <c r="D124">
        <v>38660</v>
      </c>
      <c r="E124">
        <v>199</v>
      </c>
    </row>
    <row r="125" spans="1:5" x14ac:dyDescent="0.3">
      <c r="A125" t="s">
        <v>5</v>
      </c>
      <c r="B125" s="1">
        <v>45050</v>
      </c>
      <c r="C125">
        <v>21.3</v>
      </c>
      <c r="D125">
        <v>37410</v>
      </c>
      <c r="E125">
        <v>232</v>
      </c>
    </row>
    <row r="126" spans="1:5" x14ac:dyDescent="0.3">
      <c r="A126" t="s">
        <v>5</v>
      </c>
      <c r="B126" s="1">
        <v>45051</v>
      </c>
      <c r="C126">
        <v>26.19</v>
      </c>
      <c r="D126">
        <v>44558</v>
      </c>
      <c r="E126">
        <v>269</v>
      </c>
    </row>
    <row r="127" spans="1:5" x14ac:dyDescent="0.3">
      <c r="A127" t="s">
        <v>5</v>
      </c>
      <c r="B127" s="1">
        <v>45052</v>
      </c>
      <c r="C127">
        <v>15.28</v>
      </c>
      <c r="D127">
        <v>28805</v>
      </c>
      <c r="E127">
        <v>154</v>
      </c>
    </row>
    <row r="128" spans="1:5" x14ac:dyDescent="0.3">
      <c r="A128" t="s">
        <v>5</v>
      </c>
      <c r="B128" s="1">
        <v>45053</v>
      </c>
      <c r="C128">
        <v>12.43</v>
      </c>
      <c r="D128">
        <v>27884</v>
      </c>
      <c r="E128">
        <v>153</v>
      </c>
    </row>
    <row r="129" spans="1:5" x14ac:dyDescent="0.3">
      <c r="A129" t="s">
        <v>5</v>
      </c>
      <c r="B129" s="1">
        <v>45054</v>
      </c>
      <c r="C129">
        <v>23.82</v>
      </c>
      <c r="D129">
        <v>53366</v>
      </c>
      <c r="E129">
        <v>258</v>
      </c>
    </row>
    <row r="130" spans="1:5" x14ac:dyDescent="0.3">
      <c r="A130" t="s">
        <v>5</v>
      </c>
      <c r="B130" s="1">
        <v>45055</v>
      </c>
      <c r="C130">
        <v>17.739999999999998</v>
      </c>
      <c r="D130">
        <v>39220</v>
      </c>
      <c r="E130">
        <v>230</v>
      </c>
    </row>
    <row r="131" spans="1:5" x14ac:dyDescent="0.3">
      <c r="A131" t="s">
        <v>5</v>
      </c>
      <c r="B131" s="1">
        <v>45056</v>
      </c>
      <c r="C131">
        <v>17.350000000000001</v>
      </c>
      <c r="D131">
        <v>38167</v>
      </c>
      <c r="E131">
        <v>188</v>
      </c>
    </row>
    <row r="132" spans="1:5" x14ac:dyDescent="0.3">
      <c r="A132" t="s">
        <v>5</v>
      </c>
      <c r="B132" s="1">
        <v>45057</v>
      </c>
      <c r="C132">
        <v>25.19</v>
      </c>
      <c r="D132">
        <v>47724</v>
      </c>
      <c r="E132">
        <v>358</v>
      </c>
    </row>
    <row r="133" spans="1:5" x14ac:dyDescent="0.3">
      <c r="A133" t="s">
        <v>5</v>
      </c>
      <c r="B133" s="1">
        <v>45058</v>
      </c>
      <c r="C133">
        <v>19.28</v>
      </c>
      <c r="D133">
        <v>39313</v>
      </c>
      <c r="E133">
        <v>230</v>
      </c>
    </row>
    <row r="134" spans="1:5" x14ac:dyDescent="0.3">
      <c r="A134" t="s">
        <v>5</v>
      </c>
      <c r="B134" s="1">
        <v>45059</v>
      </c>
      <c r="C134">
        <v>15.55</v>
      </c>
      <c r="D134">
        <v>29637</v>
      </c>
      <c r="E134">
        <v>189</v>
      </c>
    </row>
    <row r="135" spans="1:5" x14ac:dyDescent="0.3">
      <c r="A135" t="s">
        <v>5</v>
      </c>
      <c r="B135" s="1">
        <v>45060</v>
      </c>
      <c r="C135">
        <v>14.79</v>
      </c>
      <c r="D135">
        <v>27027</v>
      </c>
      <c r="E135">
        <v>147</v>
      </c>
    </row>
    <row r="136" spans="1:5" x14ac:dyDescent="0.3">
      <c r="A136" t="s">
        <v>5</v>
      </c>
      <c r="B136" s="1">
        <v>45061</v>
      </c>
      <c r="C136">
        <v>28.68</v>
      </c>
      <c r="D136">
        <v>52406</v>
      </c>
      <c r="E136">
        <v>306</v>
      </c>
    </row>
    <row r="137" spans="1:5" x14ac:dyDescent="0.3">
      <c r="A137" t="s">
        <v>5</v>
      </c>
      <c r="B137" s="1">
        <v>45062</v>
      </c>
      <c r="C137">
        <v>25.07</v>
      </c>
      <c r="D137">
        <v>37982</v>
      </c>
      <c r="E137">
        <v>197</v>
      </c>
    </row>
    <row r="138" spans="1:5" x14ac:dyDescent="0.3">
      <c r="A138" t="s">
        <v>5</v>
      </c>
      <c r="B138" s="1">
        <v>45063</v>
      </c>
      <c r="C138">
        <v>23.18</v>
      </c>
      <c r="D138">
        <v>37114</v>
      </c>
      <c r="E138">
        <v>245</v>
      </c>
    </row>
    <row r="139" spans="1:5" x14ac:dyDescent="0.3">
      <c r="A139" t="s">
        <v>5</v>
      </c>
      <c r="B139" s="1">
        <v>45064</v>
      </c>
      <c r="C139">
        <v>22.47</v>
      </c>
      <c r="D139">
        <v>39418</v>
      </c>
      <c r="E139">
        <v>215</v>
      </c>
    </row>
    <row r="140" spans="1:5" x14ac:dyDescent="0.3">
      <c r="A140" t="s">
        <v>5</v>
      </c>
      <c r="B140" s="1">
        <v>45065</v>
      </c>
      <c r="C140">
        <v>19.2</v>
      </c>
      <c r="D140">
        <v>38343</v>
      </c>
      <c r="E140">
        <v>222</v>
      </c>
    </row>
    <row r="141" spans="1:5" x14ac:dyDescent="0.3">
      <c r="A141" t="s">
        <v>5</v>
      </c>
      <c r="B141" s="1">
        <v>45066</v>
      </c>
      <c r="C141">
        <v>17.41</v>
      </c>
      <c r="D141">
        <v>29388</v>
      </c>
      <c r="E141">
        <v>195</v>
      </c>
    </row>
    <row r="142" spans="1:5" x14ac:dyDescent="0.3">
      <c r="A142" t="s">
        <v>5</v>
      </c>
      <c r="B142" s="1">
        <v>45067</v>
      </c>
      <c r="C142">
        <v>15.7</v>
      </c>
      <c r="D142">
        <v>27140</v>
      </c>
      <c r="E142">
        <v>152</v>
      </c>
    </row>
    <row r="143" spans="1:5" x14ac:dyDescent="0.3">
      <c r="A143" t="s">
        <v>5</v>
      </c>
      <c r="B143" s="1">
        <v>45068</v>
      </c>
      <c r="C143">
        <v>32.380000000000003</v>
      </c>
      <c r="D143">
        <v>63852</v>
      </c>
      <c r="E143">
        <v>324</v>
      </c>
    </row>
    <row r="144" spans="1:5" x14ac:dyDescent="0.3">
      <c r="A144" t="s">
        <v>5</v>
      </c>
      <c r="B144" s="1">
        <v>45069</v>
      </c>
      <c r="C144">
        <v>24.09</v>
      </c>
      <c r="D144">
        <v>39071</v>
      </c>
      <c r="E144">
        <v>210</v>
      </c>
    </row>
    <row r="145" spans="1:5" x14ac:dyDescent="0.3">
      <c r="A145" t="s">
        <v>5</v>
      </c>
      <c r="B145" s="1">
        <v>45070</v>
      </c>
      <c r="C145">
        <v>25.18</v>
      </c>
      <c r="D145">
        <v>44942</v>
      </c>
      <c r="E145">
        <v>251</v>
      </c>
    </row>
    <row r="146" spans="1:5" x14ac:dyDescent="0.3">
      <c r="A146" t="s">
        <v>5</v>
      </c>
      <c r="B146" s="1">
        <v>45071</v>
      </c>
      <c r="C146">
        <v>23.92</v>
      </c>
      <c r="D146">
        <v>40221</v>
      </c>
      <c r="E146">
        <v>199</v>
      </c>
    </row>
    <row r="147" spans="1:5" x14ac:dyDescent="0.3">
      <c r="A147" t="s">
        <v>5</v>
      </c>
      <c r="B147" s="1">
        <v>45072</v>
      </c>
      <c r="C147">
        <v>24.43</v>
      </c>
      <c r="D147">
        <v>44901</v>
      </c>
      <c r="E147">
        <v>237</v>
      </c>
    </row>
    <row r="148" spans="1:5" x14ac:dyDescent="0.3">
      <c r="A148" t="s">
        <v>5</v>
      </c>
      <c r="B148" s="1">
        <v>45073</v>
      </c>
      <c r="C148">
        <v>20.6</v>
      </c>
      <c r="D148">
        <v>31012</v>
      </c>
      <c r="E148">
        <v>206</v>
      </c>
    </row>
    <row r="149" spans="1:5" x14ac:dyDescent="0.3">
      <c r="A149" t="s">
        <v>5</v>
      </c>
      <c r="B149" s="1">
        <v>45074</v>
      </c>
      <c r="C149">
        <v>17.579999999999998</v>
      </c>
      <c r="D149">
        <v>28776</v>
      </c>
      <c r="E149">
        <v>160</v>
      </c>
    </row>
    <row r="150" spans="1:5" x14ac:dyDescent="0.3">
      <c r="A150" t="s">
        <v>5</v>
      </c>
      <c r="B150" s="1">
        <v>45075</v>
      </c>
      <c r="C150">
        <v>33.04</v>
      </c>
      <c r="D150">
        <v>63202</v>
      </c>
      <c r="E150">
        <v>293</v>
      </c>
    </row>
    <row r="151" spans="1:5" x14ac:dyDescent="0.3">
      <c r="A151" t="s">
        <v>5</v>
      </c>
      <c r="B151" s="1">
        <v>45076</v>
      </c>
      <c r="C151">
        <v>22.18</v>
      </c>
      <c r="D151">
        <v>38872</v>
      </c>
      <c r="E151">
        <v>209</v>
      </c>
    </row>
    <row r="152" spans="1:5" x14ac:dyDescent="0.3">
      <c r="A152" t="s">
        <v>5</v>
      </c>
      <c r="B152" s="1">
        <v>45077</v>
      </c>
      <c r="C152">
        <v>36.03</v>
      </c>
      <c r="D152">
        <v>48245</v>
      </c>
      <c r="E152">
        <v>243</v>
      </c>
    </row>
    <row r="153" spans="1:5" x14ac:dyDescent="0.3">
      <c r="A153" t="s">
        <v>5</v>
      </c>
      <c r="B153" s="1">
        <v>45078</v>
      </c>
      <c r="C153">
        <v>14.98</v>
      </c>
      <c r="D153">
        <v>35323</v>
      </c>
      <c r="E153">
        <v>197</v>
      </c>
    </row>
    <row r="154" spans="1:5" x14ac:dyDescent="0.3">
      <c r="A154" t="s">
        <v>5</v>
      </c>
      <c r="B154" s="1">
        <v>45079</v>
      </c>
      <c r="C154">
        <v>17.420000000000002</v>
      </c>
      <c r="D154">
        <v>35714</v>
      </c>
      <c r="E154">
        <v>217</v>
      </c>
    </row>
    <row r="155" spans="1:5" x14ac:dyDescent="0.3">
      <c r="A155" t="s">
        <v>5</v>
      </c>
      <c r="B155" s="1">
        <v>45080</v>
      </c>
      <c r="C155">
        <v>13.53</v>
      </c>
      <c r="D155">
        <v>28599</v>
      </c>
      <c r="E155">
        <v>180</v>
      </c>
    </row>
    <row r="156" spans="1:5" x14ac:dyDescent="0.3">
      <c r="A156" t="s">
        <v>5</v>
      </c>
      <c r="B156" s="1">
        <v>45081</v>
      </c>
      <c r="C156">
        <v>10.85</v>
      </c>
      <c r="D156">
        <v>24239</v>
      </c>
      <c r="E156">
        <v>174</v>
      </c>
    </row>
    <row r="157" spans="1:5" x14ac:dyDescent="0.3">
      <c r="A157" t="s">
        <v>5</v>
      </c>
      <c r="B157" s="1">
        <v>45082</v>
      </c>
      <c r="C157">
        <v>22.72</v>
      </c>
      <c r="D157">
        <v>46897</v>
      </c>
      <c r="E157">
        <v>373</v>
      </c>
    </row>
    <row r="158" spans="1:5" x14ac:dyDescent="0.3">
      <c r="A158" t="s">
        <v>5</v>
      </c>
      <c r="B158" s="1">
        <v>45083</v>
      </c>
      <c r="C158">
        <v>15.69</v>
      </c>
      <c r="D158">
        <v>34065</v>
      </c>
      <c r="E158">
        <v>239</v>
      </c>
    </row>
    <row r="159" spans="1:5" x14ac:dyDescent="0.3">
      <c r="A159" t="s">
        <v>5</v>
      </c>
      <c r="B159" s="1">
        <v>45084</v>
      </c>
      <c r="C159">
        <v>14.14</v>
      </c>
      <c r="D159">
        <v>40242</v>
      </c>
      <c r="E159">
        <v>207</v>
      </c>
    </row>
    <row r="160" spans="1:5" x14ac:dyDescent="0.3">
      <c r="A160" t="s">
        <v>5</v>
      </c>
      <c r="B160" s="1">
        <v>45085</v>
      </c>
      <c r="C160">
        <v>17.89</v>
      </c>
      <c r="D160">
        <v>34280</v>
      </c>
      <c r="E160">
        <v>196</v>
      </c>
    </row>
    <row r="161" spans="1:5" x14ac:dyDescent="0.3">
      <c r="A161" t="s">
        <v>5</v>
      </c>
      <c r="B161" s="1">
        <v>45086</v>
      </c>
      <c r="C161">
        <v>17.45</v>
      </c>
      <c r="D161">
        <v>34860</v>
      </c>
      <c r="E161">
        <v>212</v>
      </c>
    </row>
    <row r="162" spans="1:5" x14ac:dyDescent="0.3">
      <c r="A162" t="s">
        <v>5</v>
      </c>
      <c r="B162" s="1">
        <v>45087</v>
      </c>
      <c r="C162">
        <v>10.95</v>
      </c>
      <c r="D162">
        <v>27651</v>
      </c>
      <c r="E162">
        <v>213</v>
      </c>
    </row>
    <row r="163" spans="1:5" x14ac:dyDescent="0.3">
      <c r="A163" t="s">
        <v>5</v>
      </c>
      <c r="B163" s="1">
        <v>45088</v>
      </c>
      <c r="C163">
        <v>13.23</v>
      </c>
      <c r="D163">
        <v>28670</v>
      </c>
      <c r="E163">
        <v>163</v>
      </c>
    </row>
    <row r="164" spans="1:5" x14ac:dyDescent="0.3">
      <c r="A164" t="s">
        <v>5</v>
      </c>
      <c r="B164" s="1">
        <v>45089</v>
      </c>
      <c r="C164">
        <v>29.64</v>
      </c>
      <c r="D164">
        <v>57973</v>
      </c>
      <c r="E164">
        <v>394</v>
      </c>
    </row>
    <row r="165" spans="1:5" x14ac:dyDescent="0.3">
      <c r="A165" t="s">
        <v>5</v>
      </c>
      <c r="B165" s="1">
        <v>45090</v>
      </c>
      <c r="C165">
        <v>22.9</v>
      </c>
      <c r="D165">
        <v>39771</v>
      </c>
      <c r="E165">
        <v>314</v>
      </c>
    </row>
    <row r="166" spans="1:5" x14ac:dyDescent="0.3">
      <c r="A166" t="s">
        <v>5</v>
      </c>
      <c r="B166" s="1">
        <v>45091</v>
      </c>
      <c r="C166">
        <v>24.24</v>
      </c>
      <c r="D166">
        <v>43424</v>
      </c>
      <c r="E166">
        <v>294</v>
      </c>
    </row>
    <row r="167" spans="1:5" x14ac:dyDescent="0.3">
      <c r="A167" t="s">
        <v>5</v>
      </c>
      <c r="B167" s="1">
        <v>45092</v>
      </c>
      <c r="C167">
        <v>22.32</v>
      </c>
      <c r="D167">
        <v>36348</v>
      </c>
      <c r="E167">
        <v>222</v>
      </c>
    </row>
    <row r="168" spans="1:5" x14ac:dyDescent="0.3">
      <c r="A168" t="s">
        <v>5</v>
      </c>
      <c r="B168" s="1">
        <v>45093</v>
      </c>
      <c r="C168">
        <v>21.06</v>
      </c>
      <c r="D168">
        <v>35724</v>
      </c>
      <c r="E168">
        <v>203</v>
      </c>
    </row>
    <row r="169" spans="1:5" x14ac:dyDescent="0.3">
      <c r="A169" t="s">
        <v>5</v>
      </c>
      <c r="B169" s="1">
        <v>45094</v>
      </c>
      <c r="C169">
        <v>31.55</v>
      </c>
      <c r="D169">
        <v>29009</v>
      </c>
      <c r="E169">
        <v>152</v>
      </c>
    </row>
    <row r="170" spans="1:5" x14ac:dyDescent="0.3">
      <c r="A170" t="s">
        <v>5</v>
      </c>
      <c r="B170" s="1">
        <v>45095</v>
      </c>
      <c r="C170">
        <v>28.97</v>
      </c>
      <c r="D170">
        <v>24674</v>
      </c>
      <c r="E170">
        <v>170</v>
      </c>
    </row>
    <row r="171" spans="1:5" x14ac:dyDescent="0.3">
      <c r="A171" t="s">
        <v>5</v>
      </c>
      <c r="B171" s="1">
        <v>45096</v>
      </c>
      <c r="C171">
        <v>66.89</v>
      </c>
      <c r="D171">
        <v>56542</v>
      </c>
      <c r="E171">
        <v>362</v>
      </c>
    </row>
    <row r="172" spans="1:5" x14ac:dyDescent="0.3">
      <c r="A172" t="s">
        <v>5</v>
      </c>
      <c r="B172" s="1">
        <v>45097</v>
      </c>
      <c r="C172">
        <v>45.24</v>
      </c>
      <c r="D172">
        <v>37515</v>
      </c>
      <c r="E172">
        <v>243</v>
      </c>
    </row>
    <row r="173" spans="1:5" x14ac:dyDescent="0.3">
      <c r="A173" t="s">
        <v>5</v>
      </c>
      <c r="B173" s="1">
        <v>45098</v>
      </c>
      <c r="C173">
        <v>31.65</v>
      </c>
      <c r="D173">
        <v>44871</v>
      </c>
      <c r="E173">
        <v>275</v>
      </c>
    </row>
    <row r="174" spans="1:5" x14ac:dyDescent="0.3">
      <c r="A174" t="s">
        <v>5</v>
      </c>
      <c r="B174" s="1">
        <v>45099</v>
      </c>
      <c r="C174">
        <v>25.71</v>
      </c>
      <c r="D174">
        <v>34152</v>
      </c>
      <c r="E174">
        <v>146</v>
      </c>
    </row>
    <row r="175" spans="1:5" x14ac:dyDescent="0.3">
      <c r="A175" t="s">
        <v>5</v>
      </c>
      <c r="B175" s="1">
        <v>45100</v>
      </c>
      <c r="C175">
        <v>29.56</v>
      </c>
      <c r="D175">
        <v>34384</v>
      </c>
      <c r="E175">
        <v>157</v>
      </c>
    </row>
    <row r="176" spans="1:5" x14ac:dyDescent="0.3">
      <c r="A176" t="s">
        <v>5</v>
      </c>
      <c r="B176" s="1">
        <v>45101</v>
      </c>
      <c r="C176">
        <v>20.5</v>
      </c>
      <c r="D176">
        <v>27157</v>
      </c>
      <c r="E176">
        <v>102</v>
      </c>
    </row>
    <row r="177" spans="1:5" x14ac:dyDescent="0.3">
      <c r="A177" t="s">
        <v>5</v>
      </c>
      <c r="B177" s="1">
        <v>45102</v>
      </c>
      <c r="C177">
        <v>14.11</v>
      </c>
      <c r="D177">
        <v>25285</v>
      </c>
      <c r="E177">
        <v>92</v>
      </c>
    </row>
    <row r="178" spans="1:5" x14ac:dyDescent="0.3">
      <c r="A178" t="s">
        <v>5</v>
      </c>
      <c r="B178" s="1">
        <v>45103</v>
      </c>
      <c r="C178">
        <v>24.61</v>
      </c>
      <c r="D178">
        <v>47117</v>
      </c>
      <c r="E178">
        <v>193</v>
      </c>
    </row>
    <row r="179" spans="1:5" x14ac:dyDescent="0.3">
      <c r="A179" t="s">
        <v>5</v>
      </c>
      <c r="B179" s="1">
        <v>45104</v>
      </c>
      <c r="C179">
        <v>12.14</v>
      </c>
      <c r="D179">
        <v>39484</v>
      </c>
      <c r="E179">
        <v>232</v>
      </c>
    </row>
    <row r="180" spans="1:5" x14ac:dyDescent="0.3">
      <c r="A180" t="s">
        <v>5</v>
      </c>
      <c r="B180" s="1">
        <v>45105</v>
      </c>
      <c r="C180">
        <v>14.48</v>
      </c>
      <c r="D180">
        <v>35644</v>
      </c>
      <c r="E180">
        <v>96</v>
      </c>
    </row>
    <row r="181" spans="1:5" x14ac:dyDescent="0.3">
      <c r="A181" t="s">
        <v>5</v>
      </c>
      <c r="B181" s="1">
        <v>45106</v>
      </c>
      <c r="C181">
        <v>18.66</v>
      </c>
      <c r="D181">
        <v>35063</v>
      </c>
      <c r="E181">
        <v>74</v>
      </c>
    </row>
    <row r="182" spans="1:5" x14ac:dyDescent="0.3">
      <c r="A182" t="s">
        <v>5</v>
      </c>
      <c r="B182" s="1">
        <v>45107</v>
      </c>
      <c r="C182">
        <v>15.35</v>
      </c>
      <c r="D182">
        <v>37669</v>
      </c>
      <c r="E182">
        <v>115</v>
      </c>
    </row>
    <row r="183" spans="1:5" x14ac:dyDescent="0.3">
      <c r="A183" t="s">
        <v>5</v>
      </c>
      <c r="B183" s="1">
        <v>45108</v>
      </c>
      <c r="C183">
        <v>11.67</v>
      </c>
      <c r="D183">
        <v>27138</v>
      </c>
      <c r="E183">
        <v>110</v>
      </c>
    </row>
    <row r="184" spans="1:5" x14ac:dyDescent="0.3">
      <c r="A184" t="s">
        <v>5</v>
      </c>
      <c r="B184" s="1">
        <v>45109</v>
      </c>
      <c r="C184">
        <v>9.6</v>
      </c>
      <c r="D184">
        <v>24762</v>
      </c>
      <c r="E184">
        <v>124</v>
      </c>
    </row>
    <row r="185" spans="1:5" x14ac:dyDescent="0.3">
      <c r="A185" t="s">
        <v>5</v>
      </c>
      <c r="B185" s="1">
        <v>45110</v>
      </c>
      <c r="C185">
        <v>18</v>
      </c>
      <c r="D185">
        <v>41280</v>
      </c>
      <c r="E185">
        <v>167</v>
      </c>
    </row>
    <row r="186" spans="1:5" x14ac:dyDescent="0.3">
      <c r="A186" t="s">
        <v>5</v>
      </c>
      <c r="B186" s="1">
        <v>45111</v>
      </c>
      <c r="C186">
        <v>12.51</v>
      </c>
      <c r="D186">
        <v>35786</v>
      </c>
      <c r="E186">
        <v>178</v>
      </c>
    </row>
    <row r="187" spans="1:5" x14ac:dyDescent="0.3">
      <c r="A187" t="s">
        <v>5</v>
      </c>
      <c r="B187" s="1">
        <v>45112</v>
      </c>
      <c r="C187">
        <v>16.7</v>
      </c>
      <c r="D187">
        <v>34182</v>
      </c>
      <c r="E187">
        <v>137</v>
      </c>
    </row>
    <row r="188" spans="1:5" x14ac:dyDescent="0.3">
      <c r="A188" t="s">
        <v>5</v>
      </c>
      <c r="B188" s="1">
        <v>45113</v>
      </c>
      <c r="C188">
        <v>13.09</v>
      </c>
      <c r="D188">
        <v>35148</v>
      </c>
      <c r="E188">
        <v>126</v>
      </c>
    </row>
    <row r="189" spans="1:5" x14ac:dyDescent="0.3">
      <c r="A189" t="s">
        <v>5</v>
      </c>
      <c r="B189" s="1">
        <v>45114</v>
      </c>
      <c r="C189">
        <v>13.21</v>
      </c>
      <c r="D189">
        <v>38773</v>
      </c>
      <c r="E189">
        <v>116</v>
      </c>
    </row>
    <row r="190" spans="1:5" x14ac:dyDescent="0.3">
      <c r="A190" t="s">
        <v>5</v>
      </c>
      <c r="B190" s="1">
        <v>45115</v>
      </c>
      <c r="C190">
        <v>8.59</v>
      </c>
      <c r="D190">
        <v>26035</v>
      </c>
      <c r="E190">
        <v>80</v>
      </c>
    </row>
    <row r="191" spans="1:5" x14ac:dyDescent="0.3">
      <c r="A191" t="s">
        <v>5</v>
      </c>
      <c r="B191" s="1">
        <v>45116</v>
      </c>
      <c r="C191">
        <v>7.61</v>
      </c>
      <c r="D191">
        <v>23549</v>
      </c>
      <c r="E191">
        <v>115</v>
      </c>
    </row>
    <row r="192" spans="1:5" x14ac:dyDescent="0.3">
      <c r="A192" t="s">
        <v>5</v>
      </c>
      <c r="B192" s="1">
        <v>45117</v>
      </c>
      <c r="C192">
        <v>15.06</v>
      </c>
      <c r="D192">
        <v>49921</v>
      </c>
      <c r="E192">
        <v>175</v>
      </c>
    </row>
    <row r="193" spans="1:5" x14ac:dyDescent="0.3">
      <c r="A193" t="s">
        <v>5</v>
      </c>
      <c r="B193" s="1">
        <v>45118</v>
      </c>
      <c r="C193">
        <v>9.51</v>
      </c>
      <c r="D193">
        <v>34663</v>
      </c>
      <c r="E193">
        <v>202</v>
      </c>
    </row>
    <row r="194" spans="1:5" x14ac:dyDescent="0.3">
      <c r="A194" t="s">
        <v>5</v>
      </c>
      <c r="B194" s="1">
        <v>45119</v>
      </c>
      <c r="C194">
        <v>7.24</v>
      </c>
      <c r="D194">
        <v>38346</v>
      </c>
      <c r="E194">
        <v>254</v>
      </c>
    </row>
    <row r="195" spans="1:5" x14ac:dyDescent="0.3">
      <c r="A195" t="s">
        <v>5</v>
      </c>
      <c r="B195" s="1">
        <v>45120</v>
      </c>
      <c r="C195">
        <v>10.74</v>
      </c>
      <c r="D195">
        <v>39491</v>
      </c>
      <c r="E195">
        <v>202</v>
      </c>
    </row>
    <row r="196" spans="1:5" x14ac:dyDescent="0.3">
      <c r="A196" t="s">
        <v>5</v>
      </c>
      <c r="B196" s="1">
        <v>45121</v>
      </c>
      <c r="C196">
        <v>14.96</v>
      </c>
      <c r="D196">
        <v>49955</v>
      </c>
      <c r="E196">
        <v>272</v>
      </c>
    </row>
    <row r="197" spans="1:5" x14ac:dyDescent="0.3">
      <c r="A197" t="s">
        <v>5</v>
      </c>
      <c r="B197" s="1">
        <v>45122</v>
      </c>
      <c r="C197">
        <v>13.63</v>
      </c>
      <c r="D197">
        <v>31802</v>
      </c>
      <c r="E197">
        <v>196</v>
      </c>
    </row>
    <row r="198" spans="1:5" x14ac:dyDescent="0.3">
      <c r="A198" t="s">
        <v>5</v>
      </c>
      <c r="B198" s="1">
        <v>45123</v>
      </c>
      <c r="C198">
        <v>13.07</v>
      </c>
      <c r="D198">
        <v>26751</v>
      </c>
      <c r="E198">
        <v>214</v>
      </c>
    </row>
    <row r="199" spans="1:5" x14ac:dyDescent="0.3">
      <c r="A199" t="s">
        <v>5</v>
      </c>
      <c r="B199" s="1">
        <v>45124</v>
      </c>
      <c r="C199">
        <v>29.03</v>
      </c>
      <c r="D199">
        <v>56388</v>
      </c>
      <c r="E199">
        <v>338</v>
      </c>
    </row>
    <row r="200" spans="1:5" x14ac:dyDescent="0.3">
      <c r="A200" t="s">
        <v>5</v>
      </c>
      <c r="B200" s="1">
        <v>45125</v>
      </c>
      <c r="C200">
        <v>26.67</v>
      </c>
      <c r="D200">
        <v>39267</v>
      </c>
      <c r="E200">
        <v>241</v>
      </c>
    </row>
    <row r="201" spans="1:5" x14ac:dyDescent="0.3">
      <c r="A201" t="s">
        <v>5</v>
      </c>
      <c r="B201" s="1">
        <v>45126</v>
      </c>
      <c r="C201">
        <v>29.49</v>
      </c>
      <c r="D201">
        <v>39762</v>
      </c>
      <c r="E201">
        <v>259</v>
      </c>
    </row>
    <row r="202" spans="1:5" x14ac:dyDescent="0.3">
      <c r="A202" t="s">
        <v>5</v>
      </c>
      <c r="B202" s="1">
        <v>45127</v>
      </c>
      <c r="C202">
        <v>29.34</v>
      </c>
      <c r="D202">
        <v>37705</v>
      </c>
      <c r="E202">
        <v>257</v>
      </c>
    </row>
    <row r="203" spans="1:5" x14ac:dyDescent="0.3">
      <c r="A203" t="s">
        <v>5</v>
      </c>
      <c r="B203" s="1">
        <v>45128</v>
      </c>
      <c r="C203">
        <v>38.67</v>
      </c>
      <c r="D203">
        <v>47539</v>
      </c>
      <c r="E203">
        <v>362</v>
      </c>
    </row>
    <row r="204" spans="1:5" x14ac:dyDescent="0.3">
      <c r="A204" t="s">
        <v>5</v>
      </c>
      <c r="B204" s="1">
        <v>45129</v>
      </c>
      <c r="C204">
        <v>17.93</v>
      </c>
      <c r="D204">
        <v>26700</v>
      </c>
      <c r="E204">
        <v>115</v>
      </c>
    </row>
    <row r="205" spans="1:5" x14ac:dyDescent="0.3">
      <c r="A205" t="s">
        <v>5</v>
      </c>
      <c r="B205" s="1">
        <v>45130</v>
      </c>
      <c r="C205">
        <v>11.16</v>
      </c>
      <c r="D205">
        <v>24985</v>
      </c>
      <c r="E205">
        <v>129</v>
      </c>
    </row>
    <row r="206" spans="1:5" x14ac:dyDescent="0.3">
      <c r="A206" t="s">
        <v>5</v>
      </c>
      <c r="B206" s="1">
        <v>45131</v>
      </c>
      <c r="C206">
        <v>20.420000000000002</v>
      </c>
      <c r="D206">
        <v>40468</v>
      </c>
      <c r="E206">
        <v>189</v>
      </c>
    </row>
    <row r="207" spans="1:5" x14ac:dyDescent="0.3">
      <c r="A207" t="s">
        <v>5</v>
      </c>
      <c r="B207" s="1">
        <v>45132</v>
      </c>
      <c r="C207">
        <v>16.95</v>
      </c>
      <c r="D207">
        <v>34659</v>
      </c>
      <c r="E207">
        <v>180</v>
      </c>
    </row>
    <row r="208" spans="1:5" x14ac:dyDescent="0.3">
      <c r="A208" t="s">
        <v>5</v>
      </c>
      <c r="B208" s="1">
        <v>45133</v>
      </c>
      <c r="C208">
        <v>19.23</v>
      </c>
      <c r="D208">
        <v>37006</v>
      </c>
      <c r="E208">
        <v>216</v>
      </c>
    </row>
    <row r="209" spans="1:5" x14ac:dyDescent="0.3">
      <c r="A209" t="s">
        <v>5</v>
      </c>
      <c r="B209" s="1">
        <v>45134</v>
      </c>
      <c r="C209">
        <v>17.38</v>
      </c>
      <c r="D209">
        <v>35644</v>
      </c>
      <c r="E209">
        <v>180</v>
      </c>
    </row>
    <row r="210" spans="1:5" x14ac:dyDescent="0.3">
      <c r="A210" t="s">
        <v>5</v>
      </c>
      <c r="B210" s="1">
        <v>45135</v>
      </c>
      <c r="C210">
        <v>19.190000000000001</v>
      </c>
      <c r="D210">
        <v>36487</v>
      </c>
      <c r="E210">
        <v>233</v>
      </c>
    </row>
    <row r="211" spans="1:5" x14ac:dyDescent="0.3">
      <c r="A211" t="s">
        <v>5</v>
      </c>
      <c r="B211" s="1">
        <v>45136</v>
      </c>
      <c r="C211">
        <v>18.350000000000001</v>
      </c>
      <c r="D211">
        <v>34597</v>
      </c>
      <c r="E211">
        <v>208</v>
      </c>
    </row>
    <row r="212" spans="1:5" x14ac:dyDescent="0.3">
      <c r="A212" t="s">
        <v>5</v>
      </c>
      <c r="B212" s="1">
        <v>45137</v>
      </c>
      <c r="C212">
        <v>12.46</v>
      </c>
      <c r="D212">
        <v>25109</v>
      </c>
      <c r="E212">
        <v>133</v>
      </c>
    </row>
    <row r="213" spans="1:5" x14ac:dyDescent="0.3">
      <c r="A213" t="s">
        <v>5</v>
      </c>
      <c r="B213" s="1">
        <v>45138</v>
      </c>
      <c r="C213">
        <v>26.94</v>
      </c>
      <c r="D213">
        <v>46668</v>
      </c>
      <c r="E213">
        <v>233</v>
      </c>
    </row>
    <row r="214" spans="1:5" x14ac:dyDescent="0.3">
      <c r="A214" t="s">
        <v>5</v>
      </c>
      <c r="B214" s="1">
        <v>45139</v>
      </c>
      <c r="C214">
        <v>18.46</v>
      </c>
      <c r="D214">
        <v>33544</v>
      </c>
      <c r="E214">
        <v>142</v>
      </c>
    </row>
    <row r="215" spans="1:5" x14ac:dyDescent="0.3">
      <c r="A215" t="s">
        <v>5</v>
      </c>
      <c r="B215" s="1">
        <v>45140</v>
      </c>
      <c r="C215">
        <v>15.89</v>
      </c>
      <c r="D215">
        <v>32948</v>
      </c>
      <c r="E215">
        <v>171</v>
      </c>
    </row>
    <row r="216" spans="1:5" x14ac:dyDescent="0.3">
      <c r="A216" t="s">
        <v>5</v>
      </c>
      <c r="B216" s="1">
        <v>45141</v>
      </c>
      <c r="C216">
        <v>16.12</v>
      </c>
      <c r="D216">
        <v>33759</v>
      </c>
      <c r="E216">
        <v>149</v>
      </c>
    </row>
    <row r="217" spans="1:5" x14ac:dyDescent="0.3">
      <c r="A217" t="s">
        <v>5</v>
      </c>
      <c r="B217" s="1">
        <v>45142</v>
      </c>
      <c r="C217">
        <v>17.3</v>
      </c>
      <c r="D217">
        <v>34612</v>
      </c>
      <c r="E217">
        <v>174</v>
      </c>
    </row>
    <row r="218" spans="1:5" x14ac:dyDescent="0.3">
      <c r="A218" t="s">
        <v>5</v>
      </c>
      <c r="B218" s="1">
        <v>45143</v>
      </c>
      <c r="C218">
        <v>11.92</v>
      </c>
      <c r="D218">
        <v>26734</v>
      </c>
      <c r="E218">
        <v>118</v>
      </c>
    </row>
    <row r="219" spans="1:5" x14ac:dyDescent="0.3">
      <c r="A219" t="s">
        <v>5</v>
      </c>
      <c r="B219" s="1">
        <v>45144</v>
      </c>
      <c r="C219">
        <v>8.89</v>
      </c>
      <c r="D219">
        <v>24268</v>
      </c>
      <c r="E219">
        <v>113</v>
      </c>
    </row>
    <row r="220" spans="1:5" x14ac:dyDescent="0.3">
      <c r="A220" t="s">
        <v>5</v>
      </c>
      <c r="B220" s="1">
        <v>45145</v>
      </c>
      <c r="C220">
        <v>18.87</v>
      </c>
      <c r="D220">
        <v>46606</v>
      </c>
      <c r="E220">
        <v>203</v>
      </c>
    </row>
    <row r="221" spans="1:5" x14ac:dyDescent="0.3">
      <c r="A221" t="s">
        <v>5</v>
      </c>
      <c r="B221" s="1">
        <v>45146</v>
      </c>
      <c r="C221">
        <v>13.87</v>
      </c>
      <c r="D221">
        <v>36049</v>
      </c>
      <c r="E221">
        <v>162</v>
      </c>
    </row>
    <row r="222" spans="1:5" x14ac:dyDescent="0.3">
      <c r="A222" t="s">
        <v>5</v>
      </c>
      <c r="B222" s="1">
        <v>45147</v>
      </c>
      <c r="C222">
        <v>14.2</v>
      </c>
      <c r="D222">
        <v>35368</v>
      </c>
      <c r="E222">
        <v>169</v>
      </c>
    </row>
    <row r="223" spans="1:5" x14ac:dyDescent="0.3">
      <c r="A223" t="s">
        <v>5</v>
      </c>
      <c r="B223" s="1">
        <v>45148</v>
      </c>
      <c r="C223">
        <v>16.440000000000001</v>
      </c>
      <c r="D223">
        <v>35276</v>
      </c>
      <c r="E223">
        <v>169</v>
      </c>
    </row>
    <row r="224" spans="1:5" x14ac:dyDescent="0.3">
      <c r="A224" t="s">
        <v>5</v>
      </c>
      <c r="B224" s="1">
        <v>45149</v>
      </c>
      <c r="C224">
        <v>15.06</v>
      </c>
      <c r="D224">
        <v>34645</v>
      </c>
      <c r="E224">
        <v>155</v>
      </c>
    </row>
    <row r="225" spans="1:5" x14ac:dyDescent="0.3">
      <c r="A225" t="s">
        <v>5</v>
      </c>
      <c r="B225" s="1">
        <v>45150</v>
      </c>
      <c r="C225">
        <v>11.54</v>
      </c>
      <c r="D225">
        <v>27232</v>
      </c>
      <c r="E225">
        <v>128</v>
      </c>
    </row>
    <row r="226" spans="1:5" x14ac:dyDescent="0.3">
      <c r="A226" t="s">
        <v>5</v>
      </c>
      <c r="B226" s="1">
        <v>45151</v>
      </c>
      <c r="C226">
        <v>9.7100000000000009</v>
      </c>
      <c r="D226">
        <v>23815</v>
      </c>
      <c r="E226">
        <v>112</v>
      </c>
    </row>
    <row r="227" spans="1:5" x14ac:dyDescent="0.3">
      <c r="A227" t="s">
        <v>5</v>
      </c>
      <c r="B227" s="1">
        <v>45152</v>
      </c>
      <c r="C227">
        <v>22.26</v>
      </c>
      <c r="D227">
        <v>47219</v>
      </c>
      <c r="E227">
        <v>239</v>
      </c>
    </row>
    <row r="228" spans="1:5" x14ac:dyDescent="0.3">
      <c r="A228" t="s">
        <v>5</v>
      </c>
      <c r="B228" s="1">
        <v>45153</v>
      </c>
      <c r="C228">
        <v>13.91</v>
      </c>
      <c r="D228">
        <v>32198</v>
      </c>
      <c r="E228">
        <v>160</v>
      </c>
    </row>
    <row r="229" spans="1:5" x14ac:dyDescent="0.3">
      <c r="A229" t="s">
        <v>5</v>
      </c>
      <c r="B229" s="1">
        <v>45154</v>
      </c>
      <c r="C229">
        <v>15.51</v>
      </c>
      <c r="D229">
        <v>35813</v>
      </c>
      <c r="E229">
        <v>167</v>
      </c>
    </row>
    <row r="230" spans="1:5" x14ac:dyDescent="0.3">
      <c r="A230" t="s">
        <v>5</v>
      </c>
      <c r="B230" s="1">
        <v>45155</v>
      </c>
      <c r="C230">
        <v>14.97</v>
      </c>
      <c r="D230">
        <v>34484</v>
      </c>
      <c r="E230">
        <v>204</v>
      </c>
    </row>
    <row r="231" spans="1:5" x14ac:dyDescent="0.3">
      <c r="A231" t="s">
        <v>5</v>
      </c>
      <c r="B231" s="1">
        <v>45156</v>
      </c>
      <c r="C231">
        <v>17.510000000000002</v>
      </c>
      <c r="D231">
        <v>34055</v>
      </c>
      <c r="E231">
        <v>183</v>
      </c>
    </row>
    <row r="232" spans="1:5" x14ac:dyDescent="0.3">
      <c r="A232" t="s">
        <v>5</v>
      </c>
      <c r="B232" s="1">
        <v>45157</v>
      </c>
      <c r="C232">
        <v>20.07</v>
      </c>
      <c r="D232">
        <v>34544</v>
      </c>
      <c r="E232">
        <v>181</v>
      </c>
    </row>
    <row r="233" spans="1:5" x14ac:dyDescent="0.3">
      <c r="A233" t="s">
        <v>5</v>
      </c>
      <c r="B233" s="1">
        <v>45158</v>
      </c>
      <c r="C233">
        <v>15.65</v>
      </c>
      <c r="D233">
        <v>25831</v>
      </c>
      <c r="E233">
        <v>116</v>
      </c>
    </row>
    <row r="234" spans="1:5" x14ac:dyDescent="0.3">
      <c r="A234" t="s">
        <v>5</v>
      </c>
      <c r="B234" s="1">
        <v>45159</v>
      </c>
      <c r="C234">
        <v>28.36</v>
      </c>
      <c r="D234">
        <v>47543</v>
      </c>
      <c r="E234">
        <v>228</v>
      </c>
    </row>
    <row r="235" spans="1:5" x14ac:dyDescent="0.3">
      <c r="A235" t="s">
        <v>5</v>
      </c>
      <c r="B235" s="1">
        <v>45160</v>
      </c>
      <c r="C235">
        <v>18.579999999999998</v>
      </c>
      <c r="D235">
        <v>31980</v>
      </c>
      <c r="E235">
        <v>133</v>
      </c>
    </row>
    <row r="236" spans="1:5" x14ac:dyDescent="0.3">
      <c r="A236" t="s">
        <v>5</v>
      </c>
      <c r="B236" s="1">
        <v>45161</v>
      </c>
      <c r="C236">
        <v>21.34</v>
      </c>
      <c r="D236">
        <v>38995</v>
      </c>
      <c r="E236">
        <v>200</v>
      </c>
    </row>
    <row r="237" spans="1:5" x14ac:dyDescent="0.3">
      <c r="A237" t="s">
        <v>5</v>
      </c>
      <c r="B237" s="1">
        <v>45162</v>
      </c>
      <c r="C237">
        <v>23</v>
      </c>
      <c r="D237">
        <v>35953</v>
      </c>
      <c r="E237">
        <v>182</v>
      </c>
    </row>
    <row r="238" spans="1:5" x14ac:dyDescent="0.3">
      <c r="A238" t="s">
        <v>5</v>
      </c>
      <c r="B238" s="1">
        <v>45163</v>
      </c>
      <c r="C238">
        <v>25.92</v>
      </c>
      <c r="D238">
        <v>35675</v>
      </c>
      <c r="E238">
        <v>198</v>
      </c>
    </row>
    <row r="239" spans="1:5" x14ac:dyDescent="0.3">
      <c r="A239" t="s">
        <v>5</v>
      </c>
      <c r="B239" s="1">
        <v>45164</v>
      </c>
      <c r="C239">
        <v>20.14</v>
      </c>
      <c r="D239">
        <v>28522</v>
      </c>
      <c r="E239">
        <v>162</v>
      </c>
    </row>
    <row r="240" spans="1:5" x14ac:dyDescent="0.3">
      <c r="A240" t="s">
        <v>5</v>
      </c>
      <c r="B240" s="1">
        <v>45165</v>
      </c>
      <c r="C240">
        <v>18.21</v>
      </c>
      <c r="D240">
        <v>25925</v>
      </c>
      <c r="E240">
        <v>144</v>
      </c>
    </row>
    <row r="241" spans="1:5" x14ac:dyDescent="0.3">
      <c r="A241" t="s">
        <v>5</v>
      </c>
      <c r="B241" s="1">
        <v>45166</v>
      </c>
      <c r="C241">
        <v>34.25</v>
      </c>
      <c r="D241">
        <v>50925</v>
      </c>
      <c r="E241">
        <v>209</v>
      </c>
    </row>
    <row r="242" spans="1:5" x14ac:dyDescent="0.3">
      <c r="A242" t="s">
        <v>5</v>
      </c>
      <c r="B242" s="1">
        <v>45167</v>
      </c>
      <c r="C242">
        <v>21.68</v>
      </c>
      <c r="D242">
        <v>35663</v>
      </c>
      <c r="E242">
        <v>168</v>
      </c>
    </row>
    <row r="243" spans="1:5" x14ac:dyDescent="0.3">
      <c r="A243" t="s">
        <v>5</v>
      </c>
      <c r="B243" s="1">
        <v>45168</v>
      </c>
      <c r="C243">
        <v>17.72</v>
      </c>
      <c r="D243">
        <v>35283</v>
      </c>
      <c r="E243">
        <v>142</v>
      </c>
    </row>
    <row r="244" spans="1:5" x14ac:dyDescent="0.3">
      <c r="A244" t="s">
        <v>5</v>
      </c>
      <c r="B244" s="1">
        <v>45169</v>
      </c>
      <c r="C244">
        <v>17.59</v>
      </c>
      <c r="D244">
        <v>34936</v>
      </c>
      <c r="E244">
        <v>164</v>
      </c>
    </row>
    <row r="245" spans="1:5" x14ac:dyDescent="0.3">
      <c r="A245" t="s">
        <v>5</v>
      </c>
      <c r="B245" s="1">
        <v>45170</v>
      </c>
      <c r="C245">
        <v>21.26</v>
      </c>
      <c r="D245">
        <v>41581</v>
      </c>
      <c r="E245">
        <v>164</v>
      </c>
    </row>
    <row r="246" spans="1:5" x14ac:dyDescent="0.3">
      <c r="A246" t="s">
        <v>5</v>
      </c>
      <c r="B246" s="1">
        <v>45171</v>
      </c>
      <c r="C246">
        <v>13.8</v>
      </c>
      <c r="D246">
        <v>26283</v>
      </c>
      <c r="E246">
        <v>137</v>
      </c>
    </row>
    <row r="247" spans="1:5" x14ac:dyDescent="0.3">
      <c r="A247" t="s">
        <v>5</v>
      </c>
      <c r="B247" s="1">
        <v>45172</v>
      </c>
      <c r="C247">
        <v>13.77</v>
      </c>
      <c r="D247">
        <v>24276</v>
      </c>
      <c r="E247">
        <v>126</v>
      </c>
    </row>
    <row r="248" spans="1:5" x14ac:dyDescent="0.3">
      <c r="A248" t="s">
        <v>5</v>
      </c>
      <c r="B248" s="1">
        <v>45173</v>
      </c>
      <c r="C248">
        <v>22.42</v>
      </c>
      <c r="D248">
        <v>46631</v>
      </c>
      <c r="E248">
        <v>241</v>
      </c>
    </row>
    <row r="249" spans="1:5" x14ac:dyDescent="0.3">
      <c r="A249" t="s">
        <v>5</v>
      </c>
      <c r="B249" s="1">
        <v>45174</v>
      </c>
      <c r="C249">
        <v>15.65</v>
      </c>
      <c r="D249">
        <v>34895</v>
      </c>
      <c r="E249">
        <v>167</v>
      </c>
    </row>
    <row r="250" spans="1:5" x14ac:dyDescent="0.3">
      <c r="A250" t="s">
        <v>5</v>
      </c>
      <c r="B250" s="1">
        <v>45175</v>
      </c>
      <c r="C250">
        <v>16.43</v>
      </c>
      <c r="D250">
        <v>34488</v>
      </c>
      <c r="E250">
        <v>158</v>
      </c>
    </row>
    <row r="251" spans="1:5" x14ac:dyDescent="0.3">
      <c r="A251" t="s">
        <v>5</v>
      </c>
      <c r="B251" s="1">
        <v>45176</v>
      </c>
      <c r="C251">
        <v>12.18</v>
      </c>
      <c r="D251">
        <v>33740</v>
      </c>
      <c r="E251">
        <v>146</v>
      </c>
    </row>
    <row r="252" spans="1:5" x14ac:dyDescent="0.3">
      <c r="A252" t="s">
        <v>5</v>
      </c>
      <c r="B252" s="1">
        <v>45177</v>
      </c>
      <c r="C252">
        <v>15.95</v>
      </c>
      <c r="D252">
        <v>39882</v>
      </c>
      <c r="E252">
        <v>215</v>
      </c>
    </row>
    <row r="253" spans="1:5" x14ac:dyDescent="0.3">
      <c r="A253" t="s">
        <v>5</v>
      </c>
      <c r="B253" s="1">
        <v>45178</v>
      </c>
      <c r="C253">
        <v>11.61</v>
      </c>
      <c r="D253">
        <v>25648</v>
      </c>
      <c r="E253">
        <v>151</v>
      </c>
    </row>
    <row r="254" spans="1:5" x14ac:dyDescent="0.3">
      <c r="A254" t="s">
        <v>5</v>
      </c>
      <c r="B254" s="1">
        <v>45179</v>
      </c>
      <c r="C254">
        <v>13.39</v>
      </c>
      <c r="D254">
        <v>25360</v>
      </c>
      <c r="E254">
        <v>154</v>
      </c>
    </row>
    <row r="255" spans="1:5" x14ac:dyDescent="0.3">
      <c r="A255" t="s">
        <v>5</v>
      </c>
      <c r="B255" s="1">
        <v>45180</v>
      </c>
      <c r="C255">
        <v>17.05</v>
      </c>
      <c r="D255">
        <v>45188</v>
      </c>
      <c r="E255">
        <v>243</v>
      </c>
    </row>
    <row r="256" spans="1:5" x14ac:dyDescent="0.3">
      <c r="A256" t="s">
        <v>5</v>
      </c>
      <c r="B256" s="1">
        <v>45181</v>
      </c>
      <c r="C256">
        <v>12.93</v>
      </c>
      <c r="D256">
        <v>34436</v>
      </c>
      <c r="E256">
        <v>174</v>
      </c>
    </row>
    <row r="257" spans="1:5" x14ac:dyDescent="0.3">
      <c r="A257" t="s">
        <v>5</v>
      </c>
      <c r="B257" s="1">
        <v>45182</v>
      </c>
      <c r="C257">
        <v>12.81</v>
      </c>
      <c r="D257">
        <v>33103</v>
      </c>
      <c r="E257">
        <v>145</v>
      </c>
    </row>
    <row r="258" spans="1:5" x14ac:dyDescent="0.3">
      <c r="A258" t="s">
        <v>5</v>
      </c>
      <c r="B258" s="1">
        <v>45183</v>
      </c>
      <c r="C258">
        <v>15.03</v>
      </c>
      <c r="D258">
        <v>33905</v>
      </c>
      <c r="E258">
        <v>187</v>
      </c>
    </row>
    <row r="259" spans="1:5" x14ac:dyDescent="0.3">
      <c r="A259" t="s">
        <v>5</v>
      </c>
      <c r="B259" s="1">
        <v>45184</v>
      </c>
      <c r="C259">
        <v>15.24</v>
      </c>
      <c r="D259">
        <v>32547</v>
      </c>
      <c r="E259">
        <v>166</v>
      </c>
    </row>
    <row r="260" spans="1:5" x14ac:dyDescent="0.3">
      <c r="A260" t="s">
        <v>5</v>
      </c>
      <c r="B260" s="1">
        <v>45185</v>
      </c>
      <c r="C260">
        <v>13.1</v>
      </c>
      <c r="D260">
        <v>27204</v>
      </c>
      <c r="E260">
        <v>135</v>
      </c>
    </row>
    <row r="261" spans="1:5" x14ac:dyDescent="0.3">
      <c r="A261" t="s">
        <v>5</v>
      </c>
      <c r="B261" s="1">
        <v>45186</v>
      </c>
      <c r="C261">
        <v>10.84</v>
      </c>
      <c r="D261">
        <v>25821</v>
      </c>
      <c r="E261">
        <v>132</v>
      </c>
    </row>
    <row r="262" spans="1:5" x14ac:dyDescent="0.3">
      <c r="A262" t="s">
        <v>5</v>
      </c>
      <c r="B262" s="1">
        <v>45187</v>
      </c>
      <c r="C262">
        <v>20.260000000000002</v>
      </c>
      <c r="D262">
        <v>51388</v>
      </c>
      <c r="E262">
        <v>228</v>
      </c>
    </row>
    <row r="263" spans="1:5" x14ac:dyDescent="0.3">
      <c r="A263" t="s">
        <v>5</v>
      </c>
      <c r="B263" s="1">
        <v>45188</v>
      </c>
      <c r="C263">
        <v>15.35</v>
      </c>
      <c r="D263">
        <v>35671</v>
      </c>
      <c r="E263">
        <v>168</v>
      </c>
    </row>
    <row r="264" spans="1:5" x14ac:dyDescent="0.3">
      <c r="A264" t="s">
        <v>5</v>
      </c>
      <c r="B264" s="1">
        <v>45189</v>
      </c>
      <c r="C264">
        <v>14.45</v>
      </c>
      <c r="D264">
        <v>35123</v>
      </c>
      <c r="E264">
        <v>196</v>
      </c>
    </row>
    <row r="265" spans="1:5" x14ac:dyDescent="0.3">
      <c r="A265" t="s">
        <v>5</v>
      </c>
      <c r="B265" s="1">
        <v>45190</v>
      </c>
      <c r="C265">
        <v>16.77</v>
      </c>
      <c r="D265">
        <v>35944</v>
      </c>
      <c r="E265">
        <v>184</v>
      </c>
    </row>
    <row r="266" spans="1:5" x14ac:dyDescent="0.3">
      <c r="A266" t="s">
        <v>5</v>
      </c>
      <c r="B266" s="1">
        <v>45191</v>
      </c>
      <c r="C266">
        <v>18.86</v>
      </c>
      <c r="D266">
        <v>34297</v>
      </c>
      <c r="E266">
        <v>202</v>
      </c>
    </row>
    <row r="267" spans="1:5" x14ac:dyDescent="0.3">
      <c r="A267" t="s">
        <v>5</v>
      </c>
      <c r="B267" s="1">
        <v>45192</v>
      </c>
      <c r="C267">
        <v>19.32</v>
      </c>
      <c r="D267">
        <v>34749</v>
      </c>
      <c r="E267">
        <v>164</v>
      </c>
    </row>
    <row r="268" spans="1:5" x14ac:dyDescent="0.3">
      <c r="A268" t="s">
        <v>5</v>
      </c>
      <c r="B268" s="1">
        <v>45193</v>
      </c>
      <c r="C268">
        <v>10.88</v>
      </c>
      <c r="D268">
        <v>24862</v>
      </c>
      <c r="E268">
        <v>113</v>
      </c>
    </row>
    <row r="269" spans="1:5" x14ac:dyDescent="0.3">
      <c r="A269" t="s">
        <v>5</v>
      </c>
      <c r="B269" s="1">
        <v>45194</v>
      </c>
      <c r="C269">
        <v>24.48</v>
      </c>
      <c r="D269">
        <v>50261</v>
      </c>
      <c r="E269">
        <v>272</v>
      </c>
    </row>
    <row r="270" spans="1:5" x14ac:dyDescent="0.3">
      <c r="A270" t="s">
        <v>5</v>
      </c>
      <c r="B270" s="1">
        <v>45195</v>
      </c>
      <c r="C270">
        <v>18.89</v>
      </c>
      <c r="D270">
        <v>37386</v>
      </c>
      <c r="E270">
        <v>169</v>
      </c>
    </row>
    <row r="271" spans="1:5" x14ac:dyDescent="0.3">
      <c r="A271" t="s">
        <v>5</v>
      </c>
      <c r="B271" s="1">
        <v>45196</v>
      </c>
      <c r="C271">
        <v>19.5</v>
      </c>
      <c r="D271">
        <v>42921</v>
      </c>
      <c r="E271">
        <v>197</v>
      </c>
    </row>
    <row r="272" spans="1:5" x14ac:dyDescent="0.3">
      <c r="A272" t="s">
        <v>5</v>
      </c>
      <c r="B272" s="1">
        <v>45197</v>
      </c>
      <c r="C272">
        <v>17.37</v>
      </c>
      <c r="D272">
        <v>38216</v>
      </c>
      <c r="E272">
        <v>167</v>
      </c>
    </row>
    <row r="273" spans="1:5" x14ac:dyDescent="0.3">
      <c r="A273" t="s">
        <v>5</v>
      </c>
      <c r="B273" s="1">
        <v>45198</v>
      </c>
      <c r="C273">
        <v>17.739999999999998</v>
      </c>
      <c r="D273">
        <v>39087</v>
      </c>
      <c r="E273">
        <v>178</v>
      </c>
    </row>
    <row r="274" spans="1:5" x14ac:dyDescent="0.3">
      <c r="A274" t="s">
        <v>5</v>
      </c>
      <c r="B274" s="1">
        <v>45199</v>
      </c>
      <c r="C274">
        <v>15.81</v>
      </c>
      <c r="D274">
        <v>35329</v>
      </c>
      <c r="E274">
        <v>177</v>
      </c>
    </row>
    <row r="275" spans="1:5" x14ac:dyDescent="0.3">
      <c r="A275" t="s">
        <v>5</v>
      </c>
      <c r="B275" s="1">
        <v>45200</v>
      </c>
      <c r="C275">
        <v>10.19</v>
      </c>
      <c r="D275">
        <v>26096</v>
      </c>
      <c r="E275">
        <v>135</v>
      </c>
    </row>
    <row r="276" spans="1:5" x14ac:dyDescent="0.3">
      <c r="A276" t="s">
        <v>5</v>
      </c>
      <c r="B276" s="1">
        <v>45201</v>
      </c>
      <c r="C276">
        <v>16.37</v>
      </c>
      <c r="D276">
        <v>42870</v>
      </c>
      <c r="E276">
        <v>172</v>
      </c>
    </row>
    <row r="277" spans="1:5" x14ac:dyDescent="0.3">
      <c r="A277" t="s">
        <v>5</v>
      </c>
      <c r="B277" s="1">
        <v>45202</v>
      </c>
      <c r="C277">
        <v>12.57</v>
      </c>
      <c r="D277">
        <v>35140</v>
      </c>
      <c r="E277">
        <v>158</v>
      </c>
    </row>
    <row r="278" spans="1:5" x14ac:dyDescent="0.3">
      <c r="A278" t="s">
        <v>5</v>
      </c>
      <c r="B278" s="1">
        <v>45203</v>
      </c>
      <c r="C278">
        <v>11.43</v>
      </c>
      <c r="D278">
        <v>36532</v>
      </c>
      <c r="E278">
        <v>156</v>
      </c>
    </row>
    <row r="279" spans="1:5" x14ac:dyDescent="0.3">
      <c r="A279" t="s">
        <v>5</v>
      </c>
      <c r="B279" s="1">
        <v>45204</v>
      </c>
      <c r="C279">
        <v>11.4</v>
      </c>
      <c r="D279">
        <v>36189</v>
      </c>
      <c r="E279">
        <v>141</v>
      </c>
    </row>
    <row r="280" spans="1:5" x14ac:dyDescent="0.3">
      <c r="A280" t="s">
        <v>5</v>
      </c>
      <c r="B280" s="1">
        <v>45205</v>
      </c>
      <c r="C280">
        <v>10.85</v>
      </c>
      <c r="D280">
        <v>35818</v>
      </c>
      <c r="E280">
        <v>156</v>
      </c>
    </row>
    <row r="281" spans="1:5" x14ac:dyDescent="0.3">
      <c r="A281" t="s">
        <v>5</v>
      </c>
      <c r="B281" s="1">
        <v>45206</v>
      </c>
      <c r="C281">
        <v>9.2200000000000006</v>
      </c>
      <c r="D281">
        <v>28754</v>
      </c>
      <c r="E281">
        <v>144</v>
      </c>
    </row>
    <row r="282" spans="1:5" x14ac:dyDescent="0.3">
      <c r="A282" t="s">
        <v>5</v>
      </c>
      <c r="B282" s="1">
        <v>45207</v>
      </c>
      <c r="C282">
        <v>8.44</v>
      </c>
      <c r="D282">
        <v>26377</v>
      </c>
      <c r="E282">
        <v>127</v>
      </c>
    </row>
    <row r="283" spans="1:5" x14ac:dyDescent="0.3">
      <c r="A283" t="s">
        <v>5</v>
      </c>
      <c r="B283" s="1">
        <v>45208</v>
      </c>
      <c r="C283">
        <v>15.97</v>
      </c>
      <c r="D283">
        <v>44700</v>
      </c>
      <c r="E283">
        <v>212</v>
      </c>
    </row>
    <row r="284" spans="1:5" x14ac:dyDescent="0.3">
      <c r="A284" t="s">
        <v>5</v>
      </c>
      <c r="B284" s="1">
        <v>45209</v>
      </c>
      <c r="C284">
        <v>12.13</v>
      </c>
      <c r="D284">
        <v>36609</v>
      </c>
      <c r="E284">
        <v>185</v>
      </c>
    </row>
    <row r="285" spans="1:5" x14ac:dyDescent="0.3">
      <c r="A285" t="s">
        <v>5</v>
      </c>
      <c r="B285" s="1">
        <v>45210</v>
      </c>
      <c r="C285">
        <v>11.79</v>
      </c>
      <c r="D285">
        <v>37233</v>
      </c>
      <c r="E285">
        <v>179</v>
      </c>
    </row>
    <row r="286" spans="1:5" x14ac:dyDescent="0.3">
      <c r="A286" t="s">
        <v>5</v>
      </c>
      <c r="B286" s="1">
        <v>45211</v>
      </c>
      <c r="C286">
        <v>13</v>
      </c>
      <c r="D286">
        <v>38198</v>
      </c>
      <c r="E286">
        <v>197</v>
      </c>
    </row>
    <row r="287" spans="1:5" x14ac:dyDescent="0.3">
      <c r="A287" t="s">
        <v>5</v>
      </c>
      <c r="B287" s="1">
        <v>45212</v>
      </c>
      <c r="C287">
        <v>18.850000000000001</v>
      </c>
      <c r="D287">
        <v>51186</v>
      </c>
      <c r="E287">
        <v>302</v>
      </c>
    </row>
    <row r="288" spans="1:5" x14ac:dyDescent="0.3">
      <c r="A288" t="s">
        <v>5</v>
      </c>
      <c r="B288" s="1">
        <v>45213</v>
      </c>
      <c r="C288">
        <v>10.16</v>
      </c>
      <c r="D288">
        <v>30407</v>
      </c>
      <c r="E288">
        <v>179</v>
      </c>
    </row>
    <row r="289" spans="1:5" x14ac:dyDescent="0.3">
      <c r="A289" t="s">
        <v>5</v>
      </c>
      <c r="B289" s="1">
        <v>45214</v>
      </c>
      <c r="C289">
        <v>8.8800000000000008</v>
      </c>
      <c r="D289">
        <v>27889</v>
      </c>
      <c r="E289">
        <v>126</v>
      </c>
    </row>
    <row r="290" spans="1:5" x14ac:dyDescent="0.3">
      <c r="A290" t="s">
        <v>5</v>
      </c>
      <c r="B290" s="1">
        <v>45215</v>
      </c>
      <c r="C290">
        <v>17.55</v>
      </c>
      <c r="D290">
        <v>52900</v>
      </c>
      <c r="E290">
        <v>279</v>
      </c>
    </row>
    <row r="291" spans="1:5" x14ac:dyDescent="0.3">
      <c r="A291" t="s">
        <v>5</v>
      </c>
      <c r="B291" s="1">
        <v>45216</v>
      </c>
      <c r="C291">
        <v>13.63</v>
      </c>
      <c r="D291">
        <v>38706</v>
      </c>
      <c r="E291">
        <v>211</v>
      </c>
    </row>
    <row r="292" spans="1:5" x14ac:dyDescent="0.3">
      <c r="A292" t="s">
        <v>5</v>
      </c>
      <c r="B292" s="1">
        <v>45217</v>
      </c>
      <c r="C292">
        <v>15.04</v>
      </c>
      <c r="D292">
        <v>37735</v>
      </c>
      <c r="E292">
        <v>268</v>
      </c>
    </row>
    <row r="293" spans="1:5" x14ac:dyDescent="0.3">
      <c r="A293" t="s">
        <v>5</v>
      </c>
      <c r="B293" s="1">
        <v>45218</v>
      </c>
      <c r="C293">
        <v>14.17</v>
      </c>
      <c r="D293">
        <v>37146</v>
      </c>
      <c r="E293">
        <v>238</v>
      </c>
    </row>
    <row r="294" spans="1:5" x14ac:dyDescent="0.3">
      <c r="A294" t="s">
        <v>5</v>
      </c>
      <c r="B294" s="1">
        <v>45219</v>
      </c>
      <c r="C294">
        <v>13.11</v>
      </c>
      <c r="D294">
        <v>36057</v>
      </c>
      <c r="E294">
        <v>171</v>
      </c>
    </row>
    <row r="295" spans="1:5" x14ac:dyDescent="0.3">
      <c r="A295" t="s">
        <v>5</v>
      </c>
      <c r="B295" s="1">
        <v>45220</v>
      </c>
      <c r="C295">
        <v>9.51</v>
      </c>
      <c r="D295">
        <v>28005</v>
      </c>
      <c r="E295">
        <v>186</v>
      </c>
    </row>
    <row r="296" spans="1:5" x14ac:dyDescent="0.3">
      <c r="A296" t="s">
        <v>5</v>
      </c>
      <c r="B296" s="1">
        <v>45221</v>
      </c>
      <c r="C296">
        <v>9.07</v>
      </c>
      <c r="D296">
        <v>23789</v>
      </c>
      <c r="E296">
        <v>157</v>
      </c>
    </row>
    <row r="297" spans="1:5" x14ac:dyDescent="0.3">
      <c r="A297" t="s">
        <v>5</v>
      </c>
      <c r="B297" s="1">
        <v>45222</v>
      </c>
      <c r="C297">
        <v>15.58</v>
      </c>
      <c r="D297">
        <v>41340</v>
      </c>
      <c r="E297">
        <v>254</v>
      </c>
    </row>
    <row r="298" spans="1:5" x14ac:dyDescent="0.3">
      <c r="A298" t="s">
        <v>5</v>
      </c>
      <c r="B298" s="1">
        <v>45223</v>
      </c>
      <c r="C298">
        <v>11.93</v>
      </c>
      <c r="D298">
        <v>28903</v>
      </c>
      <c r="E298">
        <v>207</v>
      </c>
    </row>
    <row r="299" spans="1:5" x14ac:dyDescent="0.3">
      <c r="A299" t="s">
        <v>5</v>
      </c>
      <c r="B299" s="1">
        <v>45224</v>
      </c>
      <c r="C299">
        <v>9.49</v>
      </c>
      <c r="D299">
        <v>20497</v>
      </c>
      <c r="E299">
        <v>131</v>
      </c>
    </row>
    <row r="300" spans="1:5" x14ac:dyDescent="0.3">
      <c r="A300" t="s">
        <v>5</v>
      </c>
      <c r="B300" s="1">
        <v>45225</v>
      </c>
      <c r="C300">
        <v>8</v>
      </c>
      <c r="D300">
        <v>19541</v>
      </c>
      <c r="E300">
        <v>114</v>
      </c>
    </row>
    <row r="301" spans="1:5" x14ac:dyDescent="0.3">
      <c r="A301" t="s">
        <v>5</v>
      </c>
      <c r="B301" s="1">
        <v>45226</v>
      </c>
      <c r="C301">
        <v>10.35</v>
      </c>
      <c r="D301">
        <v>20649</v>
      </c>
      <c r="E301">
        <v>121</v>
      </c>
    </row>
    <row r="302" spans="1:5" x14ac:dyDescent="0.3">
      <c r="A302" t="s">
        <v>5</v>
      </c>
      <c r="B302" s="1">
        <v>45227</v>
      </c>
      <c r="C302">
        <v>9.3800000000000008</v>
      </c>
      <c r="D302">
        <v>23369</v>
      </c>
      <c r="E302">
        <v>137</v>
      </c>
    </row>
    <row r="303" spans="1:5" x14ac:dyDescent="0.3">
      <c r="A303" t="s">
        <v>5</v>
      </c>
      <c r="B303" s="1">
        <v>45228</v>
      </c>
      <c r="C303">
        <v>8.51</v>
      </c>
      <c r="D303">
        <v>17582</v>
      </c>
      <c r="E303">
        <v>67</v>
      </c>
    </row>
    <row r="304" spans="1:5" x14ac:dyDescent="0.3">
      <c r="A304" t="s">
        <v>5</v>
      </c>
      <c r="B304" s="1">
        <v>45229</v>
      </c>
      <c r="C304">
        <v>15.74</v>
      </c>
      <c r="D304">
        <v>31668</v>
      </c>
      <c r="E304">
        <v>180</v>
      </c>
    </row>
    <row r="305" spans="1:5" x14ac:dyDescent="0.3">
      <c r="A305" t="s">
        <v>5</v>
      </c>
      <c r="B305" s="1">
        <v>45230</v>
      </c>
      <c r="C305">
        <v>10.82</v>
      </c>
      <c r="D305">
        <v>24443</v>
      </c>
      <c r="E305">
        <v>107</v>
      </c>
    </row>
    <row r="306" spans="1:5" x14ac:dyDescent="0.3">
      <c r="A306" t="s">
        <v>5</v>
      </c>
      <c r="B306" s="1">
        <v>45231</v>
      </c>
      <c r="C306">
        <v>10.53</v>
      </c>
      <c r="D306">
        <v>24581</v>
      </c>
      <c r="E306">
        <v>120</v>
      </c>
    </row>
    <row r="307" spans="1:5" x14ac:dyDescent="0.3">
      <c r="A307" t="s">
        <v>5</v>
      </c>
      <c r="B307" s="1">
        <v>45232</v>
      </c>
      <c r="C307">
        <v>9.43</v>
      </c>
      <c r="D307">
        <v>26882</v>
      </c>
      <c r="E307">
        <v>124</v>
      </c>
    </row>
    <row r="308" spans="1:5" x14ac:dyDescent="0.3">
      <c r="A308" t="s">
        <v>5</v>
      </c>
      <c r="B308" s="1">
        <v>45233</v>
      </c>
      <c r="C308">
        <v>5.78</v>
      </c>
      <c r="D308">
        <v>16510</v>
      </c>
      <c r="E308">
        <v>75</v>
      </c>
    </row>
    <row r="309" spans="1:5" x14ac:dyDescent="0.3">
      <c r="A309" t="s">
        <v>5</v>
      </c>
      <c r="B309" s="1">
        <v>45234</v>
      </c>
      <c r="C309">
        <v>6.49</v>
      </c>
      <c r="D309">
        <v>18729</v>
      </c>
      <c r="E309">
        <v>76</v>
      </c>
    </row>
    <row r="310" spans="1:5" x14ac:dyDescent="0.3">
      <c r="A310" t="s">
        <v>5</v>
      </c>
      <c r="B310" s="1">
        <v>45235</v>
      </c>
      <c r="C310">
        <v>5.95</v>
      </c>
      <c r="D310">
        <v>16839</v>
      </c>
      <c r="E310">
        <v>78</v>
      </c>
    </row>
    <row r="311" spans="1:5" x14ac:dyDescent="0.3">
      <c r="A311" t="s">
        <v>5</v>
      </c>
      <c r="B311" s="1">
        <v>45236</v>
      </c>
      <c r="C311">
        <v>7.58</v>
      </c>
      <c r="D311">
        <v>22698</v>
      </c>
      <c r="E311">
        <v>127</v>
      </c>
    </row>
    <row r="312" spans="1:5" x14ac:dyDescent="0.3">
      <c r="A312" t="s">
        <v>5</v>
      </c>
      <c r="B312" s="1">
        <v>45237</v>
      </c>
      <c r="C312">
        <v>13.78</v>
      </c>
      <c r="D312">
        <v>37926</v>
      </c>
      <c r="E312">
        <v>187</v>
      </c>
    </row>
    <row r="313" spans="1:5" x14ac:dyDescent="0.3">
      <c r="A313" t="s">
        <v>5</v>
      </c>
      <c r="B313" s="1">
        <v>45238</v>
      </c>
      <c r="C313">
        <v>9.64</v>
      </c>
      <c r="D313">
        <v>27706</v>
      </c>
      <c r="E313">
        <v>162</v>
      </c>
    </row>
    <row r="314" spans="1:5" x14ac:dyDescent="0.3">
      <c r="A314" t="s">
        <v>5</v>
      </c>
      <c r="B314" s="1">
        <v>45239</v>
      </c>
      <c r="C314">
        <v>9.34</v>
      </c>
      <c r="D314">
        <v>25790</v>
      </c>
      <c r="E314">
        <v>138</v>
      </c>
    </row>
    <row r="315" spans="1:5" x14ac:dyDescent="0.3">
      <c r="A315" t="s">
        <v>5</v>
      </c>
      <c r="B315" s="1">
        <v>45240</v>
      </c>
      <c r="C315">
        <v>6.76</v>
      </c>
      <c r="D315">
        <v>19563</v>
      </c>
      <c r="E315">
        <v>112</v>
      </c>
    </row>
    <row r="316" spans="1:5" x14ac:dyDescent="0.3">
      <c r="A316" t="s">
        <v>5</v>
      </c>
      <c r="B316" s="1">
        <v>45241</v>
      </c>
      <c r="C316">
        <v>8.1300000000000008</v>
      </c>
      <c r="D316">
        <v>23037</v>
      </c>
      <c r="E316">
        <v>134</v>
      </c>
    </row>
    <row r="317" spans="1:5" x14ac:dyDescent="0.3">
      <c r="A317" t="s">
        <v>5</v>
      </c>
      <c r="B317" s="1">
        <v>45242</v>
      </c>
      <c r="C317">
        <v>7.66</v>
      </c>
      <c r="D317">
        <v>24324</v>
      </c>
      <c r="E317">
        <v>140</v>
      </c>
    </row>
    <row r="318" spans="1:5" x14ac:dyDescent="0.3">
      <c r="A318" t="s">
        <v>5</v>
      </c>
      <c r="B318" s="1">
        <v>45243</v>
      </c>
      <c r="C318">
        <v>14.18</v>
      </c>
      <c r="D318">
        <v>42762</v>
      </c>
      <c r="E318">
        <v>256</v>
      </c>
    </row>
    <row r="319" spans="1:5" x14ac:dyDescent="0.3">
      <c r="A319" t="s">
        <v>5</v>
      </c>
      <c r="B319" s="1">
        <v>45244</v>
      </c>
      <c r="C319">
        <v>11.95</v>
      </c>
      <c r="D319">
        <v>32915</v>
      </c>
      <c r="E319">
        <v>225</v>
      </c>
    </row>
    <row r="320" spans="1:5" x14ac:dyDescent="0.3">
      <c r="A320" t="s">
        <v>5</v>
      </c>
      <c r="B320" s="1">
        <v>45245</v>
      </c>
      <c r="C320">
        <v>13.25</v>
      </c>
      <c r="D320">
        <v>37082</v>
      </c>
      <c r="E320">
        <v>282</v>
      </c>
    </row>
    <row r="321" spans="1:5" x14ac:dyDescent="0.3">
      <c r="A321" t="s">
        <v>5</v>
      </c>
      <c r="B321" s="1">
        <v>45246</v>
      </c>
      <c r="C321">
        <v>9.2200000000000006</v>
      </c>
      <c r="D321">
        <v>22863</v>
      </c>
      <c r="E321">
        <v>182</v>
      </c>
    </row>
    <row r="322" spans="1:5" x14ac:dyDescent="0.3">
      <c r="A322" t="s">
        <v>5</v>
      </c>
      <c r="B322" s="1">
        <v>45247</v>
      </c>
      <c r="C322">
        <v>11.2</v>
      </c>
      <c r="D322">
        <v>28593</v>
      </c>
      <c r="E322">
        <v>225</v>
      </c>
    </row>
    <row r="323" spans="1:5" x14ac:dyDescent="0.3">
      <c r="A323" t="s">
        <v>5</v>
      </c>
      <c r="B323" s="1">
        <v>45248</v>
      </c>
      <c r="C323">
        <v>9.18</v>
      </c>
      <c r="D323">
        <v>25367</v>
      </c>
      <c r="E323">
        <v>362</v>
      </c>
    </row>
    <row r="324" spans="1:5" x14ac:dyDescent="0.3">
      <c r="A324" t="s">
        <v>5</v>
      </c>
      <c r="B324" s="1">
        <v>45249</v>
      </c>
      <c r="C324">
        <v>9.98</v>
      </c>
      <c r="D324">
        <v>23210</v>
      </c>
      <c r="E324">
        <v>173</v>
      </c>
    </row>
    <row r="325" spans="1:5" x14ac:dyDescent="0.3">
      <c r="A325" t="s">
        <v>5</v>
      </c>
      <c r="B325" s="1">
        <v>45250</v>
      </c>
      <c r="C325">
        <v>15.78</v>
      </c>
      <c r="D325">
        <v>36879</v>
      </c>
      <c r="E325">
        <v>266</v>
      </c>
    </row>
    <row r="326" spans="1:5" x14ac:dyDescent="0.3">
      <c r="A326" t="s">
        <v>5</v>
      </c>
      <c r="B326" s="1">
        <v>45251</v>
      </c>
      <c r="C326">
        <v>14.12</v>
      </c>
      <c r="D326">
        <v>32369</v>
      </c>
      <c r="E326">
        <v>244</v>
      </c>
    </row>
    <row r="327" spans="1:5" x14ac:dyDescent="0.3">
      <c r="A327" t="s">
        <v>5</v>
      </c>
      <c r="B327" s="1">
        <v>45252</v>
      </c>
      <c r="C327">
        <v>13.63</v>
      </c>
      <c r="D327">
        <v>29655</v>
      </c>
      <c r="E327">
        <v>182</v>
      </c>
    </row>
    <row r="328" spans="1:5" x14ac:dyDescent="0.3">
      <c r="A328" t="s">
        <v>5</v>
      </c>
      <c r="B328" s="1">
        <v>45253</v>
      </c>
      <c r="C328">
        <v>17.010000000000002</v>
      </c>
      <c r="D328">
        <v>35883</v>
      </c>
      <c r="E328">
        <v>233</v>
      </c>
    </row>
    <row r="329" spans="1:5" x14ac:dyDescent="0.3">
      <c r="A329" t="s">
        <v>5</v>
      </c>
      <c r="B329" s="1">
        <v>45254</v>
      </c>
      <c r="C329">
        <v>15.77</v>
      </c>
      <c r="D329">
        <v>28813</v>
      </c>
      <c r="E329">
        <v>175</v>
      </c>
    </row>
    <row r="330" spans="1:5" x14ac:dyDescent="0.3">
      <c r="A330" t="s">
        <v>5</v>
      </c>
      <c r="B330" s="1">
        <v>45255</v>
      </c>
      <c r="C330">
        <v>15.5</v>
      </c>
      <c r="D330">
        <v>28858</v>
      </c>
      <c r="E330">
        <v>187</v>
      </c>
    </row>
    <row r="331" spans="1:5" x14ac:dyDescent="0.3">
      <c r="A331" t="s">
        <v>5</v>
      </c>
      <c r="B331" s="1">
        <v>45256</v>
      </c>
      <c r="C331">
        <v>12.4</v>
      </c>
      <c r="D331">
        <v>23268</v>
      </c>
      <c r="E331">
        <v>124</v>
      </c>
    </row>
    <row r="332" spans="1:5" x14ac:dyDescent="0.3">
      <c r="A332" t="s">
        <v>5</v>
      </c>
      <c r="B332" s="1">
        <v>45257</v>
      </c>
      <c r="C332">
        <v>17.91</v>
      </c>
      <c r="D332">
        <v>37354</v>
      </c>
      <c r="E332">
        <v>193</v>
      </c>
    </row>
    <row r="333" spans="1:5" x14ac:dyDescent="0.3">
      <c r="A333" t="s">
        <v>5</v>
      </c>
      <c r="B333" s="1">
        <v>45258</v>
      </c>
      <c r="C333">
        <v>10.67</v>
      </c>
      <c r="D333">
        <v>22184</v>
      </c>
      <c r="E333">
        <v>108</v>
      </c>
    </row>
    <row r="334" spans="1:5" x14ac:dyDescent="0.3">
      <c r="A334" t="s">
        <v>5</v>
      </c>
      <c r="B334" s="1">
        <v>45259</v>
      </c>
      <c r="C334">
        <v>15.47</v>
      </c>
      <c r="D334">
        <v>35297</v>
      </c>
      <c r="E334">
        <v>157</v>
      </c>
    </row>
    <row r="335" spans="1:5" x14ac:dyDescent="0.3">
      <c r="A335" t="s">
        <v>5</v>
      </c>
      <c r="B335" s="1">
        <v>45260</v>
      </c>
      <c r="C335">
        <v>13.49</v>
      </c>
      <c r="D335">
        <v>38087</v>
      </c>
      <c r="E335">
        <v>146</v>
      </c>
    </row>
    <row r="336" spans="1:5" x14ac:dyDescent="0.3">
      <c r="A336" t="s">
        <v>5</v>
      </c>
      <c r="B336" s="1">
        <v>45261</v>
      </c>
      <c r="C336">
        <v>9</v>
      </c>
      <c r="D336">
        <v>31933</v>
      </c>
      <c r="E336">
        <v>142</v>
      </c>
    </row>
    <row r="337" spans="1:5" x14ac:dyDescent="0.3">
      <c r="A337" t="s">
        <v>5</v>
      </c>
      <c r="B337" s="1">
        <v>45262</v>
      </c>
      <c r="C337">
        <v>6.89</v>
      </c>
      <c r="D337">
        <v>25791</v>
      </c>
      <c r="E337">
        <v>131</v>
      </c>
    </row>
    <row r="338" spans="1:5" x14ac:dyDescent="0.3">
      <c r="A338" t="s">
        <v>5</v>
      </c>
      <c r="B338" s="1">
        <v>45263</v>
      </c>
      <c r="C338">
        <v>6.72</v>
      </c>
      <c r="D338">
        <v>26203</v>
      </c>
      <c r="E338">
        <v>116</v>
      </c>
    </row>
    <row r="339" spans="1:5" x14ac:dyDescent="0.3">
      <c r="A339" t="s">
        <v>5</v>
      </c>
      <c r="B339" s="1">
        <v>45264</v>
      </c>
      <c r="C339">
        <v>11.95</v>
      </c>
      <c r="D339">
        <v>40351</v>
      </c>
      <c r="E339">
        <v>186</v>
      </c>
    </row>
    <row r="340" spans="1:5" x14ac:dyDescent="0.3">
      <c r="A340" t="s">
        <v>5</v>
      </c>
      <c r="B340" s="1">
        <v>45265</v>
      </c>
      <c r="C340">
        <v>10.8</v>
      </c>
      <c r="D340">
        <v>34873</v>
      </c>
      <c r="E340">
        <v>203</v>
      </c>
    </row>
    <row r="341" spans="1:5" x14ac:dyDescent="0.3">
      <c r="A341" t="s">
        <v>5</v>
      </c>
      <c r="B341" s="1">
        <v>45266</v>
      </c>
      <c r="C341">
        <v>11.97</v>
      </c>
      <c r="D341">
        <v>36207</v>
      </c>
      <c r="E341">
        <v>203</v>
      </c>
    </row>
    <row r="342" spans="1:5" x14ac:dyDescent="0.3">
      <c r="A342" t="s">
        <v>5</v>
      </c>
      <c r="B342" s="1">
        <v>45267</v>
      </c>
      <c r="C342">
        <v>12.6</v>
      </c>
      <c r="D342">
        <v>35765</v>
      </c>
      <c r="E342">
        <v>192</v>
      </c>
    </row>
    <row r="343" spans="1:5" x14ac:dyDescent="0.3">
      <c r="A343" t="s">
        <v>5</v>
      </c>
      <c r="B343" s="1">
        <v>45268</v>
      </c>
      <c r="C343">
        <v>8.4600000000000009</v>
      </c>
      <c r="D343">
        <v>21087</v>
      </c>
      <c r="E343">
        <v>130</v>
      </c>
    </row>
    <row r="344" spans="1:5" x14ac:dyDescent="0.3">
      <c r="A344" t="s">
        <v>5</v>
      </c>
      <c r="B344" s="1">
        <v>45269</v>
      </c>
      <c r="C344">
        <v>13.39</v>
      </c>
      <c r="D344">
        <v>29143</v>
      </c>
      <c r="E344">
        <v>173</v>
      </c>
    </row>
    <row r="345" spans="1:5" x14ac:dyDescent="0.3">
      <c r="A345" t="s">
        <v>5</v>
      </c>
      <c r="B345" s="1">
        <v>45270</v>
      </c>
      <c r="C345">
        <v>12.78</v>
      </c>
      <c r="D345">
        <v>27539</v>
      </c>
      <c r="E345">
        <v>149</v>
      </c>
    </row>
    <row r="346" spans="1:5" x14ac:dyDescent="0.3">
      <c r="A346" t="s">
        <v>5</v>
      </c>
      <c r="B346" s="1">
        <v>45271</v>
      </c>
      <c r="C346">
        <v>26.34</v>
      </c>
      <c r="D346">
        <v>54401</v>
      </c>
      <c r="E346">
        <v>318</v>
      </c>
    </row>
    <row r="347" spans="1:5" x14ac:dyDescent="0.3">
      <c r="A347" t="s">
        <v>5</v>
      </c>
      <c r="B347" s="1">
        <v>45272</v>
      </c>
      <c r="C347">
        <v>15.87</v>
      </c>
      <c r="D347">
        <v>35801</v>
      </c>
      <c r="E347">
        <v>175</v>
      </c>
    </row>
    <row r="348" spans="1:5" x14ac:dyDescent="0.3">
      <c r="A348" t="s">
        <v>5</v>
      </c>
      <c r="B348" s="1">
        <v>45273</v>
      </c>
      <c r="C348">
        <v>16.559999999999999</v>
      </c>
      <c r="D348">
        <v>35273</v>
      </c>
      <c r="E348">
        <v>172</v>
      </c>
    </row>
    <row r="349" spans="1:5" x14ac:dyDescent="0.3">
      <c r="A349" t="s">
        <v>5</v>
      </c>
      <c r="B349" s="1">
        <v>45274</v>
      </c>
      <c r="C349">
        <v>25.81</v>
      </c>
      <c r="D349">
        <v>43929</v>
      </c>
      <c r="E349">
        <v>174</v>
      </c>
    </row>
    <row r="350" spans="1:5" x14ac:dyDescent="0.3">
      <c r="A350" t="s">
        <v>5</v>
      </c>
      <c r="B350" s="1">
        <v>45275</v>
      </c>
      <c r="C350">
        <v>24.87</v>
      </c>
      <c r="D350">
        <v>42356</v>
      </c>
      <c r="E350">
        <v>225</v>
      </c>
    </row>
    <row r="351" spans="1:5" x14ac:dyDescent="0.3">
      <c r="A351" t="s">
        <v>5</v>
      </c>
      <c r="B351" s="1">
        <v>45276</v>
      </c>
      <c r="C351">
        <v>30.32</v>
      </c>
      <c r="D351">
        <v>47689</v>
      </c>
      <c r="E351">
        <v>178</v>
      </c>
    </row>
    <row r="352" spans="1:5" x14ac:dyDescent="0.3">
      <c r="A352" t="s">
        <v>5</v>
      </c>
      <c r="B352" s="1">
        <v>45277</v>
      </c>
      <c r="C352">
        <v>27.33</v>
      </c>
      <c r="D352">
        <v>35221</v>
      </c>
      <c r="E352">
        <v>142</v>
      </c>
    </row>
    <row r="353" spans="1:5" x14ac:dyDescent="0.3">
      <c r="A353" t="s">
        <v>5</v>
      </c>
      <c r="B353" s="1">
        <v>45278</v>
      </c>
      <c r="C353">
        <v>39.909999999999997</v>
      </c>
      <c r="D353">
        <v>54935</v>
      </c>
      <c r="E353">
        <v>194</v>
      </c>
    </row>
    <row r="354" spans="1:5" x14ac:dyDescent="0.3">
      <c r="A354" t="s">
        <v>5</v>
      </c>
      <c r="B354" s="1">
        <v>45279</v>
      </c>
      <c r="C354">
        <v>28.05</v>
      </c>
      <c r="D354">
        <v>36057</v>
      </c>
      <c r="E354">
        <v>143</v>
      </c>
    </row>
    <row r="355" spans="1:5" x14ac:dyDescent="0.3">
      <c r="A355" t="s">
        <v>5</v>
      </c>
      <c r="B355" s="1">
        <v>45280</v>
      </c>
      <c r="C355">
        <v>21.12</v>
      </c>
      <c r="D355">
        <v>29572</v>
      </c>
      <c r="E355">
        <v>113</v>
      </c>
    </row>
    <row r="356" spans="1:5" x14ac:dyDescent="0.3">
      <c r="A356" t="s">
        <v>5</v>
      </c>
      <c r="B356" s="1">
        <v>45281</v>
      </c>
      <c r="C356">
        <v>32.26</v>
      </c>
      <c r="D356">
        <v>47747</v>
      </c>
      <c r="E356">
        <v>168</v>
      </c>
    </row>
    <row r="357" spans="1:5" x14ac:dyDescent="0.3">
      <c r="A357" t="s">
        <v>5</v>
      </c>
      <c r="B357" s="1">
        <v>45282</v>
      </c>
      <c r="C357">
        <v>13.57</v>
      </c>
      <c r="D357">
        <v>41177</v>
      </c>
      <c r="E357">
        <v>117</v>
      </c>
    </row>
    <row r="358" spans="1:5" x14ac:dyDescent="0.3">
      <c r="A358" t="s">
        <v>5</v>
      </c>
      <c r="B358" s="1">
        <v>45283</v>
      </c>
      <c r="C358">
        <v>9.65</v>
      </c>
      <c r="D358">
        <v>29608</v>
      </c>
      <c r="E358">
        <v>108</v>
      </c>
    </row>
    <row r="359" spans="1:5" x14ac:dyDescent="0.3">
      <c r="A359" t="s">
        <v>5</v>
      </c>
      <c r="B359" s="1">
        <v>45284</v>
      </c>
      <c r="C359">
        <v>7.72</v>
      </c>
      <c r="D359">
        <v>20388</v>
      </c>
      <c r="E359">
        <v>81</v>
      </c>
    </row>
    <row r="360" spans="1:5" x14ac:dyDescent="0.3">
      <c r="A360" t="s">
        <v>5</v>
      </c>
      <c r="B360" s="1">
        <v>45285</v>
      </c>
      <c r="C360">
        <v>8.6300000000000008</v>
      </c>
      <c r="D360">
        <v>20602</v>
      </c>
      <c r="E360">
        <v>90</v>
      </c>
    </row>
    <row r="361" spans="1:5" x14ac:dyDescent="0.3">
      <c r="A361" t="s">
        <v>5</v>
      </c>
      <c r="B361" s="1">
        <v>45286</v>
      </c>
      <c r="C361">
        <v>21.37</v>
      </c>
      <c r="D361">
        <v>50152</v>
      </c>
      <c r="E361">
        <v>194</v>
      </c>
    </row>
    <row r="362" spans="1:5" x14ac:dyDescent="0.3">
      <c r="A362" t="s">
        <v>5</v>
      </c>
      <c r="B362" s="1">
        <v>45287</v>
      </c>
      <c r="C362">
        <v>16.71</v>
      </c>
      <c r="D362">
        <v>38122</v>
      </c>
      <c r="E362">
        <v>171</v>
      </c>
    </row>
    <row r="363" spans="1:5" x14ac:dyDescent="0.3">
      <c r="A363" t="s">
        <v>5</v>
      </c>
      <c r="B363" s="1">
        <v>45288</v>
      </c>
      <c r="C363">
        <v>18.88</v>
      </c>
      <c r="D363">
        <v>42129</v>
      </c>
      <c r="E363">
        <v>188</v>
      </c>
    </row>
    <row r="364" spans="1:5" x14ac:dyDescent="0.3">
      <c r="A364" t="s">
        <v>5</v>
      </c>
      <c r="B364" s="1">
        <v>45289</v>
      </c>
      <c r="C364">
        <v>15.7</v>
      </c>
      <c r="D364">
        <v>42057</v>
      </c>
      <c r="E364">
        <v>201</v>
      </c>
    </row>
    <row r="365" spans="1:5" x14ac:dyDescent="0.3">
      <c r="A365" t="s">
        <v>5</v>
      </c>
      <c r="B365" s="1">
        <v>45290</v>
      </c>
      <c r="C365">
        <v>14.15</v>
      </c>
      <c r="D365">
        <v>35070</v>
      </c>
      <c r="E365">
        <v>180</v>
      </c>
    </row>
    <row r="366" spans="1:5" x14ac:dyDescent="0.3">
      <c r="A366" t="s">
        <v>5</v>
      </c>
      <c r="B366" s="1">
        <v>45291</v>
      </c>
      <c r="C366">
        <v>7.2</v>
      </c>
      <c r="D366">
        <v>20963</v>
      </c>
      <c r="E366">
        <v>83</v>
      </c>
    </row>
    <row r="367" spans="1:5" x14ac:dyDescent="0.3">
      <c r="A367" t="s">
        <v>5</v>
      </c>
      <c r="B367" s="1">
        <v>45292</v>
      </c>
      <c r="C367">
        <v>4.53</v>
      </c>
      <c r="D367">
        <v>18452</v>
      </c>
      <c r="E367">
        <v>109</v>
      </c>
    </row>
    <row r="368" spans="1:5" x14ac:dyDescent="0.3">
      <c r="A368" t="s">
        <v>5</v>
      </c>
      <c r="B368" s="1">
        <v>45293</v>
      </c>
      <c r="C368">
        <v>9.8800000000000008</v>
      </c>
      <c r="D368">
        <v>37187</v>
      </c>
      <c r="E368">
        <v>200</v>
      </c>
    </row>
    <row r="369" spans="1:5" x14ac:dyDescent="0.3">
      <c r="A369" t="s">
        <v>5</v>
      </c>
      <c r="B369" s="1">
        <v>45294</v>
      </c>
      <c r="C369">
        <v>9.58</v>
      </c>
      <c r="D369">
        <v>34613</v>
      </c>
      <c r="E369">
        <v>165</v>
      </c>
    </row>
    <row r="370" spans="1:5" x14ac:dyDescent="0.3">
      <c r="A370" t="s">
        <v>5</v>
      </c>
      <c r="B370" s="1">
        <v>45295</v>
      </c>
      <c r="C370">
        <v>11.88</v>
      </c>
      <c r="D370">
        <v>45004</v>
      </c>
      <c r="E370">
        <v>278</v>
      </c>
    </row>
    <row r="371" spans="1:5" x14ac:dyDescent="0.3">
      <c r="A371" t="s">
        <v>5</v>
      </c>
      <c r="B371" s="1">
        <v>45296</v>
      </c>
      <c r="C371">
        <v>12.35</v>
      </c>
      <c r="D371">
        <v>53380</v>
      </c>
      <c r="E371">
        <v>327</v>
      </c>
    </row>
    <row r="372" spans="1:5" x14ac:dyDescent="0.3">
      <c r="A372" t="s">
        <v>5</v>
      </c>
      <c r="B372" s="1">
        <v>45297</v>
      </c>
      <c r="C372">
        <v>6.81</v>
      </c>
      <c r="D372">
        <v>31015</v>
      </c>
      <c r="E372">
        <v>143</v>
      </c>
    </row>
    <row r="373" spans="1:5" x14ac:dyDescent="0.3">
      <c r="A373" t="s">
        <v>5</v>
      </c>
      <c r="B373" s="1">
        <v>45298</v>
      </c>
      <c r="C373">
        <v>5.78</v>
      </c>
      <c r="D373">
        <v>26628</v>
      </c>
      <c r="E373">
        <v>139</v>
      </c>
    </row>
    <row r="374" spans="1:5" x14ac:dyDescent="0.3">
      <c r="A374" t="s">
        <v>5</v>
      </c>
      <c r="B374" s="1">
        <v>45299</v>
      </c>
      <c r="C374">
        <v>13.7</v>
      </c>
      <c r="D374">
        <v>48527</v>
      </c>
      <c r="E374">
        <v>355</v>
      </c>
    </row>
    <row r="375" spans="1:5" x14ac:dyDescent="0.3">
      <c r="A375" t="s">
        <v>5</v>
      </c>
      <c r="B375" s="1">
        <v>45300</v>
      </c>
      <c r="C375">
        <v>6.28</v>
      </c>
      <c r="D375">
        <v>26578</v>
      </c>
      <c r="E375">
        <v>165</v>
      </c>
    </row>
    <row r="376" spans="1:5" x14ac:dyDescent="0.3">
      <c r="A376" t="s">
        <v>5</v>
      </c>
      <c r="B376" s="1">
        <v>45301</v>
      </c>
      <c r="C376">
        <v>13.16</v>
      </c>
      <c r="D376">
        <v>42589</v>
      </c>
      <c r="E376">
        <v>205</v>
      </c>
    </row>
    <row r="377" spans="1:5" x14ac:dyDescent="0.3">
      <c r="A377" t="s">
        <v>5</v>
      </c>
      <c r="B377" s="1">
        <v>45302</v>
      </c>
      <c r="C377">
        <v>11.2</v>
      </c>
      <c r="D377">
        <v>37325</v>
      </c>
      <c r="E377">
        <v>190</v>
      </c>
    </row>
    <row r="378" spans="1:5" x14ac:dyDescent="0.3">
      <c r="A378" t="s">
        <v>5</v>
      </c>
      <c r="B378" s="1">
        <v>45303</v>
      </c>
      <c r="C378">
        <v>13.57</v>
      </c>
      <c r="D378">
        <v>37698</v>
      </c>
      <c r="E378">
        <v>145</v>
      </c>
    </row>
    <row r="379" spans="1:5" x14ac:dyDescent="0.3">
      <c r="A379" t="s">
        <v>5</v>
      </c>
      <c r="B379" s="1">
        <v>45304</v>
      </c>
      <c r="C379">
        <v>17.329999999999998</v>
      </c>
      <c r="D379">
        <v>38753</v>
      </c>
      <c r="E379">
        <v>194</v>
      </c>
    </row>
    <row r="380" spans="1:5" x14ac:dyDescent="0.3">
      <c r="A380" t="s">
        <v>5</v>
      </c>
      <c r="B380" s="1">
        <v>45305</v>
      </c>
      <c r="C380">
        <v>12.06</v>
      </c>
      <c r="D380">
        <v>27833</v>
      </c>
      <c r="E380">
        <v>129</v>
      </c>
    </row>
    <row r="381" spans="1:5" x14ac:dyDescent="0.3">
      <c r="A381" t="s">
        <v>5</v>
      </c>
      <c r="B381" s="1">
        <v>45306</v>
      </c>
      <c r="C381">
        <v>19.86</v>
      </c>
      <c r="D381">
        <v>50843</v>
      </c>
      <c r="E381">
        <v>196</v>
      </c>
    </row>
    <row r="382" spans="1:5" x14ac:dyDescent="0.3">
      <c r="A382" t="s">
        <v>5</v>
      </c>
      <c r="B382" s="1">
        <v>45307</v>
      </c>
      <c r="C382">
        <v>14.07</v>
      </c>
      <c r="D382">
        <v>39790</v>
      </c>
      <c r="E382">
        <v>144</v>
      </c>
    </row>
    <row r="383" spans="1:5" x14ac:dyDescent="0.3">
      <c r="A383" t="s">
        <v>5</v>
      </c>
      <c r="B383" s="1">
        <v>45308</v>
      </c>
      <c r="C383">
        <v>14.36</v>
      </c>
      <c r="D383">
        <v>38875</v>
      </c>
      <c r="E383">
        <v>194</v>
      </c>
    </row>
    <row r="384" spans="1:5" x14ac:dyDescent="0.3">
      <c r="A384" t="s">
        <v>5</v>
      </c>
      <c r="B384" s="1">
        <v>45309</v>
      </c>
      <c r="C384">
        <v>17.059999999999999</v>
      </c>
      <c r="D384">
        <v>37674</v>
      </c>
      <c r="E384">
        <v>240</v>
      </c>
    </row>
    <row r="385" spans="1:5" x14ac:dyDescent="0.3">
      <c r="A385" t="s">
        <v>5</v>
      </c>
      <c r="B385" s="1">
        <v>45310</v>
      </c>
      <c r="C385">
        <v>16.510000000000002</v>
      </c>
      <c r="D385">
        <v>42367</v>
      </c>
      <c r="E385">
        <v>185</v>
      </c>
    </row>
    <row r="386" spans="1:5" x14ac:dyDescent="0.3">
      <c r="A386" t="s">
        <v>5</v>
      </c>
      <c r="B386" s="1">
        <v>45311</v>
      </c>
      <c r="C386">
        <v>14.18</v>
      </c>
      <c r="D386">
        <v>30903</v>
      </c>
      <c r="E386">
        <v>198</v>
      </c>
    </row>
    <row r="387" spans="1:5" x14ac:dyDescent="0.3">
      <c r="A387" t="s">
        <v>5</v>
      </c>
      <c r="B387" s="1">
        <v>45312</v>
      </c>
      <c r="C387">
        <v>11.6</v>
      </c>
      <c r="D387">
        <v>27197</v>
      </c>
      <c r="E387">
        <v>178</v>
      </c>
    </row>
    <row r="388" spans="1:5" x14ac:dyDescent="0.3">
      <c r="A388" t="s">
        <v>5</v>
      </c>
      <c r="B388" s="1">
        <v>45313</v>
      </c>
      <c r="C388">
        <v>21.66</v>
      </c>
      <c r="D388">
        <v>50356</v>
      </c>
      <c r="E388">
        <v>226</v>
      </c>
    </row>
    <row r="389" spans="1:5" x14ac:dyDescent="0.3">
      <c r="A389" t="s">
        <v>5</v>
      </c>
      <c r="B389" s="1">
        <v>45314</v>
      </c>
      <c r="C389">
        <v>14.08</v>
      </c>
      <c r="D389">
        <v>35742</v>
      </c>
      <c r="E389">
        <v>135</v>
      </c>
    </row>
    <row r="390" spans="1:5" x14ac:dyDescent="0.3">
      <c r="A390" t="s">
        <v>5</v>
      </c>
      <c r="B390" s="1">
        <v>45315</v>
      </c>
      <c r="C390">
        <v>10.49</v>
      </c>
      <c r="D390">
        <v>36892</v>
      </c>
      <c r="E390">
        <v>134</v>
      </c>
    </row>
    <row r="391" spans="1:5" x14ac:dyDescent="0.3">
      <c r="A391" t="s">
        <v>5</v>
      </c>
      <c r="B391" s="1">
        <v>45316</v>
      </c>
      <c r="C391">
        <v>14.14</v>
      </c>
      <c r="D391">
        <v>46100</v>
      </c>
      <c r="E391">
        <v>211</v>
      </c>
    </row>
    <row r="392" spans="1:5" x14ac:dyDescent="0.3">
      <c r="A392" t="s">
        <v>5</v>
      </c>
      <c r="B392" s="1">
        <v>45317</v>
      </c>
      <c r="C392">
        <v>13.57</v>
      </c>
      <c r="D392">
        <v>37913</v>
      </c>
      <c r="E392">
        <v>186</v>
      </c>
    </row>
    <row r="393" spans="1:5" x14ac:dyDescent="0.3">
      <c r="A393" t="s">
        <v>5</v>
      </c>
      <c r="B393" s="1">
        <v>45318</v>
      </c>
      <c r="C393">
        <v>12.62</v>
      </c>
      <c r="D393">
        <v>31552</v>
      </c>
      <c r="E393">
        <v>142</v>
      </c>
    </row>
    <row r="394" spans="1:5" x14ac:dyDescent="0.3">
      <c r="A394" t="s">
        <v>5</v>
      </c>
      <c r="B394" s="1">
        <v>45319</v>
      </c>
      <c r="C394">
        <v>11.49</v>
      </c>
      <c r="D394">
        <v>28581</v>
      </c>
      <c r="E394">
        <v>140</v>
      </c>
    </row>
    <row r="395" spans="1:5" x14ac:dyDescent="0.3">
      <c r="A395" t="s">
        <v>5</v>
      </c>
      <c r="B395" s="1">
        <v>45320</v>
      </c>
      <c r="C395">
        <v>22.09</v>
      </c>
      <c r="D395">
        <v>53084</v>
      </c>
      <c r="E395">
        <v>232</v>
      </c>
    </row>
    <row r="396" spans="1:5" x14ac:dyDescent="0.3">
      <c r="A396" t="s">
        <v>5</v>
      </c>
      <c r="B396" s="1">
        <v>45321</v>
      </c>
      <c r="C396">
        <v>18.079999999999998</v>
      </c>
      <c r="D396">
        <v>42038</v>
      </c>
      <c r="E396">
        <v>207</v>
      </c>
    </row>
    <row r="397" spans="1:5" x14ac:dyDescent="0.3">
      <c r="A397" t="s">
        <v>5</v>
      </c>
      <c r="B397" s="1">
        <v>45322</v>
      </c>
      <c r="C397">
        <v>19.559999999999999</v>
      </c>
      <c r="D397">
        <v>47120</v>
      </c>
      <c r="E397">
        <v>187</v>
      </c>
    </row>
    <row r="398" spans="1:5" x14ac:dyDescent="0.3">
      <c r="A398" t="s">
        <v>5</v>
      </c>
      <c r="B398" s="1">
        <v>45323</v>
      </c>
      <c r="C398">
        <v>9.1</v>
      </c>
      <c r="D398">
        <v>35826</v>
      </c>
      <c r="E398">
        <v>157</v>
      </c>
    </row>
    <row r="399" spans="1:5" x14ac:dyDescent="0.3">
      <c r="A399" t="s">
        <v>5</v>
      </c>
      <c r="B399" s="1">
        <v>45324</v>
      </c>
      <c r="C399">
        <v>8.34</v>
      </c>
      <c r="D399">
        <v>33579</v>
      </c>
      <c r="E399">
        <v>91</v>
      </c>
    </row>
    <row r="400" spans="1:5" x14ac:dyDescent="0.3">
      <c r="A400" t="s">
        <v>5</v>
      </c>
      <c r="B400" s="1">
        <v>45325</v>
      </c>
      <c r="C400">
        <v>10.07</v>
      </c>
      <c r="D400">
        <v>30927</v>
      </c>
      <c r="E400">
        <v>149</v>
      </c>
    </row>
    <row r="401" spans="1:5" x14ac:dyDescent="0.3">
      <c r="A401" t="s">
        <v>5</v>
      </c>
      <c r="B401" s="1">
        <v>45326</v>
      </c>
      <c r="C401">
        <v>8.1300000000000008</v>
      </c>
      <c r="D401">
        <v>26891</v>
      </c>
      <c r="E401">
        <v>141</v>
      </c>
    </row>
    <row r="402" spans="1:5" x14ac:dyDescent="0.3">
      <c r="A402" t="s">
        <v>5</v>
      </c>
      <c r="B402" s="1">
        <v>45327</v>
      </c>
      <c r="C402">
        <v>18.71</v>
      </c>
      <c r="D402">
        <v>52376</v>
      </c>
      <c r="E402">
        <v>290</v>
      </c>
    </row>
    <row r="403" spans="1:5" x14ac:dyDescent="0.3">
      <c r="A403" t="s">
        <v>5</v>
      </c>
      <c r="B403" s="1">
        <v>45328</v>
      </c>
      <c r="C403">
        <v>15.92</v>
      </c>
      <c r="D403">
        <v>39302</v>
      </c>
      <c r="E403">
        <v>133</v>
      </c>
    </row>
    <row r="404" spans="1:5" x14ac:dyDescent="0.3">
      <c r="A404" t="s">
        <v>5</v>
      </c>
      <c r="B404" s="1">
        <v>45329</v>
      </c>
      <c r="C404">
        <v>15.71</v>
      </c>
      <c r="D404">
        <v>40082</v>
      </c>
      <c r="E404">
        <v>132</v>
      </c>
    </row>
    <row r="405" spans="1:5" x14ac:dyDescent="0.3">
      <c r="A405" t="s">
        <v>5</v>
      </c>
      <c r="B405" s="1">
        <v>45330</v>
      </c>
      <c r="C405">
        <v>14.25</v>
      </c>
      <c r="D405">
        <v>38215</v>
      </c>
      <c r="E405">
        <v>168</v>
      </c>
    </row>
    <row r="406" spans="1:5" x14ac:dyDescent="0.3">
      <c r="A406" t="s">
        <v>5</v>
      </c>
      <c r="B406" s="1">
        <v>45331</v>
      </c>
      <c r="C406">
        <v>14.5</v>
      </c>
      <c r="D406">
        <v>44026</v>
      </c>
      <c r="E406">
        <v>200</v>
      </c>
    </row>
    <row r="407" spans="1:5" x14ac:dyDescent="0.3">
      <c r="A407" t="s">
        <v>5</v>
      </c>
      <c r="B407" s="1">
        <v>45332</v>
      </c>
      <c r="C407">
        <v>8.5399999999999991</v>
      </c>
      <c r="D407">
        <v>25006</v>
      </c>
      <c r="E407">
        <v>112</v>
      </c>
    </row>
    <row r="408" spans="1:5" x14ac:dyDescent="0.3">
      <c r="A408" t="s">
        <v>5</v>
      </c>
      <c r="B408" s="1">
        <v>45333</v>
      </c>
      <c r="C408">
        <v>7.61</v>
      </c>
      <c r="D408">
        <v>19879</v>
      </c>
      <c r="E408">
        <v>104</v>
      </c>
    </row>
    <row r="409" spans="1:5" x14ac:dyDescent="0.3">
      <c r="A409" t="s">
        <v>5</v>
      </c>
      <c r="B409" s="1">
        <v>45334</v>
      </c>
      <c r="C409">
        <v>9.52</v>
      </c>
      <c r="D409">
        <v>22351</v>
      </c>
      <c r="E409">
        <v>104</v>
      </c>
    </row>
    <row r="410" spans="1:5" x14ac:dyDescent="0.3">
      <c r="A410" t="s">
        <v>5</v>
      </c>
      <c r="B410" s="1">
        <v>45335</v>
      </c>
      <c r="C410">
        <v>9.5</v>
      </c>
      <c r="D410">
        <v>21993</v>
      </c>
      <c r="E410">
        <v>87</v>
      </c>
    </row>
    <row r="411" spans="1:5" x14ac:dyDescent="0.3">
      <c r="A411" t="s">
        <v>5</v>
      </c>
      <c r="B411" s="1">
        <v>45336</v>
      </c>
      <c r="C411">
        <v>17.22</v>
      </c>
      <c r="D411">
        <v>43947</v>
      </c>
      <c r="E411">
        <v>163</v>
      </c>
    </row>
    <row r="412" spans="1:5" x14ac:dyDescent="0.3">
      <c r="A412" t="s">
        <v>5</v>
      </c>
      <c r="B412" s="1">
        <v>45337</v>
      </c>
      <c r="C412">
        <v>14.63</v>
      </c>
      <c r="D412">
        <v>41387</v>
      </c>
      <c r="E412">
        <v>138</v>
      </c>
    </row>
    <row r="413" spans="1:5" x14ac:dyDescent="0.3">
      <c r="A413" t="s">
        <v>5</v>
      </c>
      <c r="B413" s="1">
        <v>45338</v>
      </c>
      <c r="C413">
        <v>15.67</v>
      </c>
      <c r="D413">
        <v>43035</v>
      </c>
      <c r="E413">
        <v>155</v>
      </c>
    </row>
    <row r="414" spans="1:5" x14ac:dyDescent="0.3">
      <c r="A414" t="s">
        <v>5</v>
      </c>
      <c r="B414" s="1">
        <v>45339</v>
      </c>
      <c r="C414">
        <v>10.92</v>
      </c>
      <c r="D414">
        <v>30687</v>
      </c>
      <c r="E414">
        <v>126</v>
      </c>
    </row>
    <row r="415" spans="1:5" x14ac:dyDescent="0.3">
      <c r="A415" t="s">
        <v>5</v>
      </c>
      <c r="B415" s="1">
        <v>45340</v>
      </c>
      <c r="C415">
        <v>10.44</v>
      </c>
      <c r="D415">
        <v>29371</v>
      </c>
      <c r="E415">
        <v>178</v>
      </c>
    </row>
    <row r="416" spans="1:5" x14ac:dyDescent="0.3">
      <c r="A416" t="s">
        <v>5</v>
      </c>
      <c r="B416" s="1">
        <v>45341</v>
      </c>
      <c r="C416">
        <v>18.52</v>
      </c>
      <c r="D416">
        <v>53402</v>
      </c>
      <c r="E416">
        <v>275</v>
      </c>
    </row>
    <row r="417" spans="1:5" x14ac:dyDescent="0.3">
      <c r="A417" t="s">
        <v>5</v>
      </c>
      <c r="B417" s="1">
        <v>45342</v>
      </c>
      <c r="C417">
        <v>12.83</v>
      </c>
      <c r="D417">
        <v>39257</v>
      </c>
      <c r="E417">
        <v>177</v>
      </c>
    </row>
    <row r="418" spans="1:5" x14ac:dyDescent="0.3">
      <c r="A418" t="s">
        <v>5</v>
      </c>
      <c r="B418" s="1">
        <v>45343</v>
      </c>
      <c r="C418">
        <v>11.91</v>
      </c>
      <c r="D418">
        <v>37430</v>
      </c>
      <c r="E418">
        <v>189</v>
      </c>
    </row>
    <row r="419" spans="1:5" x14ac:dyDescent="0.3">
      <c r="A419" t="s">
        <v>5</v>
      </c>
      <c r="B419" s="1">
        <v>45344</v>
      </c>
      <c r="C419">
        <v>15.58</v>
      </c>
      <c r="D419">
        <v>44316</v>
      </c>
      <c r="E419">
        <v>200</v>
      </c>
    </row>
    <row r="420" spans="1:5" x14ac:dyDescent="0.3">
      <c r="A420" t="s">
        <v>5</v>
      </c>
      <c r="B420" s="1">
        <v>45345</v>
      </c>
      <c r="C420">
        <v>14.14</v>
      </c>
      <c r="D420">
        <v>38392</v>
      </c>
      <c r="E420">
        <v>183</v>
      </c>
    </row>
    <row r="421" spans="1:5" x14ac:dyDescent="0.3">
      <c r="A421" t="s">
        <v>5</v>
      </c>
      <c r="B421" s="1">
        <v>45346</v>
      </c>
      <c r="C421">
        <v>13.46</v>
      </c>
      <c r="D421">
        <v>33156</v>
      </c>
      <c r="E421">
        <v>111</v>
      </c>
    </row>
    <row r="422" spans="1:5" x14ac:dyDescent="0.3">
      <c r="A422" t="s">
        <v>5</v>
      </c>
      <c r="B422" s="1">
        <v>45347</v>
      </c>
      <c r="C422">
        <v>11.14</v>
      </c>
      <c r="D422">
        <v>29649</v>
      </c>
      <c r="E422">
        <v>132</v>
      </c>
    </row>
    <row r="423" spans="1:5" x14ac:dyDescent="0.3">
      <c r="A423" t="s">
        <v>5</v>
      </c>
      <c r="B423" s="1">
        <v>45348</v>
      </c>
      <c r="C423">
        <v>22.69</v>
      </c>
      <c r="D423">
        <v>54363</v>
      </c>
      <c r="E423">
        <v>240</v>
      </c>
    </row>
    <row r="424" spans="1:5" x14ac:dyDescent="0.3">
      <c r="A424" t="s">
        <v>5</v>
      </c>
      <c r="B424" s="1">
        <v>45349</v>
      </c>
      <c r="C424">
        <v>11.69</v>
      </c>
      <c r="D424">
        <v>41142</v>
      </c>
      <c r="E424">
        <v>201</v>
      </c>
    </row>
    <row r="425" spans="1:5" x14ac:dyDescent="0.3">
      <c r="A425" t="s">
        <v>5</v>
      </c>
      <c r="B425" s="1">
        <v>45350</v>
      </c>
      <c r="C425">
        <v>11.57</v>
      </c>
      <c r="D425">
        <v>40932</v>
      </c>
      <c r="E425">
        <v>176</v>
      </c>
    </row>
    <row r="426" spans="1:5" x14ac:dyDescent="0.3">
      <c r="A426" t="s">
        <v>5</v>
      </c>
      <c r="B426" s="1">
        <v>45351</v>
      </c>
      <c r="C426">
        <v>13.06</v>
      </c>
      <c r="D426">
        <v>48283</v>
      </c>
      <c r="E426">
        <v>239</v>
      </c>
    </row>
    <row r="427" spans="1:5" x14ac:dyDescent="0.3">
      <c r="A427" t="s">
        <v>5</v>
      </c>
      <c r="B427" s="1">
        <v>45352</v>
      </c>
      <c r="C427">
        <v>8.19</v>
      </c>
      <c r="D427">
        <v>37881</v>
      </c>
      <c r="E427">
        <v>173</v>
      </c>
    </row>
    <row r="428" spans="1:5" x14ac:dyDescent="0.3">
      <c r="A428" t="s">
        <v>5</v>
      </c>
      <c r="B428" s="1">
        <v>45353</v>
      </c>
      <c r="C428">
        <v>8.27</v>
      </c>
      <c r="D428">
        <v>33346</v>
      </c>
      <c r="E428">
        <v>153</v>
      </c>
    </row>
    <row r="429" spans="1:5" x14ac:dyDescent="0.3">
      <c r="A429" t="s">
        <v>5</v>
      </c>
      <c r="B429" s="1">
        <v>45354</v>
      </c>
      <c r="C429">
        <v>8.17</v>
      </c>
      <c r="D429">
        <v>29623</v>
      </c>
      <c r="E429">
        <v>143</v>
      </c>
    </row>
    <row r="430" spans="1:5" x14ac:dyDescent="0.3">
      <c r="A430" t="s">
        <v>5</v>
      </c>
      <c r="B430" s="1">
        <v>45355</v>
      </c>
      <c r="C430">
        <v>15.1</v>
      </c>
      <c r="D430">
        <v>48960</v>
      </c>
      <c r="E430">
        <v>234</v>
      </c>
    </row>
    <row r="431" spans="1:5" x14ac:dyDescent="0.3">
      <c r="A431" t="s">
        <v>5</v>
      </c>
      <c r="B431" s="1">
        <v>45356</v>
      </c>
      <c r="C431">
        <v>13.9</v>
      </c>
      <c r="D431">
        <v>40123</v>
      </c>
      <c r="E431">
        <v>202</v>
      </c>
    </row>
    <row r="432" spans="1:5" x14ac:dyDescent="0.3">
      <c r="A432" t="s">
        <v>5</v>
      </c>
      <c r="B432" s="1">
        <v>45357</v>
      </c>
      <c r="C432">
        <v>11.91</v>
      </c>
      <c r="D432">
        <v>38104</v>
      </c>
      <c r="E432">
        <v>171</v>
      </c>
    </row>
    <row r="433" spans="1:5" x14ac:dyDescent="0.3">
      <c r="A433" t="s">
        <v>5</v>
      </c>
      <c r="B433" s="1">
        <v>45358</v>
      </c>
      <c r="C433">
        <v>15.23</v>
      </c>
      <c r="D433">
        <v>47998</v>
      </c>
      <c r="E433">
        <v>270</v>
      </c>
    </row>
    <row r="434" spans="1:5" x14ac:dyDescent="0.3">
      <c r="A434" t="s">
        <v>5</v>
      </c>
      <c r="B434" s="1">
        <v>45359</v>
      </c>
      <c r="C434">
        <v>14.23</v>
      </c>
      <c r="D434">
        <v>47706</v>
      </c>
      <c r="E434">
        <v>243</v>
      </c>
    </row>
    <row r="435" spans="1:5" x14ac:dyDescent="0.3">
      <c r="A435" t="s">
        <v>5</v>
      </c>
      <c r="B435" s="1">
        <v>45360</v>
      </c>
      <c r="C435">
        <v>10.92</v>
      </c>
      <c r="D435">
        <v>34641</v>
      </c>
      <c r="E435">
        <v>256</v>
      </c>
    </row>
    <row r="436" spans="1:5" x14ac:dyDescent="0.3">
      <c r="A436" t="s">
        <v>5</v>
      </c>
      <c r="B436" s="1">
        <v>45361</v>
      </c>
      <c r="C436">
        <v>9.5399999999999991</v>
      </c>
      <c r="D436">
        <v>33048</v>
      </c>
      <c r="E436">
        <v>163</v>
      </c>
    </row>
    <row r="437" spans="1:5" x14ac:dyDescent="0.3">
      <c r="A437" t="s">
        <v>5</v>
      </c>
      <c r="B437" s="1">
        <v>45362</v>
      </c>
      <c r="C437">
        <v>20.58</v>
      </c>
      <c r="D437">
        <v>59779</v>
      </c>
      <c r="E437">
        <v>322</v>
      </c>
    </row>
    <row r="438" spans="1:5" x14ac:dyDescent="0.3">
      <c r="A438" t="s">
        <v>5</v>
      </c>
      <c r="B438" s="1">
        <v>45363</v>
      </c>
      <c r="C438">
        <v>15.76</v>
      </c>
      <c r="D438">
        <v>45226</v>
      </c>
      <c r="E438">
        <v>232</v>
      </c>
    </row>
    <row r="439" spans="1:5" x14ac:dyDescent="0.3">
      <c r="A439" t="s">
        <v>5</v>
      </c>
      <c r="B439" s="1">
        <v>45364</v>
      </c>
      <c r="C439">
        <v>14.99</v>
      </c>
      <c r="D439">
        <v>55643</v>
      </c>
      <c r="E439">
        <v>308</v>
      </c>
    </row>
    <row r="440" spans="1:5" x14ac:dyDescent="0.3">
      <c r="A440" t="s">
        <v>5</v>
      </c>
      <c r="B440" s="1">
        <v>45365</v>
      </c>
      <c r="C440">
        <v>16.96</v>
      </c>
      <c r="D440">
        <v>64741</v>
      </c>
      <c r="E440">
        <v>378</v>
      </c>
    </row>
    <row r="441" spans="1:5" x14ac:dyDescent="0.3">
      <c r="A441" t="s">
        <v>5</v>
      </c>
      <c r="B441" s="1">
        <v>45366</v>
      </c>
      <c r="C441">
        <v>16.73</v>
      </c>
      <c r="D441">
        <v>59955</v>
      </c>
      <c r="E441">
        <v>318</v>
      </c>
    </row>
    <row r="442" spans="1:5" x14ac:dyDescent="0.3">
      <c r="A442" t="s">
        <v>5</v>
      </c>
      <c r="B442" s="1">
        <v>45367</v>
      </c>
      <c r="C442">
        <v>10.52</v>
      </c>
      <c r="D442">
        <v>34850</v>
      </c>
      <c r="E442">
        <v>191</v>
      </c>
    </row>
    <row r="443" spans="1:5" x14ac:dyDescent="0.3">
      <c r="A443" t="s">
        <v>5</v>
      </c>
      <c r="B443" s="1">
        <v>45368</v>
      </c>
      <c r="C443">
        <v>9.65</v>
      </c>
      <c r="D443">
        <v>31442</v>
      </c>
      <c r="E443">
        <v>196</v>
      </c>
    </row>
    <row r="444" spans="1:5" x14ac:dyDescent="0.3">
      <c r="A444" t="s">
        <v>5</v>
      </c>
      <c r="B444" s="1">
        <v>45369</v>
      </c>
      <c r="C444">
        <v>18.690000000000001</v>
      </c>
      <c r="D444">
        <v>57260</v>
      </c>
      <c r="E444">
        <v>333</v>
      </c>
    </row>
    <row r="445" spans="1:5" x14ac:dyDescent="0.3">
      <c r="A445" t="s">
        <v>5</v>
      </c>
      <c r="B445" s="1">
        <v>45370</v>
      </c>
      <c r="C445">
        <v>12.48</v>
      </c>
      <c r="D445">
        <v>38966</v>
      </c>
      <c r="E445">
        <v>226</v>
      </c>
    </row>
    <row r="446" spans="1:5" x14ac:dyDescent="0.3">
      <c r="A446" t="s">
        <v>5</v>
      </c>
      <c r="B446" s="1">
        <v>45371</v>
      </c>
      <c r="C446">
        <v>20.13</v>
      </c>
      <c r="D446">
        <v>52017</v>
      </c>
      <c r="E446">
        <v>248</v>
      </c>
    </row>
    <row r="447" spans="1:5" x14ac:dyDescent="0.3">
      <c r="A447" t="s">
        <v>5</v>
      </c>
      <c r="B447" s="1">
        <v>45372</v>
      </c>
      <c r="C447">
        <v>18.100000000000001</v>
      </c>
      <c r="D447">
        <v>41789</v>
      </c>
      <c r="E447">
        <v>214</v>
      </c>
    </row>
    <row r="448" spans="1:5" x14ac:dyDescent="0.3">
      <c r="A448" t="s">
        <v>5</v>
      </c>
      <c r="B448" s="1">
        <v>45373</v>
      </c>
      <c r="C448">
        <v>16.36</v>
      </c>
      <c r="D448">
        <v>47976</v>
      </c>
      <c r="E448">
        <v>299</v>
      </c>
    </row>
    <row r="449" spans="1:5" x14ac:dyDescent="0.3">
      <c r="A449" t="s">
        <v>5</v>
      </c>
      <c r="B449" s="1">
        <v>45374</v>
      </c>
      <c r="C449">
        <v>12.12</v>
      </c>
      <c r="D449">
        <v>33333</v>
      </c>
      <c r="E449">
        <v>194</v>
      </c>
    </row>
    <row r="450" spans="1:5" x14ac:dyDescent="0.3">
      <c r="A450" t="s">
        <v>5</v>
      </c>
      <c r="B450" s="1">
        <v>45375</v>
      </c>
      <c r="C450">
        <v>10.98</v>
      </c>
      <c r="D450">
        <v>31480</v>
      </c>
      <c r="E450">
        <v>186</v>
      </c>
    </row>
    <row r="451" spans="1:5" x14ac:dyDescent="0.3">
      <c r="A451" t="s">
        <v>5</v>
      </c>
      <c r="B451" s="1">
        <v>45376</v>
      </c>
      <c r="C451">
        <v>21.67</v>
      </c>
      <c r="D451">
        <v>60457</v>
      </c>
      <c r="E451">
        <v>318</v>
      </c>
    </row>
    <row r="452" spans="1:5" x14ac:dyDescent="0.3">
      <c r="A452" t="s">
        <v>5</v>
      </c>
      <c r="B452" s="1">
        <v>45377</v>
      </c>
      <c r="C452">
        <v>19.28</v>
      </c>
      <c r="D452">
        <v>45963</v>
      </c>
      <c r="E452">
        <v>283</v>
      </c>
    </row>
    <row r="453" spans="1:5" x14ac:dyDescent="0.3">
      <c r="A453" t="s">
        <v>5</v>
      </c>
      <c r="B453" s="1">
        <v>45378</v>
      </c>
      <c r="C453">
        <v>17.690000000000001</v>
      </c>
      <c r="D453">
        <v>42289</v>
      </c>
      <c r="E453">
        <v>204</v>
      </c>
    </row>
    <row r="454" spans="1:5" x14ac:dyDescent="0.3">
      <c r="A454" t="s">
        <v>5</v>
      </c>
      <c r="B454" s="1">
        <v>45379</v>
      </c>
      <c r="C454">
        <v>13.02</v>
      </c>
      <c r="D454">
        <v>32645</v>
      </c>
      <c r="E454">
        <v>195</v>
      </c>
    </row>
    <row r="455" spans="1:5" x14ac:dyDescent="0.3">
      <c r="A455" t="s">
        <v>5</v>
      </c>
      <c r="B455" s="1">
        <v>45380</v>
      </c>
      <c r="C455">
        <v>6.41</v>
      </c>
      <c r="D455">
        <v>19044</v>
      </c>
      <c r="E455">
        <v>136</v>
      </c>
    </row>
    <row r="456" spans="1:5" x14ac:dyDescent="0.3">
      <c r="A456" t="s">
        <v>5</v>
      </c>
      <c r="B456" s="1">
        <v>45381</v>
      </c>
      <c r="C456">
        <v>11.59</v>
      </c>
      <c r="D456">
        <v>26655</v>
      </c>
      <c r="E456">
        <v>167</v>
      </c>
    </row>
    <row r="457" spans="1:5" x14ac:dyDescent="0.3">
      <c r="A457" t="s">
        <v>5</v>
      </c>
      <c r="B457" s="1">
        <v>45382</v>
      </c>
      <c r="C457">
        <v>15.39</v>
      </c>
      <c r="D457">
        <v>32103</v>
      </c>
      <c r="E457">
        <v>186</v>
      </c>
    </row>
    <row r="458" spans="1:5" x14ac:dyDescent="0.3">
      <c r="A458" t="s">
        <v>5</v>
      </c>
      <c r="B458" s="1">
        <v>45383</v>
      </c>
      <c r="C458">
        <v>21.82</v>
      </c>
      <c r="D458">
        <v>63090</v>
      </c>
      <c r="E458">
        <v>328</v>
      </c>
    </row>
    <row r="459" spans="1:5" x14ac:dyDescent="0.3">
      <c r="A459" t="s">
        <v>5</v>
      </c>
      <c r="B459" s="1">
        <v>45384</v>
      </c>
      <c r="C459">
        <v>19.399999999999999</v>
      </c>
      <c r="D459">
        <v>44125</v>
      </c>
      <c r="E459">
        <v>225</v>
      </c>
    </row>
    <row r="460" spans="1:5" x14ac:dyDescent="0.3">
      <c r="A460" t="s">
        <v>5</v>
      </c>
      <c r="B460" s="1">
        <v>45385</v>
      </c>
      <c r="C460">
        <v>15.76</v>
      </c>
      <c r="D460">
        <v>42496</v>
      </c>
      <c r="E460">
        <v>245</v>
      </c>
    </row>
    <row r="461" spans="1:5" x14ac:dyDescent="0.3">
      <c r="A461" t="s">
        <v>5</v>
      </c>
      <c r="B461" s="1">
        <v>45386</v>
      </c>
      <c r="C461">
        <v>20.73</v>
      </c>
      <c r="D461">
        <v>53274</v>
      </c>
      <c r="E461">
        <v>289</v>
      </c>
    </row>
    <row r="462" spans="1:5" x14ac:dyDescent="0.3">
      <c r="A462" t="s">
        <v>5</v>
      </c>
      <c r="B462" s="1">
        <v>45387</v>
      </c>
      <c r="C462">
        <v>16.309999999999999</v>
      </c>
      <c r="D462">
        <v>43893</v>
      </c>
      <c r="E462">
        <v>251</v>
      </c>
    </row>
    <row r="463" spans="1:5" x14ac:dyDescent="0.3">
      <c r="A463" t="s">
        <v>5</v>
      </c>
      <c r="B463" s="1">
        <v>45388</v>
      </c>
      <c r="C463">
        <v>7.99</v>
      </c>
      <c r="D463">
        <v>31928</v>
      </c>
      <c r="E463">
        <v>175</v>
      </c>
    </row>
    <row r="464" spans="1:5" x14ac:dyDescent="0.3">
      <c r="A464" t="s">
        <v>5</v>
      </c>
      <c r="B464" s="1">
        <v>45389</v>
      </c>
      <c r="C464">
        <v>8.2899999999999991</v>
      </c>
      <c r="D464">
        <v>31591</v>
      </c>
      <c r="E464">
        <v>181</v>
      </c>
    </row>
    <row r="465" spans="1:5" x14ac:dyDescent="0.3">
      <c r="A465" t="s">
        <v>5</v>
      </c>
      <c r="B465" s="1">
        <v>45390</v>
      </c>
      <c r="C465">
        <v>19.88</v>
      </c>
      <c r="D465">
        <v>62875</v>
      </c>
      <c r="E465">
        <v>338</v>
      </c>
    </row>
    <row r="466" spans="1:5" x14ac:dyDescent="0.3">
      <c r="A466" t="s">
        <v>5</v>
      </c>
      <c r="B466" s="1">
        <v>45391</v>
      </c>
      <c r="C466">
        <v>13.86</v>
      </c>
      <c r="D466">
        <v>44839</v>
      </c>
      <c r="E466">
        <v>328</v>
      </c>
    </row>
    <row r="467" spans="1:5" x14ac:dyDescent="0.3">
      <c r="A467" t="s">
        <v>5</v>
      </c>
      <c r="B467" s="1">
        <v>45392</v>
      </c>
      <c r="C467">
        <v>15.55</v>
      </c>
      <c r="D467">
        <v>44263</v>
      </c>
      <c r="E467">
        <v>235</v>
      </c>
    </row>
    <row r="468" spans="1:5" x14ac:dyDescent="0.3">
      <c r="A468" t="s">
        <v>5</v>
      </c>
      <c r="B468" s="1">
        <v>45393</v>
      </c>
      <c r="C468">
        <v>16.34</v>
      </c>
      <c r="D468">
        <v>45388</v>
      </c>
      <c r="E468">
        <v>252</v>
      </c>
    </row>
    <row r="469" spans="1:5" x14ac:dyDescent="0.3">
      <c r="A469" t="s">
        <v>5</v>
      </c>
      <c r="B469" s="1">
        <v>45394</v>
      </c>
      <c r="C469">
        <v>17.670000000000002</v>
      </c>
      <c r="D469">
        <v>44404</v>
      </c>
      <c r="E469">
        <v>271</v>
      </c>
    </row>
    <row r="470" spans="1:5" x14ac:dyDescent="0.3">
      <c r="A470" t="s">
        <v>5</v>
      </c>
      <c r="B470" s="1">
        <v>45395</v>
      </c>
      <c r="C470">
        <v>13.04</v>
      </c>
      <c r="D470">
        <v>33964</v>
      </c>
      <c r="E470">
        <v>200</v>
      </c>
    </row>
    <row r="471" spans="1:5" x14ac:dyDescent="0.3">
      <c r="A471" t="s">
        <v>5</v>
      </c>
      <c r="B471" s="1">
        <v>45396</v>
      </c>
      <c r="C471">
        <v>12.3</v>
      </c>
      <c r="D471">
        <v>31914</v>
      </c>
      <c r="E471">
        <v>181</v>
      </c>
    </row>
    <row r="472" spans="1:5" x14ac:dyDescent="0.3">
      <c r="A472" t="s">
        <v>5</v>
      </c>
      <c r="B472" s="1">
        <v>45397</v>
      </c>
      <c r="C472">
        <v>22.72</v>
      </c>
      <c r="D472">
        <v>61429</v>
      </c>
      <c r="E472">
        <v>324</v>
      </c>
    </row>
    <row r="473" spans="1:5" x14ac:dyDescent="0.3">
      <c r="A473" t="s">
        <v>5</v>
      </c>
      <c r="B473" s="1">
        <v>45398</v>
      </c>
      <c r="C473">
        <v>17.04</v>
      </c>
      <c r="D473">
        <v>44401</v>
      </c>
      <c r="E473">
        <v>239</v>
      </c>
    </row>
    <row r="474" spans="1:5" x14ac:dyDescent="0.3">
      <c r="A474" t="s">
        <v>5</v>
      </c>
      <c r="B474" s="1">
        <v>45399</v>
      </c>
      <c r="C474">
        <v>13.31</v>
      </c>
      <c r="D474">
        <v>38561</v>
      </c>
      <c r="E474">
        <v>177</v>
      </c>
    </row>
    <row r="475" spans="1:5" x14ac:dyDescent="0.3">
      <c r="A475" t="s">
        <v>5</v>
      </c>
      <c r="B475" s="1">
        <v>45400</v>
      </c>
      <c r="C475">
        <v>17.22</v>
      </c>
      <c r="D475">
        <v>40963</v>
      </c>
      <c r="E475">
        <v>237</v>
      </c>
    </row>
    <row r="476" spans="1:5" x14ac:dyDescent="0.3">
      <c r="A476" t="s">
        <v>5</v>
      </c>
      <c r="B476" s="1">
        <v>45401</v>
      </c>
      <c r="C476">
        <v>23.44</v>
      </c>
      <c r="D476">
        <v>50133</v>
      </c>
      <c r="E476">
        <v>240</v>
      </c>
    </row>
    <row r="477" spans="1:5" x14ac:dyDescent="0.3">
      <c r="A477" t="s">
        <v>5</v>
      </c>
      <c r="B477" s="1">
        <v>45402</v>
      </c>
      <c r="C477">
        <v>17.22</v>
      </c>
      <c r="D477">
        <v>33560</v>
      </c>
      <c r="E477">
        <v>204</v>
      </c>
    </row>
    <row r="478" spans="1:5" x14ac:dyDescent="0.3">
      <c r="A478" t="s">
        <v>5</v>
      </c>
      <c r="B478" s="1">
        <v>45403</v>
      </c>
      <c r="C478">
        <v>11.64</v>
      </c>
      <c r="D478">
        <v>29238</v>
      </c>
      <c r="E478">
        <v>169</v>
      </c>
    </row>
    <row r="479" spans="1:5" x14ac:dyDescent="0.3">
      <c r="A479" t="s">
        <v>5</v>
      </c>
      <c r="B479" s="1">
        <v>45404</v>
      </c>
      <c r="C479">
        <v>25.81</v>
      </c>
      <c r="D479">
        <v>57161</v>
      </c>
      <c r="E479">
        <v>291</v>
      </c>
    </row>
    <row r="480" spans="1:5" x14ac:dyDescent="0.3">
      <c r="A480" t="s">
        <v>5</v>
      </c>
      <c r="B480" s="1">
        <v>45405</v>
      </c>
      <c r="C480">
        <v>21.25</v>
      </c>
      <c r="D480">
        <v>41751</v>
      </c>
      <c r="E480">
        <v>211</v>
      </c>
    </row>
    <row r="481" spans="1:5" x14ac:dyDescent="0.3">
      <c r="A481" t="s">
        <v>5</v>
      </c>
      <c r="B481" s="1">
        <v>45406</v>
      </c>
      <c r="C481">
        <v>22.76</v>
      </c>
      <c r="D481">
        <v>42801</v>
      </c>
      <c r="E481">
        <v>188</v>
      </c>
    </row>
    <row r="482" spans="1:5" x14ac:dyDescent="0.3">
      <c r="A482" t="s">
        <v>5</v>
      </c>
      <c r="B482" s="1">
        <v>45407</v>
      </c>
      <c r="C482">
        <v>21.76</v>
      </c>
      <c r="D482">
        <v>41392</v>
      </c>
      <c r="E482">
        <v>196</v>
      </c>
    </row>
    <row r="483" spans="1:5" x14ac:dyDescent="0.3">
      <c r="A483" t="s">
        <v>5</v>
      </c>
      <c r="B483" s="1">
        <v>45408</v>
      </c>
      <c r="C483">
        <v>23.21</v>
      </c>
      <c r="D483">
        <v>42067</v>
      </c>
      <c r="E483">
        <v>222</v>
      </c>
    </row>
    <row r="484" spans="1:5" x14ac:dyDescent="0.3">
      <c r="A484" t="s">
        <v>5</v>
      </c>
      <c r="B484" s="1">
        <v>45409</v>
      </c>
      <c r="C484">
        <v>15.58</v>
      </c>
      <c r="D484">
        <v>33267</v>
      </c>
      <c r="E484">
        <v>180</v>
      </c>
    </row>
    <row r="485" spans="1:5" x14ac:dyDescent="0.3">
      <c r="A485" t="s">
        <v>5</v>
      </c>
      <c r="B485" s="1">
        <v>45410</v>
      </c>
      <c r="C485">
        <v>12.96</v>
      </c>
      <c r="D485">
        <v>30309</v>
      </c>
      <c r="E485">
        <v>201</v>
      </c>
    </row>
    <row r="486" spans="1:5" x14ac:dyDescent="0.3">
      <c r="A486" t="s">
        <v>5</v>
      </c>
      <c r="B486" s="1">
        <v>45411</v>
      </c>
      <c r="C486">
        <v>30.72</v>
      </c>
      <c r="D486">
        <v>68010</v>
      </c>
      <c r="E486">
        <v>364</v>
      </c>
    </row>
    <row r="487" spans="1:5" x14ac:dyDescent="0.3">
      <c r="A487" t="s">
        <v>5</v>
      </c>
      <c r="B487" s="1">
        <v>45412</v>
      </c>
      <c r="C487">
        <v>18.5</v>
      </c>
      <c r="D487">
        <v>40460</v>
      </c>
      <c r="E487">
        <v>236</v>
      </c>
    </row>
    <row r="488" spans="1:5" x14ac:dyDescent="0.3">
      <c r="A488" t="s">
        <v>5</v>
      </c>
      <c r="B488" s="1">
        <v>45413</v>
      </c>
      <c r="C488">
        <v>8.48</v>
      </c>
      <c r="D488">
        <v>28663</v>
      </c>
      <c r="E488">
        <v>157</v>
      </c>
    </row>
    <row r="489" spans="1:5" x14ac:dyDescent="0.3">
      <c r="A489" t="s">
        <v>5</v>
      </c>
      <c r="B489" s="1">
        <v>45414</v>
      </c>
      <c r="C489">
        <v>13.92</v>
      </c>
      <c r="D489">
        <v>45866</v>
      </c>
      <c r="E489">
        <v>252</v>
      </c>
    </row>
    <row r="490" spans="1:5" x14ac:dyDescent="0.3">
      <c r="A490" t="s">
        <v>5</v>
      </c>
      <c r="B490" s="1">
        <v>45415</v>
      </c>
      <c r="C490">
        <v>11.58</v>
      </c>
      <c r="D490">
        <v>39666</v>
      </c>
      <c r="E490">
        <v>241</v>
      </c>
    </row>
    <row r="491" spans="1:5" x14ac:dyDescent="0.3">
      <c r="A491" t="s">
        <v>5</v>
      </c>
      <c r="B491" s="1">
        <v>45416</v>
      </c>
      <c r="C491">
        <v>8.5399999999999991</v>
      </c>
      <c r="D491">
        <v>31351</v>
      </c>
      <c r="E491">
        <v>211</v>
      </c>
    </row>
    <row r="492" spans="1:5" x14ac:dyDescent="0.3">
      <c r="A492" t="s">
        <v>5</v>
      </c>
      <c r="B492" s="1">
        <v>45417</v>
      </c>
      <c r="C492">
        <v>7</v>
      </c>
      <c r="D492">
        <v>23146</v>
      </c>
      <c r="E492">
        <v>138</v>
      </c>
    </row>
    <row r="493" spans="1:5" x14ac:dyDescent="0.3">
      <c r="A493" t="s">
        <v>5</v>
      </c>
      <c r="B493" s="1">
        <v>45418</v>
      </c>
      <c r="C493">
        <v>18.2</v>
      </c>
      <c r="D493">
        <v>50182</v>
      </c>
      <c r="E493">
        <v>284</v>
      </c>
    </row>
    <row r="494" spans="1:5" x14ac:dyDescent="0.3">
      <c r="A494" t="s">
        <v>5</v>
      </c>
      <c r="B494" s="1">
        <v>45419</v>
      </c>
      <c r="C494">
        <v>17.86</v>
      </c>
      <c r="D494">
        <v>44960</v>
      </c>
      <c r="E494">
        <v>243</v>
      </c>
    </row>
    <row r="495" spans="1:5" x14ac:dyDescent="0.3">
      <c r="A495" t="s">
        <v>5</v>
      </c>
      <c r="B495" s="1">
        <v>45420</v>
      </c>
      <c r="C495">
        <v>16.32</v>
      </c>
      <c r="D495">
        <v>41950</v>
      </c>
      <c r="E495">
        <v>246</v>
      </c>
    </row>
    <row r="496" spans="1:5" x14ac:dyDescent="0.3">
      <c r="A496" t="s">
        <v>5</v>
      </c>
      <c r="B496" s="1">
        <v>45421</v>
      </c>
      <c r="C496">
        <v>10.78</v>
      </c>
      <c r="D496">
        <v>41267</v>
      </c>
      <c r="E496">
        <v>245</v>
      </c>
    </row>
    <row r="497" spans="1:5" x14ac:dyDescent="0.3">
      <c r="A497" t="s">
        <v>5</v>
      </c>
      <c r="B497" s="1">
        <v>45422</v>
      </c>
      <c r="C497">
        <v>12.74</v>
      </c>
      <c r="D497">
        <v>50326</v>
      </c>
      <c r="E497">
        <v>302</v>
      </c>
    </row>
    <row r="498" spans="1:5" x14ac:dyDescent="0.3">
      <c r="A498" t="s">
        <v>5</v>
      </c>
      <c r="B498" s="1">
        <v>45423</v>
      </c>
      <c r="C498">
        <v>10.27</v>
      </c>
      <c r="D498">
        <v>34008</v>
      </c>
      <c r="E498">
        <v>177</v>
      </c>
    </row>
    <row r="499" spans="1:5" x14ac:dyDescent="0.3">
      <c r="A499" t="s">
        <v>5</v>
      </c>
      <c r="B499" s="1">
        <v>45424</v>
      </c>
      <c r="C499">
        <v>10.15</v>
      </c>
      <c r="D499">
        <v>30696</v>
      </c>
      <c r="E499">
        <v>156</v>
      </c>
    </row>
    <row r="500" spans="1:5" x14ac:dyDescent="0.3">
      <c r="A500" t="s">
        <v>5</v>
      </c>
      <c r="B500" s="1">
        <v>45425</v>
      </c>
      <c r="C500">
        <v>17.53</v>
      </c>
      <c r="D500">
        <v>52884</v>
      </c>
      <c r="E500">
        <v>206</v>
      </c>
    </row>
    <row r="501" spans="1:5" x14ac:dyDescent="0.3">
      <c r="A501" t="s">
        <v>5</v>
      </c>
      <c r="B501" s="1">
        <v>45426</v>
      </c>
      <c r="C501">
        <v>17.09</v>
      </c>
      <c r="D501">
        <v>43638</v>
      </c>
      <c r="E501">
        <v>212</v>
      </c>
    </row>
    <row r="502" spans="1:5" x14ac:dyDescent="0.3">
      <c r="A502" t="s">
        <v>5</v>
      </c>
      <c r="B502" s="1">
        <v>45427</v>
      </c>
      <c r="C502">
        <v>17.27</v>
      </c>
      <c r="D502">
        <v>43593</v>
      </c>
      <c r="E502">
        <v>190</v>
      </c>
    </row>
    <row r="503" spans="1:5" x14ac:dyDescent="0.3">
      <c r="A503" t="s">
        <v>5</v>
      </c>
      <c r="B503" s="1">
        <v>45428</v>
      </c>
      <c r="C503">
        <v>16.77</v>
      </c>
      <c r="D503">
        <v>42425</v>
      </c>
      <c r="E503">
        <v>211</v>
      </c>
    </row>
    <row r="504" spans="1:5" x14ac:dyDescent="0.3">
      <c r="A504" t="s">
        <v>5</v>
      </c>
      <c r="B504" s="1">
        <v>45429</v>
      </c>
      <c r="C504">
        <v>16.38</v>
      </c>
      <c r="D504">
        <v>40685</v>
      </c>
      <c r="E504">
        <v>204</v>
      </c>
    </row>
    <row r="505" spans="1:5" x14ac:dyDescent="0.3">
      <c r="A505" t="s">
        <v>5</v>
      </c>
      <c r="B505" s="1">
        <v>45430</v>
      </c>
      <c r="C505">
        <v>13.05</v>
      </c>
      <c r="D505">
        <v>32398</v>
      </c>
      <c r="E505">
        <v>165</v>
      </c>
    </row>
    <row r="506" spans="1:5" x14ac:dyDescent="0.3">
      <c r="A506" t="s">
        <v>5</v>
      </c>
      <c r="B506" s="1">
        <v>45431</v>
      </c>
      <c r="C506">
        <v>12.47</v>
      </c>
      <c r="D506">
        <v>29707</v>
      </c>
      <c r="E506">
        <v>159</v>
      </c>
    </row>
    <row r="507" spans="1:5" x14ac:dyDescent="0.3">
      <c r="A507" t="s">
        <v>5</v>
      </c>
      <c r="B507" s="1">
        <v>45432</v>
      </c>
      <c r="C507">
        <v>27.43</v>
      </c>
      <c r="D507">
        <v>58064</v>
      </c>
      <c r="E507">
        <v>229</v>
      </c>
    </row>
    <row r="508" spans="1:5" x14ac:dyDescent="0.3">
      <c r="A508" t="s">
        <v>5</v>
      </c>
      <c r="B508" s="1">
        <v>45433</v>
      </c>
      <c r="C508">
        <v>20.49</v>
      </c>
      <c r="D508">
        <v>49457</v>
      </c>
      <c r="E508">
        <v>174</v>
      </c>
    </row>
    <row r="509" spans="1:5" x14ac:dyDescent="0.3">
      <c r="A509" t="s">
        <v>5</v>
      </c>
      <c r="B509" s="1">
        <v>45434</v>
      </c>
      <c r="C509">
        <v>13.71</v>
      </c>
      <c r="D509">
        <v>39445</v>
      </c>
      <c r="E509">
        <v>137</v>
      </c>
    </row>
    <row r="510" spans="1:5" x14ac:dyDescent="0.3">
      <c r="A510" t="s">
        <v>5</v>
      </c>
      <c r="B510" s="1">
        <v>45435</v>
      </c>
      <c r="C510">
        <v>15.44</v>
      </c>
      <c r="D510">
        <v>42188</v>
      </c>
      <c r="E510">
        <v>156</v>
      </c>
    </row>
    <row r="511" spans="1:5" x14ac:dyDescent="0.3">
      <c r="A511" t="s">
        <v>5</v>
      </c>
      <c r="B511" s="1">
        <v>45436</v>
      </c>
      <c r="C511">
        <v>18.899999999999999</v>
      </c>
      <c r="D511">
        <v>46635</v>
      </c>
      <c r="E511">
        <v>157</v>
      </c>
    </row>
    <row r="512" spans="1:5" x14ac:dyDescent="0.3">
      <c r="A512" t="s">
        <v>5</v>
      </c>
      <c r="B512" s="1">
        <v>45437</v>
      </c>
      <c r="C512">
        <v>10.32</v>
      </c>
      <c r="D512">
        <v>30360</v>
      </c>
      <c r="E512">
        <v>91</v>
      </c>
    </row>
    <row r="513" spans="1:5" x14ac:dyDescent="0.3">
      <c r="A513" t="s">
        <v>5</v>
      </c>
      <c r="B513" s="1">
        <v>45438</v>
      </c>
      <c r="C513">
        <v>8.86</v>
      </c>
      <c r="D513">
        <v>28473</v>
      </c>
      <c r="E513">
        <v>83</v>
      </c>
    </row>
    <row r="514" spans="1:5" x14ac:dyDescent="0.3">
      <c r="A514" t="s">
        <v>5</v>
      </c>
      <c r="B514" s="1">
        <v>45439</v>
      </c>
      <c r="C514">
        <v>18</v>
      </c>
      <c r="D514">
        <v>55551</v>
      </c>
      <c r="E514">
        <v>220</v>
      </c>
    </row>
    <row r="515" spans="1:5" x14ac:dyDescent="0.3">
      <c r="A515" t="s">
        <v>5</v>
      </c>
      <c r="B515" s="1">
        <v>45440</v>
      </c>
      <c r="C515">
        <v>18.440000000000001</v>
      </c>
      <c r="D515">
        <v>42230</v>
      </c>
      <c r="E515">
        <v>153</v>
      </c>
    </row>
    <row r="516" spans="1:5" x14ac:dyDescent="0.3">
      <c r="A516" t="s">
        <v>5</v>
      </c>
      <c r="B516" s="1">
        <v>45441</v>
      </c>
      <c r="C516">
        <v>13.94</v>
      </c>
      <c r="D516">
        <v>41807</v>
      </c>
      <c r="E516">
        <v>180</v>
      </c>
    </row>
    <row r="517" spans="1:5" x14ac:dyDescent="0.3">
      <c r="A517" t="s">
        <v>5</v>
      </c>
      <c r="B517" s="1">
        <v>45442</v>
      </c>
      <c r="C517">
        <v>14.64</v>
      </c>
      <c r="D517">
        <v>39840</v>
      </c>
      <c r="E517">
        <v>104</v>
      </c>
    </row>
    <row r="518" spans="1:5" x14ac:dyDescent="0.3">
      <c r="A518" t="s">
        <v>5</v>
      </c>
      <c r="B518" s="1">
        <v>45443</v>
      </c>
      <c r="C518">
        <v>15.55</v>
      </c>
      <c r="D518">
        <v>48190</v>
      </c>
      <c r="E518">
        <v>176</v>
      </c>
    </row>
  </sheetData>
  <autoFilter ref="A1:E518" xr:uid="{1AA7BEF1-539F-4B3A-915C-69A1F2E2328A}">
    <sortState xmlns:xlrd2="http://schemas.microsoft.com/office/spreadsheetml/2017/richdata2" ref="A2:E518">
      <sortCondition ref="B1:B5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6C9-A829-4C6C-94CA-1BBF0413A4B3}">
  <sheetPr codeName="Sheet2"/>
  <dimension ref="A1:E18"/>
  <sheetViews>
    <sheetView workbookViewId="0">
      <selection activeCell="E1" sqref="E1"/>
    </sheetView>
  </sheetViews>
  <sheetFormatPr defaultRowHeight="14.4" x14ac:dyDescent="0.3"/>
  <cols>
    <col min="1" max="1" width="12.44140625" bestFit="1" customWidth="1"/>
    <col min="2" max="2" width="16.5546875" bestFit="1" customWidth="1"/>
    <col min="3" max="3" width="11.88671875" bestFit="1" customWidth="1"/>
    <col min="4" max="4" width="11.109375" bestFit="1" customWidth="1"/>
  </cols>
  <sheetData>
    <row r="1" spans="1:5" ht="18" x14ac:dyDescent="0.35">
      <c r="A1" s="54" t="s">
        <v>115</v>
      </c>
      <c r="E1" t="s">
        <v>116</v>
      </c>
    </row>
    <row r="3" spans="1:5" x14ac:dyDescent="0.3">
      <c r="A3" s="2" t="s">
        <v>6</v>
      </c>
      <c r="B3" t="s">
        <v>10</v>
      </c>
    </row>
    <row r="4" spans="1:5" x14ac:dyDescent="0.3">
      <c r="A4" s="3" t="s">
        <v>8</v>
      </c>
      <c r="B4" s="30">
        <v>8560631</v>
      </c>
    </row>
    <row r="5" spans="1:5" x14ac:dyDescent="0.3">
      <c r="A5" s="4" t="s">
        <v>15</v>
      </c>
      <c r="B5" s="30">
        <v>1242604</v>
      </c>
    </row>
    <row r="6" spans="1:5" x14ac:dyDescent="0.3">
      <c r="A6" s="4" t="s">
        <v>16</v>
      </c>
      <c r="B6" s="30">
        <v>1092346</v>
      </c>
    </row>
    <row r="7" spans="1:5" x14ac:dyDescent="0.3">
      <c r="A7" s="4" t="s">
        <v>17</v>
      </c>
      <c r="B7" s="30">
        <v>1120566</v>
      </c>
    </row>
    <row r="8" spans="1:5" x14ac:dyDescent="0.3">
      <c r="A8" s="4" t="s">
        <v>18</v>
      </c>
      <c r="B8" s="30">
        <v>1070400</v>
      </c>
    </row>
    <row r="9" spans="1:5" x14ac:dyDescent="0.3">
      <c r="A9" s="4" t="s">
        <v>19</v>
      </c>
      <c r="B9" s="30">
        <v>1060222</v>
      </c>
    </row>
    <row r="10" spans="1:5" x14ac:dyDescent="0.3">
      <c r="A10" s="4" t="s">
        <v>20</v>
      </c>
      <c r="B10" s="30">
        <v>1016328</v>
      </c>
    </row>
    <row r="11" spans="1:5" x14ac:dyDescent="0.3">
      <c r="A11" s="4" t="s">
        <v>21</v>
      </c>
      <c r="B11" s="30">
        <v>846024</v>
      </c>
    </row>
    <row r="12" spans="1:5" x14ac:dyDescent="0.3">
      <c r="A12" s="4" t="s">
        <v>22</v>
      </c>
      <c r="B12" s="30">
        <v>1112141</v>
      </c>
    </row>
    <row r="13" spans="1:5" x14ac:dyDescent="0.3">
      <c r="A13" s="3" t="s">
        <v>9</v>
      </c>
      <c r="B13" s="30">
        <v>4880401</v>
      </c>
    </row>
    <row r="14" spans="1:5" x14ac:dyDescent="0.3">
      <c r="A14" s="4" t="s">
        <v>11</v>
      </c>
      <c r="B14" s="30">
        <v>1182609</v>
      </c>
    </row>
    <row r="15" spans="1:5" x14ac:dyDescent="0.3">
      <c r="A15" s="4" t="s">
        <v>12</v>
      </c>
      <c r="B15" s="30">
        <v>1079202</v>
      </c>
    </row>
    <row r="16" spans="1:5" x14ac:dyDescent="0.3">
      <c r="A16" s="4" t="s">
        <v>13</v>
      </c>
      <c r="B16" s="30">
        <v>1305043</v>
      </c>
    </row>
    <row r="17" spans="1:2" x14ac:dyDescent="0.3">
      <c r="A17" s="4" t="s">
        <v>14</v>
      </c>
      <c r="B17" s="30">
        <v>1313547</v>
      </c>
    </row>
    <row r="18" spans="1:2" x14ac:dyDescent="0.3">
      <c r="A18" s="3" t="s">
        <v>7</v>
      </c>
      <c r="B18" s="30">
        <v>13441032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43B7-E0E7-401C-AAF1-2AA142E637D0}">
  <dimension ref="A1:T25"/>
  <sheetViews>
    <sheetView workbookViewId="0">
      <selection activeCell="E19" sqref="E19"/>
    </sheetView>
  </sheetViews>
  <sheetFormatPr defaultRowHeight="14.4" x14ac:dyDescent="0.3"/>
  <cols>
    <col min="1" max="1" width="8.33203125" bestFit="1" customWidth="1"/>
    <col min="2" max="2" width="11.44140625" bestFit="1" customWidth="1"/>
    <col min="3" max="3" width="14.33203125" bestFit="1" customWidth="1"/>
    <col min="4" max="4" width="9" bestFit="1" customWidth="1"/>
    <col min="5" max="11" width="10.6640625" bestFit="1" customWidth="1"/>
    <col min="13" max="13" width="17.77734375" bestFit="1" customWidth="1"/>
    <col min="14" max="20" width="18.21875" bestFit="1" customWidth="1"/>
  </cols>
  <sheetData>
    <row r="1" spans="1:20" ht="21" x14ac:dyDescent="0.4">
      <c r="A1" s="55" t="s">
        <v>111</v>
      </c>
      <c r="E1" t="s">
        <v>116</v>
      </c>
    </row>
    <row r="2" spans="1:20" x14ac:dyDescent="0.3">
      <c r="A2" s="56" t="s">
        <v>78</v>
      </c>
      <c r="B2" s="56" t="s">
        <v>79</v>
      </c>
      <c r="C2" s="56" t="s">
        <v>80</v>
      </c>
      <c r="D2" s="56" t="s">
        <v>81</v>
      </c>
      <c r="E2" s="56" t="s">
        <v>82</v>
      </c>
      <c r="F2" s="56" t="s">
        <v>87</v>
      </c>
      <c r="G2" s="56" t="s">
        <v>88</v>
      </c>
      <c r="H2" s="56" t="s">
        <v>89</v>
      </c>
      <c r="I2" s="56" t="s">
        <v>90</v>
      </c>
      <c r="J2" s="56" t="s">
        <v>91</v>
      </c>
      <c r="K2" s="56" t="s">
        <v>92</v>
      </c>
      <c r="L2" s="56"/>
      <c r="M2" s="56" t="s">
        <v>83</v>
      </c>
      <c r="N2" s="56" t="s">
        <v>84</v>
      </c>
      <c r="O2" s="56" t="s">
        <v>93</v>
      </c>
      <c r="P2" s="56" t="s">
        <v>94</v>
      </c>
      <c r="Q2" s="56" t="s">
        <v>95</v>
      </c>
      <c r="R2" s="56" t="s">
        <v>96</v>
      </c>
      <c r="S2" s="56" t="s">
        <v>97</v>
      </c>
      <c r="T2" s="56" t="s">
        <v>98</v>
      </c>
    </row>
    <row r="3" spans="1:20" x14ac:dyDescent="0.3">
      <c r="A3" s="7">
        <v>1</v>
      </c>
      <c r="B3" s="25">
        <v>1242604</v>
      </c>
      <c r="C3" s="7"/>
      <c r="D3" s="41">
        <f t="shared" ref="D3:D14" si="0">(B3-$C$17)</f>
        <v>122518</v>
      </c>
      <c r="E3" s="7"/>
      <c r="F3" s="7"/>
      <c r="G3" s="7"/>
      <c r="H3" s="7"/>
      <c r="I3" s="7"/>
      <c r="J3" s="7"/>
      <c r="K3" s="7"/>
      <c r="L3" s="7"/>
      <c r="M3" s="41">
        <f t="shared" ref="M3:M14" si="1">D3*D3</f>
        <v>15010660324</v>
      </c>
      <c r="N3" s="7"/>
      <c r="O3" s="7"/>
      <c r="P3" s="7"/>
      <c r="Q3" s="7"/>
      <c r="R3" s="7"/>
      <c r="S3" s="7"/>
      <c r="T3" s="7"/>
    </row>
    <row r="4" spans="1:20" x14ac:dyDescent="0.3">
      <c r="A4" s="7">
        <v>2</v>
      </c>
      <c r="B4" s="25">
        <v>1092346</v>
      </c>
      <c r="C4" s="41">
        <f>B3</f>
        <v>1242604</v>
      </c>
      <c r="D4" s="41">
        <f t="shared" si="0"/>
        <v>-27740</v>
      </c>
      <c r="E4" s="41">
        <f t="shared" ref="E4:E14" si="2">(C4-$C$17)</f>
        <v>122518</v>
      </c>
      <c r="F4" s="41"/>
      <c r="G4" s="41"/>
      <c r="H4" s="41"/>
      <c r="I4" s="41"/>
      <c r="J4" s="41"/>
      <c r="K4" s="7"/>
      <c r="L4" s="7"/>
      <c r="M4" s="41">
        <f t="shared" si="1"/>
        <v>769507600</v>
      </c>
      <c r="N4" s="7">
        <f t="shared" ref="N4:N14" si="3">D4*E4</f>
        <v>-3398649320</v>
      </c>
      <c r="O4" s="7"/>
      <c r="P4" s="7"/>
      <c r="Q4" s="7"/>
      <c r="R4" s="7"/>
      <c r="S4" s="7"/>
      <c r="T4" s="7"/>
    </row>
    <row r="5" spans="1:20" x14ac:dyDescent="0.3">
      <c r="A5" s="7">
        <v>3</v>
      </c>
      <c r="B5" s="25">
        <v>1120566</v>
      </c>
      <c r="C5" s="41">
        <f t="shared" ref="C5:C14" si="4">B4</f>
        <v>1092346</v>
      </c>
      <c r="D5" s="41">
        <f t="shared" si="0"/>
        <v>480</v>
      </c>
      <c r="E5" s="41">
        <f t="shared" si="2"/>
        <v>-27740</v>
      </c>
      <c r="F5" s="41">
        <f>D3</f>
        <v>122518</v>
      </c>
      <c r="G5" s="41"/>
      <c r="H5" s="41"/>
      <c r="I5" s="41"/>
      <c r="J5" s="41"/>
      <c r="K5" s="7"/>
      <c r="L5" s="7"/>
      <c r="M5" s="41">
        <f t="shared" si="1"/>
        <v>230400</v>
      </c>
      <c r="N5" s="7">
        <f t="shared" si="3"/>
        <v>-13315200</v>
      </c>
      <c r="O5" s="7">
        <f>D5*F5</f>
        <v>58808640</v>
      </c>
      <c r="P5" s="7"/>
      <c r="Q5" s="7"/>
      <c r="R5" s="7"/>
      <c r="S5" s="7"/>
      <c r="T5" s="7"/>
    </row>
    <row r="6" spans="1:20" x14ac:dyDescent="0.3">
      <c r="A6" s="7">
        <v>4</v>
      </c>
      <c r="B6" s="25">
        <v>1070400</v>
      </c>
      <c r="C6" s="41">
        <f t="shared" si="4"/>
        <v>1120566</v>
      </c>
      <c r="D6" s="41">
        <f t="shared" si="0"/>
        <v>-49686</v>
      </c>
      <c r="E6" s="41">
        <f t="shared" si="2"/>
        <v>480</v>
      </c>
      <c r="F6" s="41">
        <f>D4</f>
        <v>-27740</v>
      </c>
      <c r="G6" s="41">
        <f>D3</f>
        <v>122518</v>
      </c>
      <c r="H6" s="41"/>
      <c r="I6" s="41"/>
      <c r="J6" s="41"/>
      <c r="K6" s="7"/>
      <c r="L6" s="7"/>
      <c r="M6" s="41">
        <f t="shared" si="1"/>
        <v>2468698596</v>
      </c>
      <c r="N6" s="7">
        <f t="shared" si="3"/>
        <v>-23849280</v>
      </c>
      <c r="O6" s="7">
        <f t="shared" ref="O6:O14" si="5">D6*F6</f>
        <v>1378289640</v>
      </c>
      <c r="P6" s="7">
        <f>D6*G6</f>
        <v>-6087429348</v>
      </c>
      <c r="Q6" s="7"/>
      <c r="R6" s="7"/>
      <c r="S6" s="7"/>
      <c r="T6" s="7"/>
    </row>
    <row r="7" spans="1:20" x14ac:dyDescent="0.3">
      <c r="A7" s="7">
        <v>5</v>
      </c>
      <c r="B7" s="25">
        <v>1060222</v>
      </c>
      <c r="C7" s="41">
        <f t="shared" si="4"/>
        <v>1070400</v>
      </c>
      <c r="D7" s="41">
        <f t="shared" si="0"/>
        <v>-59864</v>
      </c>
      <c r="E7" s="41">
        <f t="shared" si="2"/>
        <v>-49686</v>
      </c>
      <c r="F7" s="41">
        <f t="shared" ref="F7:F14" si="6">D5</f>
        <v>480</v>
      </c>
      <c r="G7" s="41">
        <f t="shared" ref="G7:G14" si="7">D4</f>
        <v>-27740</v>
      </c>
      <c r="H7" s="41">
        <f>D3</f>
        <v>122518</v>
      </c>
      <c r="I7" s="41"/>
      <c r="J7" s="41"/>
      <c r="K7" s="7"/>
      <c r="L7" s="7"/>
      <c r="M7" s="41">
        <f t="shared" si="1"/>
        <v>3583698496</v>
      </c>
      <c r="N7" s="7">
        <f t="shared" si="3"/>
        <v>2974402704</v>
      </c>
      <c r="O7" s="7">
        <f t="shared" si="5"/>
        <v>-28734720</v>
      </c>
      <c r="P7" s="7">
        <f t="shared" ref="P7:P14" si="8">D7*G7</f>
        <v>1660627360</v>
      </c>
      <c r="Q7" s="7">
        <f>D7*H7</f>
        <v>-7334417552</v>
      </c>
      <c r="R7" s="7"/>
      <c r="S7" s="7"/>
      <c r="T7" s="7"/>
    </row>
    <row r="8" spans="1:20" x14ac:dyDescent="0.3">
      <c r="A8" s="7">
        <v>6</v>
      </c>
      <c r="B8" s="25">
        <v>1016328</v>
      </c>
      <c r="C8" s="41">
        <f t="shared" si="4"/>
        <v>1060222</v>
      </c>
      <c r="D8" s="41">
        <f t="shared" si="0"/>
        <v>-103758</v>
      </c>
      <c r="E8" s="41">
        <f t="shared" si="2"/>
        <v>-59864</v>
      </c>
      <c r="F8" s="41">
        <f t="shared" si="6"/>
        <v>-49686</v>
      </c>
      <c r="G8" s="41">
        <f t="shared" si="7"/>
        <v>480</v>
      </c>
      <c r="H8" s="41">
        <f t="shared" ref="H8:H14" si="9">D4</f>
        <v>-27740</v>
      </c>
      <c r="I8" s="41">
        <f>D3</f>
        <v>122518</v>
      </c>
      <c r="J8" s="41"/>
      <c r="K8" s="7"/>
      <c r="L8" s="7"/>
      <c r="M8" s="41">
        <f t="shared" si="1"/>
        <v>10765722564</v>
      </c>
      <c r="N8" s="7">
        <f t="shared" si="3"/>
        <v>6211368912</v>
      </c>
      <c r="O8" s="7">
        <f t="shared" si="5"/>
        <v>5155319988</v>
      </c>
      <c r="P8" s="7">
        <f t="shared" si="8"/>
        <v>-49803840</v>
      </c>
      <c r="Q8" s="7">
        <f t="shared" ref="Q8:Q14" si="10">D8*H8</f>
        <v>2878246920</v>
      </c>
      <c r="R8" s="7">
        <f>D8*I8</f>
        <v>-12712222644</v>
      </c>
      <c r="S8" s="7"/>
      <c r="T8" s="7"/>
    </row>
    <row r="9" spans="1:20" x14ac:dyDescent="0.3">
      <c r="A9" s="7">
        <v>7</v>
      </c>
      <c r="B9" s="25">
        <v>846024</v>
      </c>
      <c r="C9" s="41">
        <f t="shared" si="4"/>
        <v>1016328</v>
      </c>
      <c r="D9" s="41">
        <f t="shared" si="0"/>
        <v>-274062</v>
      </c>
      <c r="E9" s="41">
        <f t="shared" si="2"/>
        <v>-103758</v>
      </c>
      <c r="F9" s="41">
        <f t="shared" si="6"/>
        <v>-59864</v>
      </c>
      <c r="G9" s="41">
        <f t="shared" si="7"/>
        <v>-49686</v>
      </c>
      <c r="H9" s="41">
        <f t="shared" si="9"/>
        <v>480</v>
      </c>
      <c r="I9" s="41">
        <f t="shared" ref="I9:I14" si="11">D4</f>
        <v>-27740</v>
      </c>
      <c r="J9" s="41">
        <f>D3</f>
        <v>122518</v>
      </c>
      <c r="K9" s="7"/>
      <c r="L9" s="7"/>
      <c r="M9" s="41">
        <f t="shared" si="1"/>
        <v>75109979844</v>
      </c>
      <c r="N9" s="7">
        <f t="shared" si="3"/>
        <v>28436124996</v>
      </c>
      <c r="O9" s="7">
        <f t="shared" si="5"/>
        <v>16406447568</v>
      </c>
      <c r="P9" s="7">
        <f t="shared" si="8"/>
        <v>13617044532</v>
      </c>
      <c r="Q9" s="7">
        <f t="shared" si="10"/>
        <v>-131549760</v>
      </c>
      <c r="R9" s="7">
        <f t="shared" ref="R9:R14" si="12">D9*I9</f>
        <v>7602479880</v>
      </c>
      <c r="S9" s="7">
        <f>D9*J9</f>
        <v>-33577528116</v>
      </c>
      <c r="T9" s="7"/>
    </row>
    <row r="10" spans="1:20" x14ac:dyDescent="0.3">
      <c r="A10" s="7">
        <v>8</v>
      </c>
      <c r="B10" s="25">
        <v>1112141</v>
      </c>
      <c r="C10" s="41">
        <f t="shared" si="4"/>
        <v>846024</v>
      </c>
      <c r="D10" s="41">
        <f t="shared" si="0"/>
        <v>-7945</v>
      </c>
      <c r="E10" s="41">
        <f t="shared" si="2"/>
        <v>-274062</v>
      </c>
      <c r="F10" s="41">
        <f t="shared" si="6"/>
        <v>-103758</v>
      </c>
      <c r="G10" s="41">
        <f t="shared" si="7"/>
        <v>-59864</v>
      </c>
      <c r="H10" s="41">
        <f t="shared" si="9"/>
        <v>-49686</v>
      </c>
      <c r="I10" s="41">
        <f t="shared" si="11"/>
        <v>480</v>
      </c>
      <c r="J10" s="41">
        <f t="shared" ref="J10:J14" si="13">D4</f>
        <v>-27740</v>
      </c>
      <c r="K10" s="41">
        <f>D3</f>
        <v>122518</v>
      </c>
      <c r="L10" s="7"/>
      <c r="M10" s="41">
        <f t="shared" si="1"/>
        <v>63123025</v>
      </c>
      <c r="N10" s="7">
        <f t="shared" si="3"/>
        <v>2177422590</v>
      </c>
      <c r="O10" s="7">
        <f t="shared" si="5"/>
        <v>824357310</v>
      </c>
      <c r="P10" s="7">
        <f t="shared" si="8"/>
        <v>475619480</v>
      </c>
      <c r="Q10" s="7">
        <f t="shared" si="10"/>
        <v>394755270</v>
      </c>
      <c r="R10" s="7">
        <f t="shared" si="12"/>
        <v>-3813600</v>
      </c>
      <c r="S10" s="7">
        <f t="shared" ref="S10:S14" si="14">D10*J10</f>
        <v>220394300</v>
      </c>
      <c r="T10" s="7">
        <f>D10*K10</f>
        <v>-973405510</v>
      </c>
    </row>
    <row r="11" spans="1:20" x14ac:dyDescent="0.3">
      <c r="A11" s="7">
        <v>9</v>
      </c>
      <c r="B11" s="25">
        <v>1182609</v>
      </c>
      <c r="C11" s="41">
        <f t="shared" si="4"/>
        <v>1112141</v>
      </c>
      <c r="D11" s="41">
        <f t="shared" si="0"/>
        <v>62523</v>
      </c>
      <c r="E11" s="41">
        <f t="shared" si="2"/>
        <v>-7945</v>
      </c>
      <c r="F11" s="41">
        <f t="shared" si="6"/>
        <v>-274062</v>
      </c>
      <c r="G11" s="41">
        <f t="shared" si="7"/>
        <v>-103758</v>
      </c>
      <c r="H11" s="41">
        <f t="shared" si="9"/>
        <v>-59864</v>
      </c>
      <c r="I11" s="41">
        <f t="shared" si="11"/>
        <v>-49686</v>
      </c>
      <c r="J11" s="41">
        <f t="shared" si="13"/>
        <v>480</v>
      </c>
      <c r="K11" s="41">
        <f t="shared" ref="K11:K14" si="15">D4</f>
        <v>-27740</v>
      </c>
      <c r="L11" s="7"/>
      <c r="M11" s="41">
        <f t="shared" si="1"/>
        <v>3909125529</v>
      </c>
      <c r="N11" s="7">
        <f t="shared" si="3"/>
        <v>-496745235</v>
      </c>
      <c r="O11" s="7">
        <f t="shared" si="5"/>
        <v>-17135178426</v>
      </c>
      <c r="P11" s="7">
        <f t="shared" si="8"/>
        <v>-6487261434</v>
      </c>
      <c r="Q11" s="7">
        <f t="shared" si="10"/>
        <v>-3742876872</v>
      </c>
      <c r="R11" s="7">
        <f t="shared" si="12"/>
        <v>-3106517778</v>
      </c>
      <c r="S11" s="7">
        <f t="shared" si="14"/>
        <v>30011040</v>
      </c>
      <c r="T11" s="7">
        <f t="shared" ref="T11:T14" si="16">D11*K11</f>
        <v>-1734388020</v>
      </c>
    </row>
    <row r="12" spans="1:20" x14ac:dyDescent="0.3">
      <c r="A12" s="7">
        <v>10</v>
      </c>
      <c r="B12" s="25">
        <v>1079202</v>
      </c>
      <c r="C12" s="41">
        <f t="shared" si="4"/>
        <v>1182609</v>
      </c>
      <c r="D12" s="41">
        <f t="shared" si="0"/>
        <v>-40884</v>
      </c>
      <c r="E12" s="41">
        <f t="shared" si="2"/>
        <v>62523</v>
      </c>
      <c r="F12" s="41">
        <f t="shared" si="6"/>
        <v>-7945</v>
      </c>
      <c r="G12" s="41">
        <f t="shared" si="7"/>
        <v>-274062</v>
      </c>
      <c r="H12" s="41">
        <f t="shared" si="9"/>
        <v>-103758</v>
      </c>
      <c r="I12" s="41">
        <f t="shared" si="11"/>
        <v>-59864</v>
      </c>
      <c r="J12" s="41">
        <f t="shared" si="13"/>
        <v>-49686</v>
      </c>
      <c r="K12" s="41">
        <f t="shared" si="15"/>
        <v>480</v>
      </c>
      <c r="L12" s="7"/>
      <c r="M12" s="41">
        <f t="shared" si="1"/>
        <v>1671501456</v>
      </c>
      <c r="N12" s="7">
        <f t="shared" si="3"/>
        <v>-2556190332</v>
      </c>
      <c r="O12" s="7">
        <f t="shared" si="5"/>
        <v>324823380</v>
      </c>
      <c r="P12" s="7">
        <f t="shared" si="8"/>
        <v>11204750808</v>
      </c>
      <c r="Q12" s="7">
        <f t="shared" si="10"/>
        <v>4242042072</v>
      </c>
      <c r="R12" s="7">
        <f t="shared" si="12"/>
        <v>2447479776</v>
      </c>
      <c r="S12" s="7">
        <f t="shared" si="14"/>
        <v>2031362424</v>
      </c>
      <c r="T12" s="7">
        <f t="shared" si="16"/>
        <v>-19624320</v>
      </c>
    </row>
    <row r="13" spans="1:20" x14ac:dyDescent="0.3">
      <c r="A13" s="7">
        <v>11</v>
      </c>
      <c r="B13" s="25">
        <v>1305043</v>
      </c>
      <c r="C13" s="41">
        <f t="shared" si="4"/>
        <v>1079202</v>
      </c>
      <c r="D13" s="41">
        <f t="shared" si="0"/>
        <v>184957</v>
      </c>
      <c r="E13" s="41">
        <f t="shared" si="2"/>
        <v>-40884</v>
      </c>
      <c r="F13" s="41">
        <f t="shared" si="6"/>
        <v>62523</v>
      </c>
      <c r="G13" s="41">
        <f t="shared" si="7"/>
        <v>-7945</v>
      </c>
      <c r="H13" s="41">
        <f t="shared" si="9"/>
        <v>-274062</v>
      </c>
      <c r="I13" s="41">
        <f t="shared" si="11"/>
        <v>-103758</v>
      </c>
      <c r="J13" s="41">
        <f t="shared" si="13"/>
        <v>-59864</v>
      </c>
      <c r="K13" s="41">
        <f t="shared" si="15"/>
        <v>-49686</v>
      </c>
      <c r="L13" s="7"/>
      <c r="M13" s="41">
        <f t="shared" si="1"/>
        <v>34209091849</v>
      </c>
      <c r="N13" s="7">
        <f t="shared" si="3"/>
        <v>-7561781988</v>
      </c>
      <c r="O13" s="7">
        <f t="shared" si="5"/>
        <v>11564066511</v>
      </c>
      <c r="P13" s="7">
        <f t="shared" si="8"/>
        <v>-1469483365</v>
      </c>
      <c r="Q13" s="7">
        <f t="shared" si="10"/>
        <v>-50689685334</v>
      </c>
      <c r="R13" s="7">
        <f t="shared" si="12"/>
        <v>-19190768406</v>
      </c>
      <c r="S13" s="7">
        <f t="shared" si="14"/>
        <v>-11072265848</v>
      </c>
      <c r="T13" s="7">
        <f t="shared" si="16"/>
        <v>-9189773502</v>
      </c>
    </row>
    <row r="14" spans="1:20" x14ac:dyDescent="0.3">
      <c r="A14" s="7">
        <v>12</v>
      </c>
      <c r="B14" s="25">
        <v>1313547</v>
      </c>
      <c r="C14" s="41">
        <f t="shared" si="4"/>
        <v>1305043</v>
      </c>
      <c r="D14" s="41">
        <f t="shared" si="0"/>
        <v>193461</v>
      </c>
      <c r="E14" s="41">
        <f t="shared" si="2"/>
        <v>184957</v>
      </c>
      <c r="F14" s="41">
        <f t="shared" si="6"/>
        <v>-40884</v>
      </c>
      <c r="G14" s="41">
        <f t="shared" si="7"/>
        <v>62523</v>
      </c>
      <c r="H14" s="41">
        <f t="shared" si="9"/>
        <v>-7945</v>
      </c>
      <c r="I14" s="41">
        <f t="shared" si="11"/>
        <v>-274062</v>
      </c>
      <c r="J14" s="41">
        <f t="shared" si="13"/>
        <v>-103758</v>
      </c>
      <c r="K14" s="41">
        <f t="shared" si="15"/>
        <v>-59864</v>
      </c>
      <c r="L14" s="7"/>
      <c r="M14" s="41">
        <f t="shared" si="1"/>
        <v>37427158521</v>
      </c>
      <c r="N14" s="7">
        <f t="shared" si="3"/>
        <v>35781966177</v>
      </c>
      <c r="O14" s="7">
        <f t="shared" si="5"/>
        <v>-7909459524</v>
      </c>
      <c r="P14" s="7">
        <f t="shared" si="8"/>
        <v>12095762103</v>
      </c>
      <c r="Q14" s="7">
        <f t="shared" si="10"/>
        <v>-1537047645</v>
      </c>
      <c r="R14" s="7">
        <f t="shared" si="12"/>
        <v>-53020308582</v>
      </c>
      <c r="S14" s="7">
        <f t="shared" si="14"/>
        <v>-20073126438</v>
      </c>
      <c r="T14" s="7">
        <f t="shared" si="16"/>
        <v>-11581349304</v>
      </c>
    </row>
    <row r="15" spans="1:20" x14ac:dyDescent="0.3">
      <c r="A15" s="20" t="s">
        <v>99</v>
      </c>
      <c r="B15" s="43">
        <f>SUM(B3:B14)</f>
        <v>13441032</v>
      </c>
      <c r="C15" s="20"/>
      <c r="D15" s="43">
        <f>SUM(D3:D14)</f>
        <v>0</v>
      </c>
      <c r="E15" s="43"/>
      <c r="F15" s="43"/>
      <c r="G15" s="20"/>
      <c r="H15" s="20"/>
      <c r="I15" s="20"/>
      <c r="J15" s="20"/>
      <c r="K15" s="20"/>
      <c r="L15" s="20"/>
      <c r="M15" s="43">
        <f t="shared" ref="M15:T15" si="17">SUM(M3:M14)</f>
        <v>184988498204</v>
      </c>
      <c r="N15" s="43">
        <f t="shared" si="17"/>
        <v>61530754024</v>
      </c>
      <c r="O15" s="43">
        <f t="shared" si="17"/>
        <v>10638740367</v>
      </c>
      <c r="P15" s="43">
        <f t="shared" si="17"/>
        <v>24959826296</v>
      </c>
      <c r="Q15" s="43">
        <f t="shared" si="17"/>
        <v>-55920532901</v>
      </c>
      <c r="R15" s="43">
        <f t="shared" si="17"/>
        <v>-77983671354</v>
      </c>
      <c r="S15" s="43">
        <f t="shared" si="17"/>
        <v>-62441152638</v>
      </c>
      <c r="T15" s="43">
        <f t="shared" si="17"/>
        <v>-23498540656</v>
      </c>
    </row>
    <row r="16" spans="1:20" x14ac:dyDescent="0.3">
      <c r="B16" s="42"/>
      <c r="D16" s="42"/>
      <c r="M16" s="42"/>
      <c r="N16" s="42"/>
    </row>
    <row r="17" spans="2:3" x14ac:dyDescent="0.3">
      <c r="B17" s="20" t="s">
        <v>85</v>
      </c>
      <c r="C17" s="42">
        <f>AVERAGE(B3:B14)</f>
        <v>1120086</v>
      </c>
    </row>
    <row r="18" spans="2:3" x14ac:dyDescent="0.3">
      <c r="B18" s="44" t="s">
        <v>100</v>
      </c>
      <c r="C18" s="44" t="s">
        <v>101</v>
      </c>
    </row>
    <row r="19" spans="2:3" x14ac:dyDescent="0.3">
      <c r="B19" s="34" t="s">
        <v>86</v>
      </c>
      <c r="C19" s="39">
        <f>N15/M15</f>
        <v>0.33261934996707554</v>
      </c>
    </row>
    <row r="20" spans="2:3" x14ac:dyDescent="0.3">
      <c r="B20" s="34" t="s">
        <v>102</v>
      </c>
      <c r="C20" s="39">
        <f>O15/M15</f>
        <v>5.7510280208166793E-2</v>
      </c>
    </row>
    <row r="21" spans="2:3" x14ac:dyDescent="0.3">
      <c r="B21" s="34" t="s">
        <v>103</v>
      </c>
      <c r="C21" s="39">
        <f>P15/M15</f>
        <v>0.1349263686030632</v>
      </c>
    </row>
    <row r="22" spans="2:3" x14ac:dyDescent="0.3">
      <c r="B22" s="34" t="s">
        <v>104</v>
      </c>
      <c r="C22" s="39">
        <f>Q15/M15</f>
        <v>-0.30229194487179656</v>
      </c>
    </row>
    <row r="23" spans="2:3" x14ac:dyDescent="0.3">
      <c r="B23" s="34" t="s">
        <v>105</v>
      </c>
      <c r="C23" s="39">
        <f>R15/M15</f>
        <v>-0.4215595678170318</v>
      </c>
    </row>
    <row r="24" spans="2:3" x14ac:dyDescent="0.3">
      <c r="B24" s="34" t="s">
        <v>106</v>
      </c>
      <c r="C24" s="39">
        <f>S15/M15</f>
        <v>-0.33754072952763631</v>
      </c>
    </row>
    <row r="25" spans="2:3" x14ac:dyDescent="0.3">
      <c r="B25" s="34" t="s">
        <v>107</v>
      </c>
      <c r="C25" s="39">
        <f>T15/M15</f>
        <v>-0.12702703618949587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8AE7-F6C3-420C-A530-1976BFEEBEF2}">
  <sheetPr codeName="Sheet3"/>
  <dimension ref="A1:L25"/>
  <sheetViews>
    <sheetView workbookViewId="0">
      <selection activeCell="C1" sqref="C1"/>
    </sheetView>
  </sheetViews>
  <sheetFormatPr defaultRowHeight="14.4" x14ac:dyDescent="0.3"/>
  <cols>
    <col min="2" max="2" width="14.109375" bestFit="1" customWidth="1"/>
    <col min="3" max="3" width="19.6640625" customWidth="1"/>
    <col min="4" max="4" width="25" bestFit="1" customWidth="1"/>
    <col min="5" max="5" width="13.109375" bestFit="1" customWidth="1"/>
    <col min="6" max="6" width="11.44140625" bestFit="1" customWidth="1"/>
    <col min="7" max="7" width="15.77734375" bestFit="1" customWidth="1"/>
    <col min="8" max="9" width="20" bestFit="1" customWidth="1"/>
    <col min="10" max="10" width="7.21875" bestFit="1" customWidth="1"/>
    <col min="11" max="11" width="7.88671875" bestFit="1" customWidth="1"/>
    <col min="12" max="12" width="5.88671875" bestFit="1" customWidth="1"/>
  </cols>
  <sheetData>
    <row r="1" spans="1:12" ht="18" x14ac:dyDescent="0.35">
      <c r="A1" s="54" t="s">
        <v>112</v>
      </c>
      <c r="C1" t="s">
        <v>116</v>
      </c>
    </row>
    <row r="2" spans="1:12" x14ac:dyDescent="0.3">
      <c r="A2" s="57" t="s">
        <v>23</v>
      </c>
      <c r="B2" s="57" t="s">
        <v>33</v>
      </c>
      <c r="C2" s="57" t="s">
        <v>24</v>
      </c>
      <c r="D2" s="57" t="s">
        <v>25</v>
      </c>
      <c r="E2" s="57" t="s">
        <v>26</v>
      </c>
      <c r="F2" s="57" t="s">
        <v>27</v>
      </c>
      <c r="G2" s="57" t="s">
        <v>28</v>
      </c>
      <c r="H2" s="57" t="s">
        <v>29</v>
      </c>
      <c r="I2" s="57" t="s">
        <v>34</v>
      </c>
      <c r="J2" s="57" t="s">
        <v>30</v>
      </c>
      <c r="K2" s="57" t="s">
        <v>35</v>
      </c>
      <c r="L2" s="57" t="s">
        <v>32</v>
      </c>
    </row>
    <row r="3" spans="1:12" x14ac:dyDescent="0.3">
      <c r="A3" s="5">
        <v>0</v>
      </c>
      <c r="B3" s="5"/>
      <c r="C3" s="6">
        <f>B21</f>
        <v>1053004.2727272727</v>
      </c>
      <c r="D3" s="5">
        <f>B22</f>
        <v>10320.265734265733</v>
      </c>
      <c r="E3" s="5"/>
      <c r="F3" s="5"/>
      <c r="G3" s="5"/>
      <c r="H3" s="5"/>
      <c r="I3" s="5"/>
      <c r="J3" s="5"/>
      <c r="K3" s="5"/>
      <c r="L3" s="5"/>
    </row>
    <row r="4" spans="1:12" x14ac:dyDescent="0.3">
      <c r="A4" s="7">
        <v>1</v>
      </c>
      <c r="B4" s="25">
        <v>1242604</v>
      </c>
      <c r="C4" s="8">
        <f t="shared" ref="C4:C15" si="0">$B$18*B4+(1-$B$18)*(C3+D3)</f>
        <v>1063324.5384615385</v>
      </c>
      <c r="D4" s="8">
        <f t="shared" ref="D4:D15" si="1">$B$19*(C4-C3)+(1-$B$19)*D3</f>
        <v>10320.265734265744</v>
      </c>
      <c r="E4" s="8">
        <f>C3+D3</f>
        <v>1063324.5384615385</v>
      </c>
      <c r="F4" s="8">
        <f t="shared" ref="F4:F15" si="2">E4-B4</f>
        <v>-179279.4615384615</v>
      </c>
      <c r="G4" s="8">
        <f>ABS(F4)</f>
        <v>179279.4615384615</v>
      </c>
      <c r="H4" s="8">
        <f>SUMSQ($F$4:F4)/A4</f>
        <v>32141125329.520699</v>
      </c>
      <c r="I4" s="8">
        <f>SUM($G$4:G4)/A4</f>
        <v>179279.4615384615</v>
      </c>
      <c r="J4" s="9">
        <f t="shared" ref="J4:J15" si="3">G4/B4*100</f>
        <v>14.42772287377648</v>
      </c>
      <c r="K4" s="8">
        <f>AVERAGE($J$4:J4)</f>
        <v>14.42772287377648</v>
      </c>
      <c r="L4" s="8">
        <f>SUM($F$4:F4)/I4</f>
        <v>-1</v>
      </c>
    </row>
    <row r="5" spans="1:12" x14ac:dyDescent="0.3">
      <c r="A5" s="7">
        <v>2</v>
      </c>
      <c r="B5" s="25">
        <v>1092346</v>
      </c>
      <c r="C5" s="8">
        <f t="shared" si="0"/>
        <v>1073644.8041958043</v>
      </c>
      <c r="D5" s="8">
        <f t="shared" si="1"/>
        <v>10320.265734265755</v>
      </c>
      <c r="E5" s="8">
        <f t="shared" ref="E5:E15" si="4">C4+D4</f>
        <v>1073644.8041958043</v>
      </c>
      <c r="F5" s="8">
        <f t="shared" si="2"/>
        <v>-18701.195804195711</v>
      </c>
      <c r="G5" s="8">
        <f t="shared" ref="G5:G15" si="5">ABS(F5)</f>
        <v>18701.195804195711</v>
      </c>
      <c r="H5" s="8">
        <f>SUMSQ($F$4:F5)/A5</f>
        <v>16245430027.013783</v>
      </c>
      <c r="I5" s="8">
        <f>SUM($G$4:G5)/A5</f>
        <v>98990.328671328607</v>
      </c>
      <c r="J5" s="9">
        <f t="shared" si="3"/>
        <v>1.7120212647087747</v>
      </c>
      <c r="K5" s="8">
        <f>AVERAGE($J$4:J5)</f>
        <v>8.0698720692426278</v>
      </c>
      <c r="L5" s="8">
        <f>SUM($F$4:F5)/I5</f>
        <v>-2</v>
      </c>
    </row>
    <row r="6" spans="1:12" x14ac:dyDescent="0.3">
      <c r="A6" s="7">
        <v>3</v>
      </c>
      <c r="B6" s="25">
        <v>1120566</v>
      </c>
      <c r="C6" s="8">
        <f t="shared" si="0"/>
        <v>1083965.0699300701</v>
      </c>
      <c r="D6" s="8">
        <f t="shared" si="1"/>
        <v>10320.265734265762</v>
      </c>
      <c r="E6" s="8">
        <f t="shared" si="4"/>
        <v>1083965.0699300701</v>
      </c>
      <c r="F6" s="8">
        <f t="shared" si="2"/>
        <v>-36600.93006992992</v>
      </c>
      <c r="G6" s="8">
        <f t="shared" si="5"/>
        <v>36600.93006992992</v>
      </c>
      <c r="H6" s="8">
        <f>SUMSQ($F$4:F6)/A6</f>
        <v>11276829378.670488</v>
      </c>
      <c r="I6" s="8">
        <f>SUM($G$4:G6)/A6</f>
        <v>78193.862470862383</v>
      </c>
      <c r="J6" s="9">
        <f t="shared" si="3"/>
        <v>3.2662895420644498</v>
      </c>
      <c r="K6" s="8">
        <f>AVERAGE($J$4:J6)</f>
        <v>6.4686778935165679</v>
      </c>
      <c r="L6" s="8">
        <f>SUM($F$4:F6)/I6</f>
        <v>-3</v>
      </c>
    </row>
    <row r="7" spans="1:12" x14ac:dyDescent="0.3">
      <c r="A7" s="7">
        <v>4</v>
      </c>
      <c r="B7" s="25">
        <v>1070400</v>
      </c>
      <c r="C7" s="8">
        <f t="shared" si="0"/>
        <v>1094285.3356643359</v>
      </c>
      <c r="D7" s="8">
        <f t="shared" si="1"/>
        <v>10320.265734265768</v>
      </c>
      <c r="E7" s="8">
        <f t="shared" si="4"/>
        <v>1094285.3356643359</v>
      </c>
      <c r="F7" s="8">
        <f t="shared" si="2"/>
        <v>23885.335664335871</v>
      </c>
      <c r="G7" s="8">
        <f t="shared" si="5"/>
        <v>23885.335664335871</v>
      </c>
      <c r="H7" s="8">
        <f>SUMSQ($F$4:F7)/A7</f>
        <v>8600249348.9523659</v>
      </c>
      <c r="I7" s="8">
        <f>SUM($G$4:G7)/A7</f>
        <v>64616.730769230751</v>
      </c>
      <c r="J7" s="9">
        <f t="shared" si="3"/>
        <v>2.2314401779088069</v>
      </c>
      <c r="K7" s="8">
        <f>AVERAGE($J$4:J7)</f>
        <v>5.4093684646146283</v>
      </c>
      <c r="L7" s="8">
        <f>SUM($F$4:F7)/I7</f>
        <v>-3.2607073932712916</v>
      </c>
    </row>
    <row r="8" spans="1:12" x14ac:dyDescent="0.3">
      <c r="A8" s="7">
        <v>5</v>
      </c>
      <c r="B8" s="25">
        <v>1060222</v>
      </c>
      <c r="C8" s="8">
        <f t="shared" si="0"/>
        <v>1104605.6013986017</v>
      </c>
      <c r="D8" s="8">
        <f t="shared" si="1"/>
        <v>10320.265734265773</v>
      </c>
      <c r="E8" s="8">
        <f t="shared" si="4"/>
        <v>1104605.6013986017</v>
      </c>
      <c r="F8" s="8">
        <f t="shared" si="2"/>
        <v>44383.601398601662</v>
      </c>
      <c r="G8" s="8">
        <f t="shared" si="5"/>
        <v>44383.601398601662</v>
      </c>
      <c r="H8" s="8">
        <f>SUMSQ($F$4:F8)/A8</f>
        <v>7274180293.783884</v>
      </c>
      <c r="I8" s="8">
        <f>SUM($G$4:G8)/A8</f>
        <v>60570.104895104931</v>
      </c>
      <c r="J8" s="9">
        <f t="shared" si="3"/>
        <v>4.1862554633465123</v>
      </c>
      <c r="K8" s="8">
        <f>AVERAGE($J$4:J8)</f>
        <v>5.1647458643610049</v>
      </c>
      <c r="L8" s="8">
        <f>SUM($F$4:F8)/I8</f>
        <v>-2.7457877221389859</v>
      </c>
    </row>
    <row r="9" spans="1:12" x14ac:dyDescent="0.3">
      <c r="A9" s="7">
        <v>6</v>
      </c>
      <c r="B9" s="25">
        <v>1016328</v>
      </c>
      <c r="C9" s="8">
        <f t="shared" si="0"/>
        <v>1114925.8671328675</v>
      </c>
      <c r="D9" s="8">
        <f t="shared" si="1"/>
        <v>10320.265734265777</v>
      </c>
      <c r="E9" s="8">
        <f t="shared" si="4"/>
        <v>1114925.8671328675</v>
      </c>
      <c r="F9" s="8">
        <f t="shared" si="2"/>
        <v>98597.867132867454</v>
      </c>
      <c r="G9" s="8">
        <f t="shared" si="5"/>
        <v>98597.867132867454</v>
      </c>
      <c r="H9" s="8">
        <f>SUMSQ($F$4:F9)/A9</f>
        <v>7682073478.6783333</v>
      </c>
      <c r="I9" s="8">
        <f>SUM($G$4:G9)/A9</f>
        <v>66908.065268065358</v>
      </c>
      <c r="J9" s="9">
        <f t="shared" si="3"/>
        <v>9.701382539186902</v>
      </c>
      <c r="K9" s="8">
        <f>AVERAGE($J$4:J9)</f>
        <v>5.9208519768319876</v>
      </c>
      <c r="L9" s="8">
        <f>SUM($F$4:F9)/I9</f>
        <v>-1.0120571106859044</v>
      </c>
    </row>
    <row r="10" spans="1:12" x14ac:dyDescent="0.3">
      <c r="A10" s="7">
        <v>7</v>
      </c>
      <c r="B10" s="25">
        <v>846024</v>
      </c>
      <c r="C10" s="8">
        <f t="shared" si="0"/>
        <v>1125246.1328671332</v>
      </c>
      <c r="D10" s="8">
        <f t="shared" si="1"/>
        <v>10320.26573426578</v>
      </c>
      <c r="E10" s="8">
        <f t="shared" si="4"/>
        <v>1125246.1328671332</v>
      </c>
      <c r="F10" s="8">
        <f t="shared" si="2"/>
        <v>279222.13286713324</v>
      </c>
      <c r="G10" s="8">
        <f t="shared" si="5"/>
        <v>279222.13286713324</v>
      </c>
      <c r="H10" s="8">
        <f>SUMSQ($F$4:F10)/A10</f>
        <v>17722491479.277287</v>
      </c>
      <c r="I10" s="8">
        <f>SUM($G$4:G10)/A10</f>
        <v>97238.646353646487</v>
      </c>
      <c r="J10" s="9">
        <f t="shared" si="3"/>
        <v>33.004043959406971</v>
      </c>
      <c r="K10" s="8">
        <f>AVERAGE($J$4:J10)</f>
        <v>9.7898794029141278</v>
      </c>
      <c r="L10" s="8">
        <f>SUM($F$4:F10)/I10</f>
        <v>2.1751367134536368</v>
      </c>
    </row>
    <row r="11" spans="1:12" x14ac:dyDescent="0.3">
      <c r="A11" s="7">
        <v>8</v>
      </c>
      <c r="B11" s="25">
        <v>1112141</v>
      </c>
      <c r="C11" s="8">
        <f t="shared" si="0"/>
        <v>1135566.398601399</v>
      </c>
      <c r="D11" s="8">
        <f t="shared" si="1"/>
        <v>10320.265734265782</v>
      </c>
      <c r="E11" s="8">
        <f t="shared" si="4"/>
        <v>1135566.398601399</v>
      </c>
      <c r="F11" s="8">
        <f t="shared" si="2"/>
        <v>23425.398601399036</v>
      </c>
      <c r="G11" s="8">
        <f t="shared" si="5"/>
        <v>23425.398601399036</v>
      </c>
      <c r="H11" s="8">
        <f>SUMSQ($F$4:F11)/A11</f>
        <v>15575773706.82193</v>
      </c>
      <c r="I11" s="8">
        <f>SUM($G$4:G11)/A11</f>
        <v>88011.99038461555</v>
      </c>
      <c r="J11" s="9">
        <f t="shared" si="3"/>
        <v>2.1063335135921646</v>
      </c>
      <c r="K11" s="8">
        <f>AVERAGE($J$4:J11)</f>
        <v>8.8294361667488825</v>
      </c>
      <c r="L11" s="8">
        <f>SUM($F$4:F11)/I11</f>
        <v>2.6693266136248663</v>
      </c>
    </row>
    <row r="12" spans="1:12" x14ac:dyDescent="0.3">
      <c r="A12" s="7">
        <v>9</v>
      </c>
      <c r="B12" s="25">
        <v>1182609</v>
      </c>
      <c r="C12" s="8">
        <f t="shared" si="0"/>
        <v>1145886.6643356648</v>
      </c>
      <c r="D12" s="8">
        <f t="shared" si="1"/>
        <v>10320.265734265784</v>
      </c>
      <c r="E12" s="8">
        <f t="shared" si="4"/>
        <v>1145886.6643356648</v>
      </c>
      <c r="F12" s="8">
        <f t="shared" si="2"/>
        <v>-36722.335664335173</v>
      </c>
      <c r="G12" s="8">
        <f t="shared" si="5"/>
        <v>36722.335664335173</v>
      </c>
      <c r="H12" s="8">
        <f>SUMSQ($F$4:F12)/A12</f>
        <v>13994968843.468838</v>
      </c>
      <c r="I12" s="8">
        <f>SUM($G$4:G12)/A12</f>
        <v>82313.139860139956</v>
      </c>
      <c r="J12" s="9">
        <f t="shared" si="3"/>
        <v>3.1051967018968374</v>
      </c>
      <c r="K12" s="8">
        <f>AVERAGE($J$4:J12)</f>
        <v>8.1934095595431007</v>
      </c>
      <c r="L12" s="8">
        <f>SUM($F$4:F12)/I12</f>
        <v>2.4080045169483095</v>
      </c>
    </row>
    <row r="13" spans="1:12" x14ac:dyDescent="0.3">
      <c r="A13" s="7">
        <v>10</v>
      </c>
      <c r="B13" s="25">
        <v>1079202</v>
      </c>
      <c r="C13" s="8">
        <f t="shared" si="0"/>
        <v>1156206.9300699306</v>
      </c>
      <c r="D13" s="8">
        <f t="shared" si="1"/>
        <v>10320.265734265784</v>
      </c>
      <c r="E13" s="8">
        <f t="shared" si="4"/>
        <v>1156206.9300699306</v>
      </c>
      <c r="F13" s="8">
        <f t="shared" si="2"/>
        <v>77004.930069930619</v>
      </c>
      <c r="G13" s="8">
        <f t="shared" si="5"/>
        <v>77004.930069930619</v>
      </c>
      <c r="H13" s="8">
        <f>SUMSQ($F$4:F13)/A13</f>
        <v>13188447884.629444</v>
      </c>
      <c r="I13" s="8">
        <f>SUM($G$4:G13)/A13</f>
        <v>81782.318881119019</v>
      </c>
      <c r="J13" s="9">
        <f t="shared" si="3"/>
        <v>7.1353583545926176</v>
      </c>
      <c r="K13" s="8">
        <f>AVERAGE($J$4:J13)</f>
        <v>8.0876044390480519</v>
      </c>
      <c r="L13" s="8">
        <f>SUM($F$4:F13)/I13</f>
        <v>3.3652181354432615</v>
      </c>
    </row>
    <row r="14" spans="1:12" x14ac:dyDescent="0.3">
      <c r="A14" s="7">
        <v>11</v>
      </c>
      <c r="B14" s="25">
        <v>1305043</v>
      </c>
      <c r="C14" s="8">
        <f t="shared" si="0"/>
        <v>1166527.1958041964</v>
      </c>
      <c r="D14" s="8">
        <f t="shared" si="1"/>
        <v>10320.265734265784</v>
      </c>
      <c r="E14" s="8">
        <f t="shared" si="4"/>
        <v>1166527.1958041964</v>
      </c>
      <c r="F14" s="8">
        <f t="shared" si="2"/>
        <v>-138515.80419580359</v>
      </c>
      <c r="G14" s="8">
        <f t="shared" si="5"/>
        <v>138515.80419580359</v>
      </c>
      <c r="H14" s="8">
        <f>SUMSQ($F$4:F14)/A14</f>
        <v>13733736987.118605</v>
      </c>
      <c r="I14" s="8">
        <f>SUM($G$4:G14)/A14</f>
        <v>86939.908455181256</v>
      </c>
      <c r="J14" s="9">
        <f t="shared" si="3"/>
        <v>10.61388813976272</v>
      </c>
      <c r="K14" s="8">
        <f>AVERAGE($J$4:J14)</f>
        <v>8.3172665936584753</v>
      </c>
      <c r="L14" s="8">
        <f>SUM($F$4:F14)/I14</f>
        <v>1.5723450931859737</v>
      </c>
    </row>
    <row r="15" spans="1:12" x14ac:dyDescent="0.3">
      <c r="A15" s="7">
        <v>12</v>
      </c>
      <c r="B15" s="25">
        <v>1313547</v>
      </c>
      <c r="C15" s="8">
        <f t="shared" si="0"/>
        <v>1176847.4615384622</v>
      </c>
      <c r="D15" s="8">
        <f t="shared" si="1"/>
        <v>10320.265734265784</v>
      </c>
      <c r="E15" s="8">
        <f t="shared" si="4"/>
        <v>1176847.4615384622</v>
      </c>
      <c r="F15" s="8">
        <f t="shared" si="2"/>
        <v>-136699.5384615378</v>
      </c>
      <c r="G15" s="8">
        <f t="shared" si="5"/>
        <v>136699.5384615378</v>
      </c>
      <c r="H15" s="8">
        <f>SUMSQ($F$4:F15)/A15</f>
        <v>14146489222.825174</v>
      </c>
      <c r="I15" s="8">
        <f>SUM($G$4:G15)/A15</f>
        <v>91086.544289044294</v>
      </c>
      <c r="J15" s="9">
        <f t="shared" si="3"/>
        <v>10.406901196648297</v>
      </c>
      <c r="K15" s="8">
        <f>AVERAGE($J$4:J15)</f>
        <v>8.4914028105742947</v>
      </c>
      <c r="L15" s="8">
        <f>SUM($F$4:F15)/I15</f>
        <v>4.6010655234328967E-14</v>
      </c>
    </row>
    <row r="16" spans="1:12" x14ac:dyDescent="0.3">
      <c r="H16" s="10"/>
    </row>
    <row r="18" spans="1:8" x14ac:dyDescent="0.3">
      <c r="A18" s="20" t="s">
        <v>38</v>
      </c>
      <c r="B18">
        <v>0</v>
      </c>
    </row>
    <row r="19" spans="1:8" x14ac:dyDescent="0.3">
      <c r="A19" s="20" t="s">
        <v>39</v>
      </c>
      <c r="B19">
        <v>0.21298668776312199</v>
      </c>
    </row>
    <row r="20" spans="1:8" x14ac:dyDescent="0.3">
      <c r="B20" t="s">
        <v>77</v>
      </c>
    </row>
    <row r="21" spans="1:8" x14ac:dyDescent="0.3">
      <c r="A21" t="s">
        <v>36</v>
      </c>
      <c r="B21">
        <v>1053004.2727272727</v>
      </c>
    </row>
    <row r="22" spans="1:8" ht="15" thickBot="1" x14ac:dyDescent="0.35">
      <c r="A22" s="40" t="s">
        <v>37</v>
      </c>
      <c r="B22" s="40">
        <v>10320.265734265733</v>
      </c>
    </row>
    <row r="24" spans="1:8" x14ac:dyDescent="0.3">
      <c r="A24" s="11" t="s">
        <v>40</v>
      </c>
      <c r="B24" s="12" t="s">
        <v>34</v>
      </c>
      <c r="C24" s="12" t="s">
        <v>76</v>
      </c>
      <c r="D24" s="12" t="s">
        <v>41</v>
      </c>
      <c r="E24" s="12" t="s">
        <v>42</v>
      </c>
      <c r="F24" s="12" t="s">
        <v>43</v>
      </c>
      <c r="G24" s="13"/>
      <c r="H24" s="13"/>
    </row>
    <row r="25" spans="1:8" x14ac:dyDescent="0.3">
      <c r="A25" s="11" t="s">
        <v>44</v>
      </c>
      <c r="B25" s="14">
        <f>I15</f>
        <v>91086.544289044294</v>
      </c>
      <c r="C25" s="15">
        <f>K15</f>
        <v>8.4914028105742947</v>
      </c>
      <c r="D25" s="16">
        <f>MIN(L4:L15)</f>
        <v>-3.2607073932712916</v>
      </c>
      <c r="E25" s="16">
        <f>MAX(L4:L15)</f>
        <v>3.3652181354432615</v>
      </c>
      <c r="F25" s="17">
        <f>1.25*B25</f>
        <v>113858.18036130536</v>
      </c>
      <c r="G25" s="18"/>
      <c r="H25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C50A-2580-446D-8D88-5BBA616665FE}">
  <sheetPr codeName="Sheet4"/>
  <dimension ref="A1:M39"/>
  <sheetViews>
    <sheetView workbookViewId="0">
      <selection activeCell="F11" sqref="F11"/>
    </sheetView>
  </sheetViews>
  <sheetFormatPr defaultRowHeight="14.4" x14ac:dyDescent="0.3"/>
  <cols>
    <col min="1" max="1" width="8.44140625" bestFit="1" customWidth="1"/>
    <col min="2" max="2" width="12.33203125" customWidth="1"/>
    <col min="3" max="3" width="22.109375" bestFit="1" customWidth="1"/>
    <col min="4" max="4" width="12" bestFit="1" customWidth="1"/>
    <col min="5" max="5" width="17.6640625" bestFit="1" customWidth="1"/>
    <col min="6" max="6" width="13.109375" bestFit="1" customWidth="1"/>
    <col min="7" max="7" width="11.44140625" bestFit="1" customWidth="1"/>
    <col min="8" max="8" width="14.88671875" bestFit="1" customWidth="1"/>
    <col min="9" max="9" width="19.109375" bestFit="1" customWidth="1"/>
    <col min="10" max="11" width="12" bestFit="1" customWidth="1"/>
    <col min="12" max="13" width="6.88671875" bestFit="1" customWidth="1"/>
  </cols>
  <sheetData>
    <row r="1" spans="1:10" ht="18" x14ac:dyDescent="0.35">
      <c r="A1" s="54" t="s">
        <v>113</v>
      </c>
      <c r="D1" t="s">
        <v>116</v>
      </c>
    </row>
    <row r="2" spans="1:10" x14ac:dyDescent="0.3">
      <c r="A2" s="57" t="s">
        <v>45</v>
      </c>
      <c r="B2" s="57" t="s">
        <v>33</v>
      </c>
      <c r="C2" s="57" t="s">
        <v>46</v>
      </c>
      <c r="D2" s="57" t="s">
        <v>47</v>
      </c>
      <c r="I2" s="20" t="s">
        <v>36</v>
      </c>
      <c r="J2">
        <v>1053004.2727272727</v>
      </c>
    </row>
    <row r="3" spans="1:10" ht="15" thickBot="1" x14ac:dyDescent="0.35">
      <c r="A3" s="21">
        <v>1</v>
      </c>
      <c r="B3" s="7">
        <v>1242604</v>
      </c>
      <c r="C3" s="7">
        <f>$J$2+$J$3*A3</f>
        <v>1063324.5384615385</v>
      </c>
      <c r="D3" s="7">
        <f>B3/C3</f>
        <v>1.1686027690077108</v>
      </c>
      <c r="I3" s="58" t="s">
        <v>37</v>
      </c>
      <c r="J3" s="40">
        <v>10320.265734265733</v>
      </c>
    </row>
    <row r="4" spans="1:10" x14ac:dyDescent="0.3">
      <c r="A4" s="7">
        <v>2</v>
      </c>
      <c r="B4" s="7">
        <v>1092346</v>
      </c>
      <c r="C4" s="7">
        <f t="shared" ref="C4:C12" si="0">$J$2+$J$3*A4</f>
        <v>1073644.8041958041</v>
      </c>
      <c r="D4" s="7">
        <f t="shared" ref="D4:D14" si="1">B4/C4</f>
        <v>1.0174184196962641</v>
      </c>
    </row>
    <row r="5" spans="1:10" x14ac:dyDescent="0.3">
      <c r="A5" s="7">
        <v>3</v>
      </c>
      <c r="B5" s="7">
        <v>1120566</v>
      </c>
      <c r="C5" s="7">
        <f t="shared" si="0"/>
        <v>1083965.0699300698</v>
      </c>
      <c r="D5" s="7">
        <f t="shared" si="1"/>
        <v>1.0337657836818408</v>
      </c>
    </row>
    <row r="6" spans="1:10" x14ac:dyDescent="0.3">
      <c r="A6" s="7">
        <v>4</v>
      </c>
      <c r="B6" s="7">
        <v>1070400</v>
      </c>
      <c r="C6" s="7">
        <f t="shared" si="0"/>
        <v>1094285.3356643356</v>
      </c>
      <c r="D6" s="7">
        <f t="shared" si="1"/>
        <v>0.97817266220621069</v>
      </c>
    </row>
    <row r="7" spans="1:10" x14ac:dyDescent="0.3">
      <c r="A7" s="21">
        <v>5</v>
      </c>
      <c r="B7" s="7">
        <v>1060222</v>
      </c>
      <c r="C7" s="7">
        <f t="shared" si="0"/>
        <v>1104605.6013986014</v>
      </c>
      <c r="D7" s="7">
        <f t="shared" si="1"/>
        <v>0.95981950359259005</v>
      </c>
    </row>
    <row r="8" spans="1:10" x14ac:dyDescent="0.3">
      <c r="A8" s="7">
        <v>6</v>
      </c>
      <c r="B8" s="7">
        <v>1016328</v>
      </c>
      <c r="C8" s="7">
        <f t="shared" si="0"/>
        <v>1114925.8671328672</v>
      </c>
      <c r="D8" s="7">
        <f t="shared" si="1"/>
        <v>0.91156553988076305</v>
      </c>
      <c r="I8" t="s">
        <v>48</v>
      </c>
    </row>
    <row r="9" spans="1:10" x14ac:dyDescent="0.3">
      <c r="A9" s="7">
        <v>7</v>
      </c>
      <c r="B9" s="7">
        <v>846024</v>
      </c>
      <c r="C9" s="7">
        <f t="shared" si="0"/>
        <v>1125246.1328671328</v>
      </c>
      <c r="D9" s="7">
        <f t="shared" si="1"/>
        <v>0.7518568385072576</v>
      </c>
      <c r="I9" s="22" t="s">
        <v>49</v>
      </c>
      <c r="J9" s="22">
        <f>(D3+D7+D11)/3</f>
        <v>1.0534897882905099</v>
      </c>
    </row>
    <row r="10" spans="1:10" x14ac:dyDescent="0.3">
      <c r="A10" s="7">
        <v>8</v>
      </c>
      <c r="B10" s="7">
        <v>1112141</v>
      </c>
      <c r="C10" s="7">
        <f t="shared" si="0"/>
        <v>1135566.3986013986</v>
      </c>
      <c r="D10" s="7">
        <f t="shared" si="1"/>
        <v>0.97937117668306317</v>
      </c>
      <c r="I10" s="22" t="s">
        <v>50</v>
      </c>
      <c r="J10" s="22">
        <f>(D4+D8+D12)/3</f>
        <v>0.95412754008676925</v>
      </c>
    </row>
    <row r="11" spans="1:10" x14ac:dyDescent="0.3">
      <c r="A11" s="21">
        <v>9</v>
      </c>
      <c r="B11" s="7">
        <v>1182609</v>
      </c>
      <c r="C11" s="7">
        <f t="shared" si="0"/>
        <v>1145886.6643356644</v>
      </c>
      <c r="D11" s="7">
        <f t="shared" si="1"/>
        <v>1.0320470922712288</v>
      </c>
      <c r="I11" s="22" t="s">
        <v>51</v>
      </c>
      <c r="J11" s="22">
        <f>(D5+D9+D13)/3</f>
        <v>0.96812154984839605</v>
      </c>
    </row>
    <row r="12" spans="1:10" x14ac:dyDescent="0.3">
      <c r="A12" s="7">
        <v>10</v>
      </c>
      <c r="B12" s="7">
        <v>1079202</v>
      </c>
      <c r="C12" s="7">
        <f t="shared" si="0"/>
        <v>1156206.9300699299</v>
      </c>
      <c r="D12" s="7">
        <f t="shared" si="1"/>
        <v>0.93339866068328059</v>
      </c>
      <c r="I12" s="22" t="s">
        <v>52</v>
      </c>
      <c r="J12" s="22">
        <f>(D6+D10+D14)/3</f>
        <v>1.0245670788175969</v>
      </c>
    </row>
    <row r="13" spans="1:10" x14ac:dyDescent="0.3">
      <c r="A13" s="7">
        <v>11</v>
      </c>
      <c r="B13" s="7">
        <v>1305043</v>
      </c>
      <c r="C13" s="7">
        <f>$J$2+$J$3*A13</f>
        <v>1166527.1958041957</v>
      </c>
      <c r="D13" s="7">
        <f t="shared" si="1"/>
        <v>1.1187420273560895</v>
      </c>
    </row>
    <row r="14" spans="1:10" x14ac:dyDescent="0.3">
      <c r="A14" s="7">
        <v>12</v>
      </c>
      <c r="B14" s="7">
        <v>1313547</v>
      </c>
      <c r="C14" s="7">
        <f>$J$2+$J$3*A14</f>
        <v>1176847.4615384615</v>
      </c>
      <c r="D14" s="7">
        <f t="shared" si="1"/>
        <v>1.1161573975635166</v>
      </c>
    </row>
    <row r="17" spans="1:13" x14ac:dyDescent="0.3">
      <c r="A17" s="57" t="s">
        <v>23</v>
      </c>
      <c r="B17" s="57" t="s">
        <v>33</v>
      </c>
      <c r="C17" s="57" t="s">
        <v>24</v>
      </c>
      <c r="D17" s="57" t="s">
        <v>25</v>
      </c>
      <c r="E17" s="57" t="s">
        <v>53</v>
      </c>
      <c r="F17" s="57" t="s">
        <v>58</v>
      </c>
      <c r="G17" s="57" t="s">
        <v>27</v>
      </c>
      <c r="H17" s="57" t="s">
        <v>28</v>
      </c>
      <c r="I17" s="57" t="s">
        <v>29</v>
      </c>
      <c r="J17" s="57" t="s">
        <v>54</v>
      </c>
      <c r="K17" s="57" t="s">
        <v>30</v>
      </c>
      <c r="L17" s="57" t="s">
        <v>31</v>
      </c>
      <c r="M17" s="57" t="s">
        <v>32</v>
      </c>
    </row>
    <row r="18" spans="1:13" x14ac:dyDescent="0.3">
      <c r="A18" s="5">
        <v>0</v>
      </c>
      <c r="B18" s="26"/>
      <c r="C18" s="6">
        <f>J2</f>
        <v>1053004.2727272727</v>
      </c>
      <c r="D18" s="5">
        <f>J3</f>
        <v>10320.265734265733</v>
      </c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7">
        <v>1</v>
      </c>
      <c r="B19" s="7">
        <v>1242604</v>
      </c>
      <c r="C19" s="8">
        <f t="shared" ref="C19:C30" si="2">$B$32*(B19/E19)+(1-$B$32)*(C18+D18)</f>
        <v>1138324.3497609319</v>
      </c>
      <c r="D19" s="8">
        <f t="shared" ref="D19:D30" si="3">$B$33*(C19-C18)+(1-$B$33)*D18</f>
        <v>10320.496252509287</v>
      </c>
      <c r="E19" s="37">
        <f>J9</f>
        <v>1.0534897882905099</v>
      </c>
      <c r="F19" s="6">
        <f>(C18+D18)*E19</f>
        <v>1120201.5429079502</v>
      </c>
      <c r="G19" s="8">
        <f>F19-B19</f>
        <v>-122402.45709204976</v>
      </c>
      <c r="H19" s="8">
        <f>ABS(G19)</f>
        <v>122402.45709204976</v>
      </c>
      <c r="I19" s="8">
        <f>SUMSQ($G$19:G19)/A19</f>
        <v>14982361502.171083</v>
      </c>
      <c r="J19" s="8">
        <f>SUM($H$19:H19)/A19</f>
        <v>122402.45709204976</v>
      </c>
      <c r="K19" s="23">
        <f>100*H19/B19</f>
        <v>9.8504798867579506</v>
      </c>
      <c r="L19" s="8">
        <f>AVERAGE($K$19:K19)</f>
        <v>9.8504798867579506</v>
      </c>
      <c r="M19" s="8">
        <f>SUM($G$19:G19)/J19</f>
        <v>-1</v>
      </c>
    </row>
    <row r="20" spans="1:13" x14ac:dyDescent="0.3">
      <c r="A20" s="7">
        <v>2</v>
      </c>
      <c r="B20" s="7">
        <v>1092346</v>
      </c>
      <c r="C20" s="8">
        <f t="shared" si="2"/>
        <v>1146204.1027121472</v>
      </c>
      <c r="D20" s="8">
        <f t="shared" si="3"/>
        <v>10320.488750678962</v>
      </c>
      <c r="E20" s="24">
        <f>J10</f>
        <v>0.95412754008676925</v>
      </c>
      <c r="F20" s="6">
        <f t="shared" ref="F20:F30" si="4">(C19+D19)*E20</f>
        <v>1095953.6813601505</v>
      </c>
      <c r="G20" s="8">
        <f t="shared" ref="G20:G30" si="5">F20-B20</f>
        <v>3607.6813601504546</v>
      </c>
      <c r="H20" s="8">
        <f t="shared" ref="H20:H30" si="6">ABS(G20)</f>
        <v>3607.6813601504546</v>
      </c>
      <c r="I20" s="8">
        <f>SUMSQ($G$19:G20)/A20</f>
        <v>7497688433.4837303</v>
      </c>
      <c r="J20" s="8">
        <f>SUM($H$19:H20)/A20</f>
        <v>63005.06922610011</v>
      </c>
      <c r="K20" s="23">
        <f t="shared" ref="K20:K30" si="7">100*H20/B20</f>
        <v>0.33026910522402741</v>
      </c>
      <c r="L20" s="8">
        <f>AVERAGE($K$19:K20)</f>
        <v>5.0903744959909893</v>
      </c>
      <c r="M20" s="8">
        <f>SUM($G$19:G20)/J20</f>
        <v>-1.8854796477659941</v>
      </c>
    </row>
    <row r="21" spans="1:13" x14ac:dyDescent="0.3">
      <c r="A21" s="7">
        <v>3</v>
      </c>
      <c r="B21" s="7">
        <v>1120566</v>
      </c>
      <c r="C21" s="8">
        <f t="shared" si="2"/>
        <v>1157131.0910566021</v>
      </c>
      <c r="D21" s="8">
        <f t="shared" si="3"/>
        <v>10320.4906148066</v>
      </c>
      <c r="E21" s="24">
        <f>J11</f>
        <v>0.96812154984839605</v>
      </c>
      <c r="F21" s="6">
        <f t="shared" si="4"/>
        <v>1119656.3799247744</v>
      </c>
      <c r="G21" s="8">
        <f t="shared" si="5"/>
        <v>-909.62007522559725</v>
      </c>
      <c r="H21" s="8">
        <f t="shared" si="6"/>
        <v>909.62007522559725</v>
      </c>
      <c r="I21" s="8">
        <f>SUMSQ($G$19:G21)/A21</f>
        <v>4998734758.549571</v>
      </c>
      <c r="J21" s="8">
        <f>SUM($H$19:H21)/A21</f>
        <v>42306.586175808603</v>
      </c>
      <c r="K21" s="23">
        <f t="shared" si="7"/>
        <v>8.1175055750897063E-2</v>
      </c>
      <c r="L21" s="8">
        <f>AVERAGE($K$19:K21)</f>
        <v>3.420641349244292</v>
      </c>
      <c r="M21" s="8">
        <f>SUM($G$19:G21)/J21</f>
        <v>-2.8294506039717588</v>
      </c>
    </row>
    <row r="22" spans="1:13" x14ac:dyDescent="0.3">
      <c r="A22" s="7">
        <v>4</v>
      </c>
      <c r="B22" s="7">
        <v>1070400</v>
      </c>
      <c r="C22" s="8">
        <f t="shared" si="2"/>
        <v>1088236.5921085442</v>
      </c>
      <c r="D22" s="8">
        <f t="shared" si="3"/>
        <v>10320.247140857255</v>
      </c>
      <c r="E22" s="24">
        <f>J12</f>
        <v>1.0245670788175969</v>
      </c>
      <c r="F22" s="6">
        <f t="shared" si="4"/>
        <v>1196132.4566940584</v>
      </c>
      <c r="G22" s="8">
        <f t="shared" si="5"/>
        <v>125732.45669405838</v>
      </c>
      <c r="H22" s="8">
        <f t="shared" si="6"/>
        <v>125732.45669405838</v>
      </c>
      <c r="I22" s="8">
        <f>SUMSQ($G$19:G22)/A22</f>
        <v>7701213735.4929943</v>
      </c>
      <c r="J22" s="8">
        <f>SUM($H$19:H22)/A22</f>
        <v>63163.053805371048</v>
      </c>
      <c r="K22" s="23">
        <f t="shared" si="7"/>
        <v>11.74630574496061</v>
      </c>
      <c r="L22" s="8">
        <f>AVERAGE($K$19:K22)</f>
        <v>5.5020574481733711</v>
      </c>
      <c r="M22" s="8">
        <f>SUM($G$19:G22)/J22</f>
        <v>9.5436501621789446E-2</v>
      </c>
    </row>
    <row r="23" spans="1:13" x14ac:dyDescent="0.3">
      <c r="A23" s="7">
        <v>5</v>
      </c>
      <c r="B23" s="7">
        <v>1060222</v>
      </c>
      <c r="C23" s="8">
        <f t="shared" si="2"/>
        <v>1039062.4840058319</v>
      </c>
      <c r="D23" s="8">
        <f t="shared" si="3"/>
        <v>10320.064279940214</v>
      </c>
      <c r="E23" s="8">
        <f t="shared" ref="E23:E30" si="8">$B$34*(B19/C19)+(1-$B$34)*E19</f>
        <v>1.0534903538332252</v>
      </c>
      <c r="F23" s="6">
        <f t="shared" si="4"/>
        <v>1157319.0332867613</v>
      </c>
      <c r="G23" s="8">
        <f t="shared" si="5"/>
        <v>97097.03328676126</v>
      </c>
      <c r="H23" s="8">
        <f t="shared" si="6"/>
        <v>97097.03328676126</v>
      </c>
      <c r="I23" s="8">
        <f>SUMSQ($G$19:G23)/A23</f>
        <v>8046537763.0124798</v>
      </c>
      <c r="J23" s="8">
        <f>SUM($H$19:H23)/A23</f>
        <v>69949.849701649087</v>
      </c>
      <c r="K23" s="23">
        <f t="shared" si="7"/>
        <v>9.1581794460746213</v>
      </c>
      <c r="L23" s="8">
        <f>AVERAGE($K$19:K23)</f>
        <v>6.2332818477536209</v>
      </c>
      <c r="M23" s="8">
        <f>SUM($G$19:G23)/J23</f>
        <v>1.4742718478101824</v>
      </c>
    </row>
    <row r="24" spans="1:13" x14ac:dyDescent="0.3">
      <c r="A24" s="7">
        <v>6</v>
      </c>
      <c r="B24" s="7">
        <v>1016328</v>
      </c>
      <c r="C24" s="8">
        <f t="shared" si="2"/>
        <v>1059586.9661882841</v>
      </c>
      <c r="D24" s="8">
        <f t="shared" si="3"/>
        <v>10320.095644079012</v>
      </c>
      <c r="E24" s="8">
        <f t="shared" si="8"/>
        <v>0.95412752353259522</v>
      </c>
      <c r="F24" s="6">
        <f t="shared" si="4"/>
        <v>1001244.7720342277</v>
      </c>
      <c r="G24" s="8">
        <f t="shared" si="5"/>
        <v>-15083.227965772268</v>
      </c>
      <c r="H24" s="8">
        <f t="shared" si="6"/>
        <v>15083.227965772268</v>
      </c>
      <c r="I24" s="8">
        <f>SUMSQ($G$19:G24)/A24</f>
        <v>6743365430.1549759</v>
      </c>
      <c r="J24" s="8">
        <f>SUM($H$19:H24)/A24</f>
        <v>60805.412745669622</v>
      </c>
      <c r="K24" s="23">
        <f t="shared" si="7"/>
        <v>1.4840905658185417</v>
      </c>
      <c r="L24" s="8">
        <f>AVERAGE($K$19:K24)</f>
        <v>5.4417499674311074</v>
      </c>
      <c r="M24" s="8">
        <f>SUM($G$19:G24)/J24</f>
        <v>1.4479281075876347</v>
      </c>
    </row>
    <row r="25" spans="1:13" x14ac:dyDescent="0.3">
      <c r="A25" s="7">
        <v>7</v>
      </c>
      <c r="B25" s="7">
        <v>846024</v>
      </c>
      <c r="C25" s="8">
        <f t="shared" si="2"/>
        <v>943371.68457951886</v>
      </c>
      <c r="D25" s="8">
        <f t="shared" si="3"/>
        <v>10319.706726928336</v>
      </c>
      <c r="E25" s="8">
        <f t="shared" si="8"/>
        <v>0.96812155398285582</v>
      </c>
      <c r="F25" s="6">
        <f t="shared" si="4"/>
        <v>1035800.0873183787</v>
      </c>
      <c r="G25" s="8">
        <f t="shared" si="5"/>
        <v>189776.08731837873</v>
      </c>
      <c r="H25" s="8">
        <f t="shared" si="6"/>
        <v>189776.08731837873</v>
      </c>
      <c r="I25" s="8">
        <f>SUMSQ($G$19:G25)/A25</f>
        <v>10925022271.257538</v>
      </c>
      <c r="J25" s="8">
        <f>SUM($H$19:H25)/A25</f>
        <v>79229.79482748521</v>
      </c>
      <c r="K25" s="23">
        <f t="shared" si="7"/>
        <v>22.431525266231066</v>
      </c>
      <c r="L25" s="8">
        <f>AVERAGE($K$19:K25)</f>
        <v>7.8688607244025297</v>
      </c>
      <c r="M25" s="8">
        <f>SUM($G$19:G25)/J25</f>
        <v>3.5064833139000475</v>
      </c>
    </row>
    <row r="26" spans="1:13" x14ac:dyDescent="0.3">
      <c r="A26" s="7">
        <v>8</v>
      </c>
      <c r="B26" s="7">
        <v>1112141</v>
      </c>
      <c r="C26" s="8">
        <f t="shared" si="2"/>
        <v>1038758.3345386192</v>
      </c>
      <c r="D26" s="8">
        <f t="shared" si="3"/>
        <v>10319.968187350687</v>
      </c>
      <c r="E26" s="8">
        <f t="shared" si="8"/>
        <v>1.0245664711509794</v>
      </c>
      <c r="F26" s="6">
        <f t="shared" si="4"/>
        <v>977120.22335791448</v>
      </c>
      <c r="G26" s="8">
        <f t="shared" si="5"/>
        <v>-135020.77664208552</v>
      </c>
      <c r="H26" s="8">
        <f t="shared" si="6"/>
        <v>135020.77664208552</v>
      </c>
      <c r="I26" s="8">
        <f>SUMSQ($G$19:G26)/A26</f>
        <v>11838220752.97934</v>
      </c>
      <c r="J26" s="8">
        <f>SUM($H$19:H26)/A26</f>
        <v>86203.667554310246</v>
      </c>
      <c r="K26" s="23">
        <f t="shared" si="7"/>
        <v>12.140616760112747</v>
      </c>
      <c r="L26" s="8">
        <f>AVERAGE($K$19:K26)</f>
        <v>8.402830228866307</v>
      </c>
      <c r="M26" s="8">
        <f>SUM($G$19:G26)/J26</f>
        <v>1.6565092986821035</v>
      </c>
    </row>
    <row r="27" spans="1:13" x14ac:dyDescent="0.3">
      <c r="A27" s="7">
        <v>9</v>
      </c>
      <c r="B27" s="7">
        <v>1182609</v>
      </c>
      <c r="C27" s="8">
        <f t="shared" si="2"/>
        <v>1096513.2837395007</v>
      </c>
      <c r="D27" s="8">
        <f t="shared" si="3"/>
        <v>10320.113982764262</v>
      </c>
      <c r="E27" s="8">
        <f t="shared" si="8"/>
        <v>1.0534898623535092</v>
      </c>
      <c r="F27" s="6">
        <f t="shared" si="4"/>
        <v>1105193.3567368349</v>
      </c>
      <c r="G27" s="8">
        <f t="shared" si="5"/>
        <v>-77415.643263165141</v>
      </c>
      <c r="H27" s="8">
        <f t="shared" si="6"/>
        <v>77415.643263165141</v>
      </c>
      <c r="I27" s="8">
        <f>SUMSQ($G$19:G27)/A27</f>
        <v>11188771982.853817</v>
      </c>
      <c r="J27" s="8">
        <f>SUM($H$19:H27)/A27</f>
        <v>85227.220410849681</v>
      </c>
      <c r="K27" s="23">
        <f t="shared" si="7"/>
        <v>6.546174032428735</v>
      </c>
      <c r="L27" s="8">
        <f>AVERAGE($K$19:K27)</f>
        <v>8.1965350959287999</v>
      </c>
      <c r="M27" s="8">
        <f>SUM($G$19:G27)/J27</f>
        <v>0.76714379872850191</v>
      </c>
    </row>
    <row r="28" spans="1:13" x14ac:dyDescent="0.3">
      <c r="A28" s="7">
        <v>10</v>
      </c>
      <c r="B28" s="7">
        <v>1079202</v>
      </c>
      <c r="C28" s="8">
        <f t="shared" si="2"/>
        <v>1122489.7045492476</v>
      </c>
      <c r="D28" s="8">
        <f t="shared" si="3"/>
        <v>10320.16210374334</v>
      </c>
      <c r="E28" s="8">
        <f t="shared" si="8"/>
        <v>0.95412759840107086</v>
      </c>
      <c r="F28" s="6">
        <f t="shared" si="4"/>
        <v>1056060.291598842</v>
      </c>
      <c r="G28" s="8">
        <f t="shared" si="5"/>
        <v>-23141.708401157986</v>
      </c>
      <c r="H28" s="8">
        <f t="shared" si="6"/>
        <v>23141.708401157986</v>
      </c>
      <c r="I28" s="8">
        <f>SUMSQ($G$19:G28)/A28</f>
        <v>10123448651.340858</v>
      </c>
      <c r="J28" s="8">
        <f>SUM($H$19:H28)/A28</f>
        <v>79018.669209880507</v>
      </c>
      <c r="K28" s="23">
        <f t="shared" si="7"/>
        <v>2.1443352033408005</v>
      </c>
      <c r="L28" s="8">
        <f>AVERAGE($K$19:K28)</f>
        <v>7.5913151066699998</v>
      </c>
      <c r="M28" s="8">
        <f>SUM($G$19:G28)/J28</f>
        <v>0.53455500633274233</v>
      </c>
    </row>
    <row r="29" spans="1:13" x14ac:dyDescent="0.3">
      <c r="A29" s="7">
        <v>11</v>
      </c>
      <c r="B29" s="7">
        <v>1305043</v>
      </c>
      <c r="C29" s="8">
        <f t="shared" si="2"/>
        <v>1271727.4642178663</v>
      </c>
      <c r="D29" s="8">
        <f t="shared" si="3"/>
        <v>10320.589078692139</v>
      </c>
      <c r="E29" s="8">
        <f t="shared" si="8"/>
        <v>0.96812049594805127</v>
      </c>
      <c r="F29" s="6">
        <f t="shared" si="4"/>
        <v>1096696.4499189395</v>
      </c>
      <c r="G29" s="8">
        <f t="shared" si="5"/>
        <v>-208346.5500810605</v>
      </c>
      <c r="H29" s="8">
        <f t="shared" si="6"/>
        <v>208346.5500810605</v>
      </c>
      <c r="I29" s="8">
        <f>SUMSQ($G$19:G29)/A29</f>
        <v>13149342858.553495</v>
      </c>
      <c r="J29" s="8">
        <f>SUM($H$19:H29)/A29</f>
        <v>90775.749289078696</v>
      </c>
      <c r="K29" s="23">
        <f t="shared" si="7"/>
        <v>15.96472683896703</v>
      </c>
      <c r="L29" s="8">
        <f>AVERAGE($K$19:K29)</f>
        <v>8.352534355060639</v>
      </c>
      <c r="M29" s="8">
        <f>SUM($G$19:G29)/J29</f>
        <v>-1.8298579319042028</v>
      </c>
    </row>
    <row r="30" spans="1:13" x14ac:dyDescent="0.3">
      <c r="A30" s="7">
        <v>12</v>
      </c>
      <c r="B30" s="7">
        <v>1313547</v>
      </c>
      <c r="C30" s="8">
        <f t="shared" si="2"/>
        <v>1282049.7378208945</v>
      </c>
      <c r="D30" s="8">
        <f t="shared" si="3"/>
        <v>10320.589083869669</v>
      </c>
      <c r="E30" s="8">
        <f t="shared" si="8"/>
        <v>1.0245671547908495</v>
      </c>
      <c r="F30" s="6">
        <f t="shared" si="4"/>
        <v>1313544.3262712024</v>
      </c>
      <c r="G30" s="8">
        <f t="shared" si="5"/>
        <v>-2.6737287975847721</v>
      </c>
      <c r="H30" s="8">
        <f t="shared" si="6"/>
        <v>2.6737287975847721</v>
      </c>
      <c r="I30" s="8">
        <f>SUMSQ($G$19:G30)/A30</f>
        <v>12053564287.603106</v>
      </c>
      <c r="J30" s="8">
        <f>SUM($H$19:H30)/A30</f>
        <v>83211.326325721937</v>
      </c>
      <c r="K30" s="23">
        <f t="shared" si="7"/>
        <v>2.0355029531373997E-4</v>
      </c>
      <c r="L30" s="8">
        <f>AVERAGE($K$19:K30)</f>
        <v>7.6565067879968609</v>
      </c>
      <c r="M30" s="8">
        <f>SUM($G$19:G30)/J30</f>
        <v>-1.9962354396293103</v>
      </c>
    </row>
    <row r="32" spans="1:13" x14ac:dyDescent="0.3">
      <c r="A32" s="20" t="s">
        <v>55</v>
      </c>
      <c r="B32">
        <v>0.64550612140250829</v>
      </c>
    </row>
    <row r="33" spans="1:6" x14ac:dyDescent="0.3">
      <c r="A33" s="20" t="s">
        <v>56</v>
      </c>
      <c r="B33">
        <v>3.0735843138922457E-6</v>
      </c>
    </row>
    <row r="34" spans="1:6" x14ac:dyDescent="0.3">
      <c r="A34" s="20" t="s">
        <v>57</v>
      </c>
      <c r="B34">
        <v>1.4836537628713069E-5</v>
      </c>
    </row>
    <row r="38" spans="1:6" x14ac:dyDescent="0.3">
      <c r="A38" s="11" t="s">
        <v>40</v>
      </c>
      <c r="B38" s="12" t="s">
        <v>34</v>
      </c>
      <c r="C38" s="12" t="s">
        <v>35</v>
      </c>
      <c r="D38" s="12" t="s">
        <v>41</v>
      </c>
      <c r="E38" s="12" t="s">
        <v>42</v>
      </c>
      <c r="F38" s="12" t="s">
        <v>43</v>
      </c>
    </row>
    <row r="39" spans="1:6" x14ac:dyDescent="0.3">
      <c r="A39" s="11" t="s">
        <v>67</v>
      </c>
      <c r="B39" s="14">
        <f>J30</f>
        <v>83211.326325721937</v>
      </c>
      <c r="C39" s="15">
        <f>L30</f>
        <v>7.6565067879968609</v>
      </c>
      <c r="D39" s="16">
        <f>MIN(M19:M30)</f>
        <v>-2.8294506039717588</v>
      </c>
      <c r="E39" s="16">
        <f>MAX(M19:M30)</f>
        <v>3.5064833139000475</v>
      </c>
      <c r="F39" s="17">
        <f>1.25*B39</f>
        <v>104014.15790715242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37E7-1760-403A-8830-DDCFB2EDED59}">
  <sheetPr codeName="Sheet5"/>
  <dimension ref="A1:K32"/>
  <sheetViews>
    <sheetView workbookViewId="0">
      <selection activeCell="I19" sqref="I19"/>
    </sheetView>
  </sheetViews>
  <sheetFormatPr defaultRowHeight="14.4" x14ac:dyDescent="0.3"/>
  <cols>
    <col min="2" max="2" width="10.44140625" bestFit="1" customWidth="1"/>
    <col min="3" max="3" width="21.88671875" customWidth="1"/>
    <col min="4" max="4" width="19" customWidth="1"/>
    <col min="5" max="5" width="12.44140625" bestFit="1" customWidth="1"/>
    <col min="7" max="7" width="12" bestFit="1" customWidth="1"/>
  </cols>
  <sheetData>
    <row r="1" spans="1:11" ht="18" x14ac:dyDescent="0.35">
      <c r="A1" s="54" t="s">
        <v>117</v>
      </c>
      <c r="D1" t="s">
        <v>116</v>
      </c>
    </row>
    <row r="2" spans="1:11" x14ac:dyDescent="0.3">
      <c r="A2" s="57" t="s">
        <v>59</v>
      </c>
      <c r="B2" s="57" t="s">
        <v>60</v>
      </c>
      <c r="C2" s="57" t="s">
        <v>61</v>
      </c>
      <c r="D2" s="57" t="s">
        <v>62</v>
      </c>
      <c r="E2" s="57" t="s">
        <v>27</v>
      </c>
      <c r="F2" s="57" t="s">
        <v>63</v>
      </c>
      <c r="G2" s="57" t="s">
        <v>64</v>
      </c>
      <c r="H2" s="57" t="s">
        <v>34</v>
      </c>
      <c r="I2" s="57" t="s">
        <v>65</v>
      </c>
      <c r="J2" s="57" t="s">
        <v>35</v>
      </c>
      <c r="K2" s="57" t="s">
        <v>66</v>
      </c>
    </row>
    <row r="3" spans="1:11" x14ac:dyDescent="0.3">
      <c r="A3" s="7">
        <v>1</v>
      </c>
      <c r="B3" s="25">
        <f>A3*A3</f>
        <v>1</v>
      </c>
      <c r="C3" s="7">
        <v>1242604</v>
      </c>
      <c r="D3" s="28">
        <f>9051.1*B3-107345*A3+1327555.77272727</f>
        <v>1229261.87272727</v>
      </c>
      <c r="E3" s="7">
        <f>D3-C3</f>
        <v>-13342.127272729995</v>
      </c>
      <c r="F3" s="7">
        <f>ABS(E3)</f>
        <v>13342.127272729995</v>
      </c>
      <c r="G3" s="7">
        <f>SUMSQ($E$3:E3)/A3</f>
        <v>178012360.16172552</v>
      </c>
      <c r="H3" s="7">
        <f>SUM($F$3:F3)/A3</f>
        <v>13342.127272729995</v>
      </c>
      <c r="I3" s="7">
        <f>F3/C3*100</f>
        <v>1.0737231871722603</v>
      </c>
      <c r="J3" s="27">
        <f>AVERAGE($I$3:I3)</f>
        <v>1.0737231871722603</v>
      </c>
      <c r="K3" s="27">
        <f>SUM($E$3:E3)/H3</f>
        <v>-1</v>
      </c>
    </row>
    <row r="4" spans="1:11" x14ac:dyDescent="0.3">
      <c r="A4" s="7">
        <v>2</v>
      </c>
      <c r="B4" s="25">
        <f t="shared" ref="B4:B17" si="0">A4*A4</f>
        <v>4</v>
      </c>
      <c r="C4" s="7">
        <v>1092346</v>
      </c>
      <c r="D4" s="28">
        <f t="shared" ref="D4:D17" si="1">9051.1*B4-107345*A4+1327555.77272727</f>
        <v>1149070.1727272698</v>
      </c>
      <c r="E4" s="7">
        <f t="shared" ref="E4:E14" si="2">D4-C4</f>
        <v>56724.172727269819</v>
      </c>
      <c r="F4" s="7">
        <f t="shared" ref="F4:F14" si="3">ABS(E4)</f>
        <v>56724.172727269819</v>
      </c>
      <c r="G4" s="7">
        <f>SUMSQ($E$3:E4)/A4</f>
        <v>1697822065.8774333</v>
      </c>
      <c r="H4" s="7">
        <f>SUM($F$3:F4)/A4</f>
        <v>35033.149999999907</v>
      </c>
      <c r="I4" s="7">
        <f t="shared" ref="I4:I14" si="4">F4/C4*100</f>
        <v>5.1928759502272923</v>
      </c>
      <c r="J4" s="27">
        <f>AVERAGE($I$3:I4)</f>
        <v>3.1332995686997762</v>
      </c>
      <c r="K4" s="27">
        <f>SUM($E$3:E4)/H4</f>
        <v>1.2383141525823382</v>
      </c>
    </row>
    <row r="5" spans="1:11" x14ac:dyDescent="0.3">
      <c r="A5" s="7">
        <v>3</v>
      </c>
      <c r="B5" s="25">
        <f t="shared" si="0"/>
        <v>9</v>
      </c>
      <c r="C5" s="7">
        <v>1120566</v>
      </c>
      <c r="D5" s="28">
        <f t="shared" si="1"/>
        <v>1086980.6727272701</v>
      </c>
      <c r="E5" s="7">
        <f t="shared" si="2"/>
        <v>-33585.327272729948</v>
      </c>
      <c r="F5" s="7">
        <f t="shared" si="3"/>
        <v>33585.327272729948</v>
      </c>
      <c r="G5" s="7">
        <f>SUMSQ($E$3:E5)/A5</f>
        <v>1507872779.9237483</v>
      </c>
      <c r="H5" s="7">
        <f>SUM($F$3:F5)/A5</f>
        <v>34550.542424243256</v>
      </c>
      <c r="I5" s="7">
        <f t="shared" si="4"/>
        <v>2.9971752911234097</v>
      </c>
      <c r="J5" s="27">
        <f>AVERAGE($I$3:I5)</f>
        <v>3.0879248095076544</v>
      </c>
      <c r="K5" s="27">
        <f>SUM($E$3:E5)/H5</f>
        <v>0.28354744945873156</v>
      </c>
    </row>
    <row r="6" spans="1:11" x14ac:dyDescent="0.3">
      <c r="A6" s="7">
        <v>4</v>
      </c>
      <c r="B6" s="25">
        <f t="shared" si="0"/>
        <v>16</v>
      </c>
      <c r="C6" s="7">
        <v>1070400</v>
      </c>
      <c r="D6" s="28">
        <f t="shared" si="1"/>
        <v>1042993.3727272699</v>
      </c>
      <c r="E6" s="7">
        <f t="shared" si="2"/>
        <v>-27406.627272730111</v>
      </c>
      <c r="F6" s="7">
        <f t="shared" si="3"/>
        <v>27406.627272730111</v>
      </c>
      <c r="G6" s="7">
        <f>SUMSQ($E$3:E6)/A6</f>
        <v>1318685389.5593996</v>
      </c>
      <c r="H6" s="7">
        <f>SUM($F$3:F6)/A6</f>
        <v>32764.563636364968</v>
      </c>
      <c r="I6" s="7">
        <f t="shared" si="4"/>
        <v>2.5604098722655184</v>
      </c>
      <c r="J6" s="27">
        <f>AVERAGE($I$3:I6)</f>
        <v>2.9560460751971203</v>
      </c>
      <c r="K6" s="27">
        <f>SUM($E$3:E6)/H6</f>
        <v>-0.5374681404691507</v>
      </c>
    </row>
    <row r="7" spans="1:11" x14ac:dyDescent="0.3">
      <c r="A7" s="7">
        <v>5</v>
      </c>
      <c r="B7" s="25">
        <f t="shared" si="0"/>
        <v>25</v>
      </c>
      <c r="C7" s="7">
        <v>1060222</v>
      </c>
      <c r="D7" s="28">
        <f t="shared" si="1"/>
        <v>1017108.2727272699</v>
      </c>
      <c r="E7" s="7">
        <f t="shared" si="2"/>
        <v>-43113.727272730088</v>
      </c>
      <c r="F7" s="7">
        <f t="shared" si="3"/>
        <v>43113.727272730088</v>
      </c>
      <c r="G7" s="7">
        <f>SUMSQ($E$3:E7)/A7</f>
        <v>1426707007.5169897</v>
      </c>
      <c r="H7" s="7">
        <f>SUM($F$3:F7)/A7</f>
        <v>34834.396363637992</v>
      </c>
      <c r="I7" s="7">
        <f t="shared" si="4"/>
        <v>4.0664811023285772</v>
      </c>
      <c r="J7" s="27">
        <f>AVERAGE($I$3:I7)</f>
        <v>3.1781330806234118</v>
      </c>
      <c r="K7" s="27">
        <f>SUM($E$3:E7)/H7</f>
        <v>-1.7432090893653867</v>
      </c>
    </row>
    <row r="8" spans="1:11" x14ac:dyDescent="0.3">
      <c r="A8" s="7">
        <v>6</v>
      </c>
      <c r="B8" s="25">
        <f t="shared" si="0"/>
        <v>36</v>
      </c>
      <c r="C8" s="7">
        <v>1016328</v>
      </c>
      <c r="D8" s="28">
        <f t="shared" si="1"/>
        <v>1009325.37272727</v>
      </c>
      <c r="E8" s="7">
        <f t="shared" si="2"/>
        <v>-7002.6272727299947</v>
      </c>
      <c r="F8" s="7">
        <f t="shared" si="3"/>
        <v>7002.6272727299947</v>
      </c>
      <c r="G8" s="7">
        <f>SUMSQ($E$3:E8)/A8</f>
        <v>1197095304.3842885</v>
      </c>
      <c r="H8" s="7">
        <f>SUM($F$3:F8)/A8</f>
        <v>30195.768181819993</v>
      </c>
      <c r="I8" s="7">
        <f t="shared" si="4"/>
        <v>0.68901253067218404</v>
      </c>
      <c r="J8" s="27">
        <f>AVERAGE($I$3:I8)</f>
        <v>2.7632796556315404</v>
      </c>
      <c r="K8" s="27">
        <f>SUM($E$3:E8)/H8</f>
        <v>-2.2429058015207692</v>
      </c>
    </row>
    <row r="9" spans="1:11" x14ac:dyDescent="0.3">
      <c r="A9" s="7">
        <v>7</v>
      </c>
      <c r="B9" s="25">
        <f t="shared" si="0"/>
        <v>49</v>
      </c>
      <c r="C9" s="7">
        <v>846024</v>
      </c>
      <c r="D9" s="28">
        <f t="shared" si="1"/>
        <v>1019644.6727272699</v>
      </c>
      <c r="E9" s="7">
        <f t="shared" si="2"/>
        <v>173620.67272726994</v>
      </c>
      <c r="F9" s="7">
        <f t="shared" si="3"/>
        <v>173620.67272726994</v>
      </c>
      <c r="G9" s="7">
        <f>SUMSQ($E$3:E9)/A9</f>
        <v>5332387117.7965012</v>
      </c>
      <c r="H9" s="7">
        <f>SUM($F$3:F9)/A9</f>
        <v>50685.040259741414</v>
      </c>
      <c r="I9" s="7">
        <f t="shared" si="4"/>
        <v>20.52195596428351</v>
      </c>
      <c r="J9" s="27">
        <f>AVERAGE($I$3:I9)</f>
        <v>5.3002334140103926</v>
      </c>
      <c r="K9" s="27">
        <f>SUM($E$3:E9)/H9</f>
        <v>2.0892635883925776</v>
      </c>
    </row>
    <row r="10" spans="1:11" x14ac:dyDescent="0.3">
      <c r="A10" s="7">
        <v>8</v>
      </c>
      <c r="B10" s="25">
        <f t="shared" si="0"/>
        <v>64</v>
      </c>
      <c r="C10" s="7">
        <v>1112141</v>
      </c>
      <c r="D10" s="28">
        <f t="shared" si="1"/>
        <v>1048066.1727272699</v>
      </c>
      <c r="E10" s="7">
        <f t="shared" si="2"/>
        <v>-64074.827272730065</v>
      </c>
      <c r="F10" s="7">
        <f t="shared" si="3"/>
        <v>64074.827272730065</v>
      </c>
      <c r="G10" s="7">
        <f>SUMSQ($E$3:E10)/A10</f>
        <v>5179036664.3257122</v>
      </c>
      <c r="H10" s="7">
        <f>SUM($F$3:F10)/A10</f>
        <v>52358.763636364994</v>
      </c>
      <c r="I10" s="7">
        <f t="shared" si="4"/>
        <v>5.7613942182448152</v>
      </c>
      <c r="J10" s="27">
        <f>AVERAGE($I$3:I10)</f>
        <v>5.3578785145396957</v>
      </c>
      <c r="K10" s="27">
        <f>SUM($E$3:E10)/H10</f>
        <v>0.79871217182665466</v>
      </c>
    </row>
    <row r="11" spans="1:11" x14ac:dyDescent="0.3">
      <c r="A11" s="7">
        <v>9</v>
      </c>
      <c r="B11" s="25">
        <f t="shared" si="0"/>
        <v>81</v>
      </c>
      <c r="C11" s="7">
        <v>1182609</v>
      </c>
      <c r="D11" s="28">
        <f t="shared" si="1"/>
        <v>1094589.8727272698</v>
      </c>
      <c r="E11" s="7">
        <f t="shared" si="2"/>
        <v>-88019.127272730228</v>
      </c>
      <c r="F11" s="7">
        <f t="shared" si="3"/>
        <v>88019.127272730228</v>
      </c>
      <c r="G11" s="7">
        <f>SUMSQ($E$3:E11)/A11</f>
        <v>5464406675.6065311</v>
      </c>
      <c r="H11" s="7">
        <f>SUM($F$3:F11)/A11</f>
        <v>56321.026262627798</v>
      </c>
      <c r="I11" s="7">
        <f t="shared" si="4"/>
        <v>7.4427919348432345</v>
      </c>
      <c r="J11" s="27">
        <f>AVERAGE($I$3:I11)</f>
        <v>5.5895355612400888</v>
      </c>
      <c r="K11" s="27">
        <f>SUM($E$3:E11)/H11</f>
        <v>-0.82028948192704898</v>
      </c>
    </row>
    <row r="12" spans="1:11" x14ac:dyDescent="0.3">
      <c r="A12" s="7">
        <v>10</v>
      </c>
      <c r="B12" s="25">
        <f t="shared" si="0"/>
        <v>100</v>
      </c>
      <c r="C12" s="7">
        <v>1079202</v>
      </c>
      <c r="D12" s="28">
        <f t="shared" si="1"/>
        <v>1159215.7727272699</v>
      </c>
      <c r="E12" s="7">
        <f t="shared" si="2"/>
        <v>80013.772727269912</v>
      </c>
      <c r="F12" s="7">
        <f t="shared" si="3"/>
        <v>80013.772727269912</v>
      </c>
      <c r="G12" s="7">
        <f>SUMSQ($E$3:E12)/A12</f>
        <v>5558186390.6509981</v>
      </c>
      <c r="H12" s="7">
        <f>SUM($F$3:F12)/A12</f>
        <v>58690.30090909201</v>
      </c>
      <c r="I12" s="7">
        <f t="shared" si="4"/>
        <v>7.4141609010426146</v>
      </c>
      <c r="J12" s="27">
        <f>AVERAGE($I$3:I12)</f>
        <v>5.7719980952203418</v>
      </c>
      <c r="K12" s="27">
        <f>SUM($E$3:E12)/H12</f>
        <v>0.57614676955014399</v>
      </c>
    </row>
    <row r="13" spans="1:11" x14ac:dyDescent="0.3">
      <c r="A13" s="7">
        <v>11</v>
      </c>
      <c r="B13" s="25">
        <f t="shared" si="0"/>
        <v>121</v>
      </c>
      <c r="C13" s="7">
        <v>1305043</v>
      </c>
      <c r="D13" s="28">
        <f t="shared" si="1"/>
        <v>1241943.87272727</v>
      </c>
      <c r="E13" s="7">
        <f t="shared" si="2"/>
        <v>-63099.127272729995</v>
      </c>
      <c r="F13" s="7">
        <f t="shared" si="3"/>
        <v>63099.127272729995</v>
      </c>
      <c r="G13" s="7">
        <f>SUMSQ($E$3:E13)/A13</f>
        <v>5414851251.7354689</v>
      </c>
      <c r="H13" s="7">
        <f>SUM($F$3:F13)/A13</f>
        <v>59091.103305786375</v>
      </c>
      <c r="I13" s="7">
        <f t="shared" si="4"/>
        <v>4.8350228515635116</v>
      </c>
      <c r="J13" s="27">
        <f>AVERAGE($I$3:I13)</f>
        <v>5.6868185276151744</v>
      </c>
      <c r="K13" s="27">
        <f>SUM($E$3:E13)/H13</f>
        <v>-0.49558898652621863</v>
      </c>
    </row>
    <row r="14" spans="1:11" x14ac:dyDescent="0.3">
      <c r="A14" s="7">
        <v>12</v>
      </c>
      <c r="B14" s="25">
        <f t="shared" si="0"/>
        <v>144</v>
      </c>
      <c r="C14" s="7">
        <v>1313547</v>
      </c>
      <c r="D14" s="28">
        <f t="shared" si="1"/>
        <v>1342774.1727272701</v>
      </c>
      <c r="E14" s="7">
        <f t="shared" si="2"/>
        <v>29227.172727270052</v>
      </c>
      <c r="F14" s="7">
        <f t="shared" si="3"/>
        <v>29227.172727270052</v>
      </c>
      <c r="G14" s="7">
        <f>SUMSQ($E$3:E14)/A14</f>
        <v>5034799282.8933191</v>
      </c>
      <c r="H14" s="7">
        <f>SUM($F$3:F14)/A14</f>
        <v>56602.442424243345</v>
      </c>
      <c r="I14" s="7">
        <f t="shared" si="4"/>
        <v>2.2250572478388708</v>
      </c>
      <c r="J14" s="27">
        <f>AVERAGE($I$3:I14)</f>
        <v>5.3983384209671499</v>
      </c>
      <c r="K14" s="27">
        <f>SUM($E$3:E14)/H14</f>
        <v>-1.0198724699551122E-3</v>
      </c>
    </row>
    <row r="15" spans="1:11" x14ac:dyDescent="0.3">
      <c r="A15" s="47">
        <v>13</v>
      </c>
      <c r="B15" s="48">
        <f t="shared" si="0"/>
        <v>169</v>
      </c>
      <c r="C15" s="7">
        <v>1269651</v>
      </c>
      <c r="D15" s="46">
        <f t="shared" si="1"/>
        <v>1461706.6727272701</v>
      </c>
    </row>
    <row r="16" spans="1:11" x14ac:dyDescent="0.3">
      <c r="A16" s="47">
        <v>14</v>
      </c>
      <c r="B16" s="48">
        <f t="shared" si="0"/>
        <v>196</v>
      </c>
      <c r="C16" s="7"/>
      <c r="D16" s="46">
        <f t="shared" si="1"/>
        <v>1598741.37272727</v>
      </c>
    </row>
    <row r="17" spans="1:6" x14ac:dyDescent="0.3">
      <c r="A17" s="47">
        <v>15</v>
      </c>
      <c r="B17" s="48">
        <f t="shared" si="0"/>
        <v>225</v>
      </c>
      <c r="D17" s="46">
        <f t="shared" si="1"/>
        <v>1753878.2727272699</v>
      </c>
    </row>
    <row r="18" spans="1:6" x14ac:dyDescent="0.3">
      <c r="A18" s="45"/>
      <c r="B18" s="45"/>
    </row>
    <row r="21" spans="1:6" x14ac:dyDescent="0.3">
      <c r="A21" s="11" t="s">
        <v>40</v>
      </c>
      <c r="B21" s="12" t="s">
        <v>34</v>
      </c>
      <c r="C21" s="12" t="s">
        <v>35</v>
      </c>
      <c r="D21" s="12" t="s">
        <v>41</v>
      </c>
      <c r="E21" s="12" t="s">
        <v>42</v>
      </c>
      <c r="F21" s="12" t="s">
        <v>43</v>
      </c>
    </row>
    <row r="22" spans="1:6" x14ac:dyDescent="0.3">
      <c r="A22" s="11" t="s">
        <v>68</v>
      </c>
      <c r="B22" s="14">
        <f>H14</f>
        <v>56602.442424243345</v>
      </c>
      <c r="C22" s="15">
        <f>J14</f>
        <v>5.3983384209671499</v>
      </c>
      <c r="D22" s="16">
        <f>MIN(K3:K14)</f>
        <v>-2.2429058015207692</v>
      </c>
      <c r="E22" s="16">
        <f>MAX(K3:K14)</f>
        <v>2.0892635883925776</v>
      </c>
      <c r="F22" s="17">
        <f>1.25*B22</f>
        <v>70753.053030304174</v>
      </c>
    </row>
    <row r="27" spans="1:6" x14ac:dyDescent="0.3">
      <c r="B27" t="s">
        <v>58</v>
      </c>
    </row>
    <row r="29" spans="1:6" x14ac:dyDescent="0.3">
      <c r="B29" s="49" t="s">
        <v>108</v>
      </c>
      <c r="C29" s="49" t="s">
        <v>109</v>
      </c>
      <c r="D29" s="49" t="s">
        <v>110</v>
      </c>
    </row>
    <row r="30" spans="1:6" x14ac:dyDescent="0.3">
      <c r="B30" s="50">
        <v>45413</v>
      </c>
      <c r="C30" s="51">
        <v>1269651</v>
      </c>
      <c r="D30" s="52">
        <v>1461706.6727272701</v>
      </c>
    </row>
    <row r="31" spans="1:6" x14ac:dyDescent="0.3">
      <c r="B31" s="50">
        <v>45444</v>
      </c>
      <c r="C31" s="51"/>
      <c r="D31" s="52">
        <v>1598741.37272727</v>
      </c>
    </row>
    <row r="32" spans="1:6" x14ac:dyDescent="0.3">
      <c r="B32" s="50">
        <v>45474</v>
      </c>
      <c r="C32" s="51"/>
      <c r="D32" s="52">
        <v>1753878.2727272699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F24B-59A9-458D-8246-FF1310436F51}">
  <sheetPr codeName="Sheet6"/>
  <dimension ref="A1:W17"/>
  <sheetViews>
    <sheetView workbookViewId="0">
      <selection activeCell="H21" sqref="H21"/>
    </sheetView>
  </sheetViews>
  <sheetFormatPr defaultRowHeight="14.4" x14ac:dyDescent="0.3"/>
  <cols>
    <col min="1" max="1" width="10.21875" bestFit="1" customWidth="1"/>
    <col min="2" max="2" width="10.44140625" bestFit="1" customWidth="1"/>
    <col min="3" max="3" width="10" bestFit="1" customWidth="1"/>
    <col min="4" max="4" width="11.6640625" bestFit="1" customWidth="1"/>
    <col min="5" max="5" width="12.44140625" bestFit="1" customWidth="1"/>
    <col min="6" max="6" width="9.6640625" bestFit="1" customWidth="1"/>
    <col min="7" max="7" width="17.77734375" bestFit="1" customWidth="1"/>
    <col min="8" max="8" width="11" bestFit="1" customWidth="1"/>
  </cols>
  <sheetData>
    <row r="1" spans="1:23" ht="18" x14ac:dyDescent="0.35">
      <c r="A1" s="54" t="s">
        <v>74</v>
      </c>
      <c r="B1" t="s">
        <v>116</v>
      </c>
    </row>
    <row r="2" spans="1:23" x14ac:dyDescent="0.3">
      <c r="A2" s="64" t="s">
        <v>72</v>
      </c>
      <c r="B2" s="64" t="s">
        <v>71</v>
      </c>
      <c r="C2" s="64" t="s">
        <v>69</v>
      </c>
      <c r="D2" s="64"/>
      <c r="E2" s="64" t="s">
        <v>27</v>
      </c>
      <c r="F2" s="64" t="s">
        <v>63</v>
      </c>
      <c r="G2" s="64" t="s">
        <v>70</v>
      </c>
      <c r="H2" s="64" t="s">
        <v>34</v>
      </c>
      <c r="I2" s="64" t="s">
        <v>65</v>
      </c>
      <c r="J2" s="64" t="s">
        <v>35</v>
      </c>
      <c r="K2" s="64" t="s">
        <v>73</v>
      </c>
    </row>
    <row r="3" spans="1:23" x14ac:dyDescent="0.3">
      <c r="A3" s="22">
        <v>1</v>
      </c>
      <c r="B3" s="7">
        <v>1242604</v>
      </c>
      <c r="C3" s="7">
        <v>1202225.8999999999</v>
      </c>
      <c r="D3" s="22"/>
      <c r="E3" s="32">
        <f t="shared" ref="E3:E14" si="0">C3-B3</f>
        <v>-40378.100000000093</v>
      </c>
      <c r="F3" s="22">
        <f>ABS(E3)</f>
        <v>40378.100000000093</v>
      </c>
      <c r="G3" s="33">
        <f>SUMSQ($E$3:E3)/A3</f>
        <v>1630390959.6100075</v>
      </c>
      <c r="H3" s="22">
        <f>SUM($F$3:F3)/A3</f>
        <v>40378.100000000093</v>
      </c>
      <c r="I3" s="33">
        <f>F3/B3*100</f>
        <v>3.2494744906663828</v>
      </c>
      <c r="J3" s="33">
        <f>AVERAGE($I$3:I3)</f>
        <v>3.2494744906663828</v>
      </c>
      <c r="K3" s="33">
        <f>SUM($E$3:E3)/H3</f>
        <v>-1</v>
      </c>
    </row>
    <row r="4" spans="1:23" x14ac:dyDescent="0.3">
      <c r="A4" s="22">
        <v>2</v>
      </c>
      <c r="B4" s="7">
        <v>1092346</v>
      </c>
      <c r="C4" s="7">
        <v>1242382.5</v>
      </c>
      <c r="D4" s="22"/>
      <c r="E4" s="32">
        <f t="shared" si="0"/>
        <v>150036.5</v>
      </c>
      <c r="F4" s="22">
        <f t="shared" ref="F4:F14" si="1">ABS(E4)</f>
        <v>150036.5</v>
      </c>
      <c r="G4" s="33">
        <f>SUMSQ($E$3:E4)/A4</f>
        <v>12070671145.930004</v>
      </c>
      <c r="H4" s="22">
        <f>SUM($F$3:F4)/A4</f>
        <v>95207.300000000047</v>
      </c>
      <c r="I4" s="33">
        <f t="shared" ref="I4:I14" si="2">F4/B4*100</f>
        <v>13.735254214324033</v>
      </c>
      <c r="J4" s="33">
        <f>AVERAGE($I$3:I4)</f>
        <v>8.4923643524952084</v>
      </c>
      <c r="K4" s="33">
        <f>SUM($E$3:E4)/H4</f>
        <v>1.1517856298834213</v>
      </c>
    </row>
    <row r="5" spans="1:23" x14ac:dyDescent="0.3">
      <c r="A5" s="22">
        <v>3</v>
      </c>
      <c r="B5" s="7">
        <v>1120566</v>
      </c>
      <c r="C5" s="7">
        <v>1092300</v>
      </c>
      <c r="D5" s="22"/>
      <c r="E5" s="32">
        <f t="shared" si="0"/>
        <v>-28266</v>
      </c>
      <c r="F5" s="22">
        <f t="shared" si="1"/>
        <v>28266</v>
      </c>
      <c r="G5" s="33">
        <f>SUMSQ($E$3:E5)/A5</f>
        <v>8313436349.2866697</v>
      </c>
      <c r="H5" s="22">
        <f>SUM($F$3:F5)/A5</f>
        <v>72893.533333333369</v>
      </c>
      <c r="I5" s="33">
        <f t="shared" si="2"/>
        <v>2.5224752491151792</v>
      </c>
      <c r="J5" s="33">
        <f>AVERAGE($I$3:I5)</f>
        <v>6.5024013180351981</v>
      </c>
      <c r="K5" s="33">
        <f>SUM($E$3:E5)/H5</f>
        <v>1.1165928756368859</v>
      </c>
    </row>
    <row r="6" spans="1:23" x14ac:dyDescent="0.3">
      <c r="A6" s="22">
        <v>4</v>
      </c>
      <c r="B6" s="7">
        <v>1070400</v>
      </c>
      <c r="C6" s="7">
        <v>1120500.3</v>
      </c>
      <c r="D6" s="22"/>
      <c r="E6" s="32">
        <f t="shared" si="0"/>
        <v>50100.300000000047</v>
      </c>
      <c r="F6" s="22">
        <f t="shared" si="1"/>
        <v>50100.300000000047</v>
      </c>
      <c r="G6" s="33">
        <f>SUMSQ($E$3:E6)/A6</f>
        <v>6862587276.9875031</v>
      </c>
      <c r="H6" s="22">
        <f>SUM($F$3:F6)/A6</f>
        <v>67195.225000000035</v>
      </c>
      <c r="I6" s="33">
        <f t="shared" si="2"/>
        <v>4.6805213004484347</v>
      </c>
      <c r="J6" s="33">
        <f>AVERAGE($I$3:I6)</f>
        <v>6.0469313136385079</v>
      </c>
      <c r="K6" s="33">
        <f>SUM($E$3:E6)/H6</f>
        <v>1.9568756559710885</v>
      </c>
    </row>
    <row r="7" spans="1:23" x14ac:dyDescent="0.3">
      <c r="A7" s="22">
        <v>5</v>
      </c>
      <c r="B7" s="7">
        <v>1060222</v>
      </c>
      <c r="C7" s="7">
        <v>1070389.7</v>
      </c>
      <c r="D7" s="22"/>
      <c r="E7" s="32">
        <f t="shared" si="0"/>
        <v>10167.699999999953</v>
      </c>
      <c r="F7" s="22">
        <f t="shared" si="1"/>
        <v>10167.699999999953</v>
      </c>
      <c r="G7" s="33">
        <f>SUMSQ($E$3:E7)/A7</f>
        <v>5510746246.248003</v>
      </c>
      <c r="H7" s="22">
        <f>SUM($F$3:F7)/A7</f>
        <v>55789.720000000016</v>
      </c>
      <c r="I7" s="33">
        <f t="shared" si="2"/>
        <v>0.95901613058396762</v>
      </c>
      <c r="J7" s="33">
        <f>AVERAGE($I$3:I7)</f>
        <v>5.0293482770275997</v>
      </c>
      <c r="K7" s="33">
        <f>SUM($E$3:E7)/H7</f>
        <v>2.5391846383168777</v>
      </c>
    </row>
    <row r="8" spans="1:23" x14ac:dyDescent="0.3">
      <c r="A8" s="22">
        <v>6</v>
      </c>
      <c r="B8" s="7">
        <v>1016328</v>
      </c>
      <c r="C8" s="7">
        <v>1060222.3999999999</v>
      </c>
      <c r="D8" s="22"/>
      <c r="E8" s="32">
        <f t="shared" si="0"/>
        <v>43894.399999999907</v>
      </c>
      <c r="F8" s="22">
        <f t="shared" si="1"/>
        <v>43894.399999999907</v>
      </c>
      <c r="G8" s="33">
        <f>SUMSQ($E$3:E8)/A8</f>
        <v>4913408263.7666674</v>
      </c>
      <c r="H8" s="22">
        <f>SUM($F$3:F8)/A8</f>
        <v>53807.166666666664</v>
      </c>
      <c r="I8" s="33">
        <f t="shared" si="2"/>
        <v>4.3189206634078676</v>
      </c>
      <c r="J8" s="33">
        <f>AVERAGE($I$3:I8)</f>
        <v>4.910943674757644</v>
      </c>
      <c r="K8" s="33">
        <f>SUM($E$3:E8)/H8</f>
        <v>3.4485146030733174</v>
      </c>
    </row>
    <row r="9" spans="1:23" x14ac:dyDescent="0.3">
      <c r="A9" s="22">
        <v>7</v>
      </c>
      <c r="B9" s="7">
        <v>846024</v>
      </c>
      <c r="C9" s="7">
        <v>1016370.2</v>
      </c>
      <c r="D9" s="22"/>
      <c r="E9" s="32">
        <f t="shared" si="0"/>
        <v>170346.19999999995</v>
      </c>
      <c r="F9" s="22">
        <f t="shared" si="1"/>
        <v>170346.19999999995</v>
      </c>
      <c r="G9" s="33">
        <f>SUMSQ($E$3:E9)/A9</f>
        <v>8356896776.7199993</v>
      </c>
      <c r="H9" s="22">
        <f>SUM($F$3:F9)/A9</f>
        <v>70455.599999999991</v>
      </c>
      <c r="I9" s="33">
        <f t="shared" si="2"/>
        <v>20.134913430351851</v>
      </c>
      <c r="J9" s="33">
        <f>AVERAGE($I$3:I9)</f>
        <v>7.0857964969853882</v>
      </c>
      <c r="K9" s="33">
        <f>SUM($E$3:E9)/H9</f>
        <v>5.051422456128396</v>
      </c>
    </row>
    <row r="10" spans="1:23" x14ac:dyDescent="0.3">
      <c r="A10" s="22">
        <v>8</v>
      </c>
      <c r="B10" s="7">
        <v>1112141</v>
      </c>
      <c r="C10" s="7">
        <v>846225</v>
      </c>
      <c r="D10" s="22"/>
      <c r="E10" s="32">
        <f t="shared" si="0"/>
        <v>-265916</v>
      </c>
      <c r="F10" s="22">
        <f t="shared" si="1"/>
        <v>265916</v>
      </c>
      <c r="G10" s="33">
        <f>SUMSQ($E$3:E10)/A10</f>
        <v>16151199561.629999</v>
      </c>
      <c r="H10" s="22">
        <f>SUM($F$3:F10)/A10</f>
        <v>94888.15</v>
      </c>
      <c r="I10" s="33">
        <f t="shared" si="2"/>
        <v>23.910277563726183</v>
      </c>
      <c r="J10" s="33">
        <f>AVERAGE($I$3:I10)</f>
        <v>9.1888566303279866</v>
      </c>
      <c r="K10" s="33">
        <f>SUM($E$3:E10)/H10</f>
        <v>0.94832705664511086</v>
      </c>
      <c r="W10" s="29"/>
    </row>
    <row r="11" spans="1:23" x14ac:dyDescent="0.3">
      <c r="A11" s="22">
        <v>9</v>
      </c>
      <c r="B11" s="7">
        <v>1182609</v>
      </c>
      <c r="C11" s="7">
        <v>1112674.6000000001</v>
      </c>
      <c r="D11" s="22"/>
      <c r="E11" s="32">
        <f t="shared" si="0"/>
        <v>-69934.399999999907</v>
      </c>
      <c r="F11" s="22">
        <f t="shared" si="1"/>
        <v>69934.399999999907</v>
      </c>
      <c r="G11" s="33">
        <f>SUMSQ($E$3:E11)/A11</f>
        <v>14900046310.711109</v>
      </c>
      <c r="H11" s="22">
        <f>SUM($F$3:F11)/A11</f>
        <v>92115.511111111089</v>
      </c>
      <c r="I11" s="33">
        <f t="shared" si="2"/>
        <v>5.9135690663608944</v>
      </c>
      <c r="J11" s="33">
        <f>AVERAGE($I$3:I11)</f>
        <v>8.8249357898871992</v>
      </c>
      <c r="K11" s="33">
        <f>SUM($E$3:E11)/H11</f>
        <v>0.21766801006851638</v>
      </c>
      <c r="W11" s="29"/>
    </row>
    <row r="12" spans="1:23" x14ac:dyDescent="0.3">
      <c r="A12" s="22">
        <v>10</v>
      </c>
      <c r="B12" s="7">
        <v>1079202</v>
      </c>
      <c r="C12" s="7">
        <v>1186051.8999999999</v>
      </c>
      <c r="D12" s="22"/>
      <c r="E12" s="32">
        <f t="shared" si="0"/>
        <v>106849.89999999991</v>
      </c>
      <c r="F12" s="22">
        <f t="shared" si="1"/>
        <v>106849.89999999991</v>
      </c>
      <c r="G12" s="33">
        <f>SUMSQ($E$3:E12)/A12</f>
        <v>14551731792.640997</v>
      </c>
      <c r="H12" s="22">
        <f>SUM($F$3:F12)/A12</f>
        <v>93588.949999999983</v>
      </c>
      <c r="I12" s="33">
        <f t="shared" si="2"/>
        <v>9.9008248687456017</v>
      </c>
      <c r="J12" s="33">
        <f>AVERAGE($I$3:I12)</f>
        <v>8.9325246977730384</v>
      </c>
      <c r="K12" s="33">
        <f>SUM($E$3:E12)/H12</f>
        <v>1.3559346482677688</v>
      </c>
      <c r="W12" s="29"/>
    </row>
    <row r="13" spans="1:23" x14ac:dyDescent="0.3">
      <c r="A13" s="22">
        <v>11</v>
      </c>
      <c r="B13" s="7">
        <v>1305043</v>
      </c>
      <c r="C13" s="7">
        <v>1045929.1</v>
      </c>
      <c r="D13" s="22"/>
      <c r="E13" s="32">
        <f t="shared" si="0"/>
        <v>-259113.90000000002</v>
      </c>
      <c r="F13" s="22">
        <f t="shared" si="1"/>
        <v>259113.90000000002</v>
      </c>
      <c r="G13" s="33">
        <f>SUMSQ($E$3:E13)/A13</f>
        <v>19332484645.419998</v>
      </c>
      <c r="H13" s="22">
        <f>SUM($F$3:F13)/A13</f>
        <v>108636.67272727271</v>
      </c>
      <c r="I13" s="33">
        <f t="shared" si="2"/>
        <v>19.854817044342603</v>
      </c>
      <c r="J13" s="33">
        <f>AVERAGE($I$3:I13)</f>
        <v>9.9254603656429996</v>
      </c>
      <c r="K13" s="33">
        <f>SUM($E$3:E13)/H13</f>
        <v>-1.2170236503092819</v>
      </c>
      <c r="W13" s="29"/>
    </row>
    <row r="14" spans="1:23" x14ac:dyDescent="0.3">
      <c r="A14" s="22">
        <v>12</v>
      </c>
      <c r="B14" s="7">
        <v>1313547</v>
      </c>
      <c r="C14" s="7">
        <v>1366508.8</v>
      </c>
      <c r="D14" s="22"/>
      <c r="E14" s="32">
        <f t="shared" si="0"/>
        <v>52961.800000000047</v>
      </c>
      <c r="F14" s="22">
        <f t="shared" si="1"/>
        <v>52961.800000000047</v>
      </c>
      <c r="G14" s="33">
        <f>SUMSQ($E$3:E14)/A14</f>
        <v>17955190279.904999</v>
      </c>
      <c r="H14" s="22">
        <f>SUM($F$3:F14)/A14</f>
        <v>103997.09999999999</v>
      </c>
      <c r="I14" s="33">
        <f t="shared" si="2"/>
        <v>4.0319684031100564</v>
      </c>
      <c r="J14" s="33">
        <f>AVERAGE($I$3:I14)</f>
        <v>9.4343360354319206</v>
      </c>
      <c r="K14" s="33">
        <f>SUM($E$3:E14)/H14</f>
        <v>-0.7620558650193151</v>
      </c>
      <c r="W14" s="29"/>
    </row>
    <row r="16" spans="1:23" x14ac:dyDescent="0.3">
      <c r="A16" s="11" t="s">
        <v>40</v>
      </c>
      <c r="B16" s="12" t="s">
        <v>34</v>
      </c>
      <c r="C16" s="12" t="s">
        <v>35</v>
      </c>
      <c r="D16" s="12" t="s">
        <v>41</v>
      </c>
      <c r="E16" s="12" t="s">
        <v>42</v>
      </c>
      <c r="F16" s="12" t="s">
        <v>43</v>
      </c>
    </row>
    <row r="17" spans="1:6" x14ac:dyDescent="0.3">
      <c r="A17" s="11" t="s">
        <v>68</v>
      </c>
      <c r="B17" s="14">
        <f>H14</f>
        <v>103997.09999999999</v>
      </c>
      <c r="C17" s="15">
        <f>J14</f>
        <v>9.4343360354319206</v>
      </c>
      <c r="D17" s="16">
        <f>MIN(K3:K14)</f>
        <v>-1.2170236503092819</v>
      </c>
      <c r="E17" s="16">
        <f>MAX(K3:K14)</f>
        <v>5.051422456128396</v>
      </c>
      <c r="F17" s="17">
        <f>1.25*B17</f>
        <v>129996.37499999999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484-3E0A-4945-823C-EB95C5ACBB26}">
  <sheetPr codeName="Sheet7"/>
  <dimension ref="A1:G8"/>
  <sheetViews>
    <sheetView tabSelected="1" workbookViewId="0">
      <selection activeCell="J4" sqref="J4"/>
    </sheetView>
  </sheetViews>
  <sheetFormatPr defaultRowHeight="14.4" x14ac:dyDescent="0.3"/>
  <cols>
    <col min="1" max="1" width="10.44140625" bestFit="1" customWidth="1"/>
    <col min="2" max="2" width="12.44140625" bestFit="1" customWidth="1"/>
    <col min="3" max="3" width="12" bestFit="1" customWidth="1"/>
    <col min="4" max="4" width="14.33203125" bestFit="1" customWidth="1"/>
    <col min="5" max="5" width="13.6640625" bestFit="1" customWidth="1"/>
    <col min="6" max="6" width="12" bestFit="1" customWidth="1"/>
  </cols>
  <sheetData>
    <row r="1" spans="1:7" ht="18" x14ac:dyDescent="0.35">
      <c r="A1" s="54" t="s">
        <v>114</v>
      </c>
      <c r="G1" t="s">
        <v>116</v>
      </c>
    </row>
    <row r="2" spans="1:7" x14ac:dyDescent="0.3">
      <c r="A2" s="63" t="s">
        <v>40</v>
      </c>
      <c r="B2" s="63" t="s">
        <v>34</v>
      </c>
      <c r="C2" s="63" t="s">
        <v>75</v>
      </c>
      <c r="D2" s="63" t="s">
        <v>41</v>
      </c>
      <c r="E2" s="63" t="s">
        <v>42</v>
      </c>
      <c r="F2" s="63" t="s">
        <v>43</v>
      </c>
    </row>
    <row r="3" spans="1:7" x14ac:dyDescent="0.3">
      <c r="A3" s="34" t="s">
        <v>44</v>
      </c>
      <c r="B3" s="31">
        <f>'Holt Anuncios'!B25</f>
        <v>91086.544289044294</v>
      </c>
      <c r="C3" s="36">
        <f>'Holt Anuncios'!C25</f>
        <v>8.4914028105742947</v>
      </c>
      <c r="D3" s="36">
        <f>'Holt Anuncios'!D25</f>
        <v>-3.2607073932712916</v>
      </c>
      <c r="E3" s="36">
        <f>'Holt Anuncios'!E25</f>
        <v>3.3652181354432615</v>
      </c>
      <c r="F3" s="35">
        <f>1.25*B3</f>
        <v>113858.18036130536</v>
      </c>
    </row>
    <row r="4" spans="1:7" x14ac:dyDescent="0.3">
      <c r="A4" s="34" t="s">
        <v>67</v>
      </c>
      <c r="B4" s="38">
        <f>'Winter Anuncios'!B39</f>
        <v>83211.326325721937</v>
      </c>
      <c r="C4" s="39">
        <f>'Winter Anuncios'!C39</f>
        <v>7.6565067879968609</v>
      </c>
      <c r="D4" s="39">
        <f>'Winter Anuncios'!D39</f>
        <v>-2.8294506039717588</v>
      </c>
      <c r="E4" s="39">
        <f>'Winter Anuncios'!E39</f>
        <v>3.5064833139000475</v>
      </c>
      <c r="F4" s="35">
        <f t="shared" ref="F4:F6" si="0">1.25*B4</f>
        <v>104014.15790715242</v>
      </c>
    </row>
    <row r="5" spans="1:7" x14ac:dyDescent="0.3">
      <c r="A5" s="59" t="s">
        <v>68</v>
      </c>
      <c r="B5" s="60">
        <f>Polinomial!B22</f>
        <v>56602.442424243345</v>
      </c>
      <c r="C5" s="61">
        <f>Polinomial!C22</f>
        <v>5.3983384209671499</v>
      </c>
      <c r="D5" s="61">
        <f>Polinomial!D22</f>
        <v>-2.2429058015207692</v>
      </c>
      <c r="E5" s="61">
        <f>Polinomial!E22</f>
        <v>2.0892635883925776</v>
      </c>
      <c r="F5" s="62">
        <f t="shared" si="0"/>
        <v>70753.053030304174</v>
      </c>
    </row>
    <row r="6" spans="1:7" x14ac:dyDescent="0.3">
      <c r="A6" s="34" t="s">
        <v>74</v>
      </c>
      <c r="B6" s="31">
        <f>ARIMA!B17</f>
        <v>103997.09999999999</v>
      </c>
      <c r="C6" s="36">
        <f>ARIMA!C17</f>
        <v>9.4343360354319206</v>
      </c>
      <c r="D6" s="36">
        <f>ARIMA!D17</f>
        <v>-1.2170236503092819</v>
      </c>
      <c r="E6" s="36">
        <f>ARIMA!E17</f>
        <v>5.051422456128396</v>
      </c>
      <c r="F6" s="35">
        <f t="shared" si="0"/>
        <v>129996.37499999999</v>
      </c>
    </row>
    <row r="8" spans="1:7" x14ac:dyDescent="0.3">
      <c r="A8" s="53"/>
      <c r="B8" s="53"/>
      <c r="C8" s="53"/>
    </row>
  </sheetData>
  <mergeCells count="1">
    <mergeCell ref="A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CCFB-0817-4DCE-9BE7-09D16ADB4C7C}">
  <sheetPr codeName="Sheet8"/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Anuncions</vt:lpstr>
      <vt:lpstr>Gráfico Solicitudes Anuncios </vt:lpstr>
      <vt:lpstr>Autocorrelacion</vt:lpstr>
      <vt:lpstr>Holt Anuncios</vt:lpstr>
      <vt:lpstr>Winter Anuncios</vt:lpstr>
      <vt:lpstr>Polinomial</vt:lpstr>
      <vt:lpstr>ARIMA</vt:lpstr>
      <vt:lpstr>Resumen</vt:lpstr>
      <vt:lpstr>Info Modelos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Valeria Chan</cp:lastModifiedBy>
  <dcterms:created xsi:type="dcterms:W3CDTF">2024-06-11T02:22:00Z</dcterms:created>
  <dcterms:modified xsi:type="dcterms:W3CDTF">2024-06-18T02:31:54Z</dcterms:modified>
</cp:coreProperties>
</file>