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dyntaylor/Documents/GitHub/Jordyn-Taylor-Jour352/Resume/"/>
    </mc:Choice>
  </mc:AlternateContent>
  <xr:revisionPtr revIDLastSave="0" documentId="8_{95E0EBB4-EE89-024D-B255-1E99DC518F8B}" xr6:coauthVersionLast="45" xr6:coauthVersionMax="45" xr10:uidLastSave="{00000000-0000-0000-0000-000000000000}"/>
  <bookViews>
    <workbookView xWindow="0" yWindow="940" windowWidth="17320" windowHeight="15760" tabRatio="500" xr2:uid="{00000000-000D-0000-FFFF-FFFF00000000}"/>
  </bookViews>
  <sheets>
    <sheet name="Movie Rating Chi Squar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2" l="1"/>
  <c r="E37" i="2"/>
  <c r="E36" i="2"/>
  <c r="E35" i="2"/>
  <c r="E34" i="2"/>
  <c r="E33" i="2"/>
  <c r="E32" i="2"/>
  <c r="C38" i="2"/>
  <c r="C37" i="2"/>
  <c r="C36" i="2"/>
  <c r="C35" i="2"/>
  <c r="C34" i="2"/>
  <c r="C32" i="2"/>
  <c r="C33" i="2"/>
  <c r="C30" i="2"/>
  <c r="D26" i="2" l="1"/>
  <c r="I40" i="2"/>
  <c r="J11" i="2"/>
  <c r="I38" i="2"/>
  <c r="I37" i="2"/>
  <c r="I36" i="2"/>
  <c r="I35" i="2"/>
  <c r="I34" i="2"/>
  <c r="I33" i="2"/>
  <c r="I32" i="2"/>
  <c r="G38" i="2"/>
  <c r="G37" i="2"/>
  <c r="G36" i="2"/>
  <c r="G35" i="2"/>
  <c r="G34" i="2"/>
  <c r="G33" i="2"/>
  <c r="G32" i="2"/>
  <c r="C22" i="2"/>
  <c r="J13" i="2"/>
  <c r="C24" i="2"/>
  <c r="B20" i="2" l="1"/>
  <c r="E7" i="2"/>
  <c r="H7" i="2" s="1"/>
  <c r="I7" i="2" s="1"/>
  <c r="J7" i="2" s="1"/>
  <c r="E8" i="2"/>
  <c r="H8" i="2" s="1"/>
  <c r="I8" i="2" s="1"/>
  <c r="J8" i="2" s="1"/>
  <c r="E9" i="2"/>
  <c r="H9" i="2" s="1"/>
  <c r="I9" i="2" s="1"/>
  <c r="J9" i="2" s="1"/>
  <c r="E10" i="2"/>
  <c r="H10" i="2" s="1"/>
  <c r="I10" i="2" s="1"/>
  <c r="J10" i="2" s="1"/>
  <c r="E6" i="2"/>
  <c r="H6" i="2" s="1"/>
  <c r="I6" i="2" s="1"/>
  <c r="J6" i="2" s="1"/>
</calcChain>
</file>

<file path=xl/sharedStrings.xml><?xml version="1.0" encoding="utf-8"?>
<sst xmlns="http://schemas.openxmlformats.org/spreadsheetml/2006/main" count="34" uniqueCount="34">
  <si>
    <t>Percentage</t>
  </si>
  <si>
    <t>Sample Size</t>
  </si>
  <si>
    <t>Expected Frequency</t>
  </si>
  <si>
    <t>Observed Frequency</t>
  </si>
  <si>
    <t>Observed-Expected</t>
  </si>
  <si>
    <t>(Observed-Expected)2</t>
  </si>
  <si>
    <t>(Observed-Expected)2/Expected</t>
  </si>
  <si>
    <t>Number of Stars</t>
  </si>
  <si>
    <t xml:space="preserve">To Find the </t>
  </si>
  <si>
    <t>Degrees of freedom = 4 (Five categories: d.f = k-1, or d.f.=5-1, or 4)</t>
  </si>
  <si>
    <t>We are using the alpha value of = 0.10</t>
  </si>
  <si>
    <t>Look up the critical Chi Suqared score in a table : http://www.itl.nist.gov/div898/handbook/eda/section3/eda3674.htm</t>
  </si>
  <si>
    <t>.=CHIINV(alpha value, degrees of freedom)</t>
  </si>
  <si>
    <t>Or use this Excel formula: =CHIINV to look up the critical value instead of bothering with the chart</t>
  </si>
  <si>
    <t>Chi Squared Example from "Complete Idiot's Guide to Statistics" p. 276</t>
  </si>
  <si>
    <t>Chi Square Statistic</t>
  </si>
  <si>
    <t>Critical Value</t>
  </si>
  <si>
    <t>Since 9.95 is greater that 7.78, we reject the null hypothesis</t>
  </si>
  <si>
    <t>degrees of freedom:</t>
  </si>
  <si>
    <t>Critical value:</t>
  </si>
  <si>
    <t>Monday</t>
  </si>
  <si>
    <t>Tuesday</t>
  </si>
  <si>
    <t>Wednesday</t>
  </si>
  <si>
    <t>Thursday</t>
  </si>
  <si>
    <t>Frday</t>
  </si>
  <si>
    <t>Saturday</t>
  </si>
  <si>
    <t>Sunday</t>
  </si>
  <si>
    <t>observed-expected^2/expected</t>
  </si>
  <si>
    <t xml:space="preserve"> </t>
  </si>
  <si>
    <t>Observed-expected</t>
  </si>
  <si>
    <t>Observed-expected^2</t>
  </si>
  <si>
    <t>(Observed-expected^2)/expected</t>
  </si>
  <si>
    <t>expected total sales</t>
  </si>
  <si>
    <t>chi-squared statistic: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</si>
</sst>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9" fontId="0" fillId="0" borderId="1" xfId="2" applyFont="1" applyBorder="1"/>
    <xf numFmtId="164" fontId="0" fillId="0" borderId="1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4" fillId="0" borderId="0" xfId="0" applyFont="1"/>
    <xf numFmtId="0" fontId="0" fillId="0" borderId="3" xfId="0" applyBorder="1"/>
    <xf numFmtId="0" fontId="0" fillId="0" borderId="2" xfId="0" applyBorder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</cellXfs>
  <cellStyles count="4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0"/>
  <sheetViews>
    <sheetView tabSelected="1" workbookViewId="0">
      <selection activeCell="E39" sqref="E39"/>
    </sheetView>
  </sheetViews>
  <sheetFormatPr baseColWidth="10" defaultColWidth="11" defaultRowHeight="16" x14ac:dyDescent="0.2"/>
  <cols>
    <col min="3" max="3" width="11.5" bestFit="1" customWidth="1"/>
    <col min="5" max="5" width="19" customWidth="1"/>
    <col min="7" max="7" width="14" bestFit="1" customWidth="1"/>
    <col min="9" max="9" width="21.6640625" customWidth="1"/>
    <col min="10" max="10" width="23.33203125" customWidth="1"/>
  </cols>
  <sheetData>
    <row r="2" spans="2:10" ht="24" x14ac:dyDescent="0.3">
      <c r="B2" s="9" t="s">
        <v>14</v>
      </c>
    </row>
    <row r="3" spans="2:10" ht="34" x14ac:dyDescent="0.2">
      <c r="B3" s="7" t="s">
        <v>7</v>
      </c>
      <c r="C3" s="7" t="s">
        <v>0</v>
      </c>
      <c r="D3" s="7" t="s">
        <v>1</v>
      </c>
      <c r="E3" s="7" t="s">
        <v>2</v>
      </c>
      <c r="F3" s="7" t="s">
        <v>3</v>
      </c>
      <c r="G3" s="7"/>
      <c r="H3" s="7" t="s">
        <v>4</v>
      </c>
      <c r="I3" s="7" t="s">
        <v>5</v>
      </c>
      <c r="J3" s="7" t="s">
        <v>6</v>
      </c>
    </row>
    <row r="4" spans="2:10" x14ac:dyDescent="0.2">
      <c r="B4" s="3"/>
      <c r="C4" s="3"/>
      <c r="D4" s="3"/>
      <c r="E4" s="3"/>
      <c r="F4" s="3"/>
      <c r="G4" s="3"/>
      <c r="H4" s="3"/>
      <c r="I4" s="3"/>
      <c r="J4" s="3"/>
    </row>
    <row r="5" spans="2:10" x14ac:dyDescent="0.2">
      <c r="B5" s="3"/>
      <c r="C5" s="3"/>
      <c r="D5" s="3"/>
      <c r="E5" s="3"/>
      <c r="F5" s="3"/>
      <c r="G5" s="3"/>
      <c r="H5" s="3"/>
      <c r="I5" s="3"/>
      <c r="J5" s="3"/>
    </row>
    <row r="6" spans="2:10" x14ac:dyDescent="0.2">
      <c r="B6" s="3">
        <v>5</v>
      </c>
      <c r="C6" s="4">
        <v>0.4</v>
      </c>
      <c r="D6" s="3">
        <v>400</v>
      </c>
      <c r="E6" s="3">
        <f>(C6*D6)</f>
        <v>160</v>
      </c>
      <c r="F6" s="5">
        <v>145</v>
      </c>
      <c r="G6" s="3"/>
      <c r="H6" s="8">
        <f>(F6-E6)</f>
        <v>-15</v>
      </c>
      <c r="I6" s="3">
        <f>(H6*H6)</f>
        <v>225</v>
      </c>
      <c r="J6" s="3">
        <f>(I6/E6)</f>
        <v>1.40625</v>
      </c>
    </row>
    <row r="7" spans="2:10" x14ac:dyDescent="0.2">
      <c r="B7" s="3">
        <v>4</v>
      </c>
      <c r="C7" s="4">
        <v>0.3</v>
      </c>
      <c r="D7" s="3">
        <v>400</v>
      </c>
      <c r="E7" s="3">
        <f t="shared" ref="E7:E10" si="0">(C7*D7)</f>
        <v>120</v>
      </c>
      <c r="F7" s="5">
        <v>128</v>
      </c>
      <c r="G7" s="3"/>
      <c r="H7" s="8">
        <f t="shared" ref="H7:H10" si="1">(F7-E7)</f>
        <v>8</v>
      </c>
      <c r="I7" s="3">
        <f t="shared" ref="I7:I10" si="2">(H7*H7)</f>
        <v>64</v>
      </c>
      <c r="J7" s="3">
        <f t="shared" ref="J7:J10" si="3">(I7/E7)</f>
        <v>0.53333333333333333</v>
      </c>
    </row>
    <row r="8" spans="2:10" x14ac:dyDescent="0.2">
      <c r="B8" s="3">
        <v>3</v>
      </c>
      <c r="C8" s="4">
        <v>0.2</v>
      </c>
      <c r="D8" s="3">
        <v>400</v>
      </c>
      <c r="E8" s="3">
        <f t="shared" si="0"/>
        <v>80</v>
      </c>
      <c r="F8" s="5">
        <v>73</v>
      </c>
      <c r="G8" s="3"/>
      <c r="H8" s="8">
        <f t="shared" si="1"/>
        <v>-7</v>
      </c>
      <c r="I8" s="3">
        <f t="shared" si="2"/>
        <v>49</v>
      </c>
      <c r="J8" s="3">
        <f t="shared" si="3"/>
        <v>0.61250000000000004</v>
      </c>
    </row>
    <row r="9" spans="2:10" x14ac:dyDescent="0.2">
      <c r="B9" s="3">
        <v>2</v>
      </c>
      <c r="C9" s="4">
        <v>0.05</v>
      </c>
      <c r="D9" s="3">
        <v>400</v>
      </c>
      <c r="E9" s="3">
        <f t="shared" si="0"/>
        <v>20</v>
      </c>
      <c r="F9" s="5">
        <v>32</v>
      </c>
      <c r="G9" s="3"/>
      <c r="H9" s="8">
        <f t="shared" si="1"/>
        <v>12</v>
      </c>
      <c r="I9" s="3">
        <f t="shared" si="2"/>
        <v>144</v>
      </c>
      <c r="J9" s="3">
        <f t="shared" si="3"/>
        <v>7.2</v>
      </c>
    </row>
    <row r="10" spans="2:10" x14ac:dyDescent="0.2">
      <c r="B10" s="3">
        <v>1</v>
      </c>
      <c r="C10" s="4">
        <v>0.05</v>
      </c>
      <c r="D10" s="3">
        <v>400</v>
      </c>
      <c r="E10" s="3">
        <f t="shared" si="0"/>
        <v>20</v>
      </c>
      <c r="F10" s="5">
        <v>22</v>
      </c>
      <c r="G10" s="3"/>
      <c r="H10" s="8">
        <f t="shared" si="1"/>
        <v>2</v>
      </c>
      <c r="I10" s="3">
        <f t="shared" si="2"/>
        <v>4</v>
      </c>
      <c r="J10" s="3">
        <f t="shared" si="3"/>
        <v>0.2</v>
      </c>
    </row>
    <row r="11" spans="2:10" ht="17" x14ac:dyDescent="0.2">
      <c r="F11" s="1"/>
      <c r="H11" s="2"/>
      <c r="I11" s="11" t="s">
        <v>15</v>
      </c>
      <c r="J11" s="10">
        <f>SUM(J6:J10)</f>
        <v>9.9520833333333325</v>
      </c>
    </row>
    <row r="12" spans="2:10" x14ac:dyDescent="0.2">
      <c r="F12" s="1"/>
      <c r="H12" s="2"/>
      <c r="I12" s="6"/>
    </row>
    <row r="13" spans="2:10" ht="17" x14ac:dyDescent="0.2">
      <c r="E13" t="s">
        <v>8</v>
      </c>
      <c r="I13" s="11" t="s">
        <v>16</v>
      </c>
      <c r="J13" s="10">
        <f>CHIINV(0.1,4)</f>
        <v>7.7794403397348582</v>
      </c>
    </row>
    <row r="15" spans="2:10" ht="88" x14ac:dyDescent="0.25">
      <c r="B15" s="12" t="s">
        <v>9</v>
      </c>
      <c r="I15" s="13" t="s">
        <v>17</v>
      </c>
    </row>
    <row r="16" spans="2:10" ht="21" x14ac:dyDescent="0.25">
      <c r="B16" s="12" t="s">
        <v>10</v>
      </c>
    </row>
    <row r="17" spans="2:9" ht="21" x14ac:dyDescent="0.25">
      <c r="B17" s="12" t="s">
        <v>11</v>
      </c>
    </row>
    <row r="18" spans="2:9" ht="21" x14ac:dyDescent="0.25">
      <c r="B18" s="12" t="s">
        <v>13</v>
      </c>
    </row>
    <row r="19" spans="2:9" ht="21" x14ac:dyDescent="0.25">
      <c r="B19" s="12" t="s">
        <v>12</v>
      </c>
    </row>
    <row r="20" spans="2:9" ht="21" x14ac:dyDescent="0.25">
      <c r="B20" s="12">
        <f>CHIINV(0.1,4)</f>
        <v>7.7794403397348582</v>
      </c>
      <c r="G20" t="s">
        <v>27</v>
      </c>
    </row>
    <row r="21" spans="2:9" x14ac:dyDescent="0.2">
      <c r="G21" t="s">
        <v>28</v>
      </c>
    </row>
    <row r="22" spans="2:9" ht="21" x14ac:dyDescent="0.25">
      <c r="B22" s="12" t="s">
        <v>19</v>
      </c>
      <c r="C22">
        <f>CHIINV(0.1,6)</f>
        <v>10.64464067566842</v>
      </c>
    </row>
    <row r="24" spans="2:9" x14ac:dyDescent="0.2">
      <c r="B24" t="s">
        <v>18</v>
      </c>
      <c r="C24">
        <f>(7-1)</f>
        <v>6</v>
      </c>
    </row>
    <row r="26" spans="2:9" x14ac:dyDescent="0.2">
      <c r="B26" t="s">
        <v>33</v>
      </c>
      <c r="D26">
        <f>SUM(I32:I38)</f>
        <v>2280.3030303030305</v>
      </c>
    </row>
    <row r="30" spans="2:9" x14ac:dyDescent="0.2">
      <c r="B30" t="s">
        <v>32</v>
      </c>
      <c r="C30" s="14">
        <f>SUM(4000+5500+2500+9000+16500+20500+8000)</f>
        <v>66000</v>
      </c>
      <c r="E30" t="s">
        <v>29</v>
      </c>
      <c r="G30" t="s">
        <v>30</v>
      </c>
      <c r="I30" t="s">
        <v>31</v>
      </c>
    </row>
    <row r="32" spans="2:9" x14ac:dyDescent="0.2">
      <c r="B32" t="s">
        <v>20</v>
      </c>
      <c r="C32" s="14">
        <f>(66000*0.05)</f>
        <v>3300</v>
      </c>
      <c r="E32" s="15">
        <f>(4000-C32)</f>
        <v>700</v>
      </c>
      <c r="G32" s="15">
        <f t="shared" ref="G32:G38" si="4">E32^2</f>
        <v>490000</v>
      </c>
      <c r="I32">
        <f>(G32/C32)</f>
        <v>148.4848484848485</v>
      </c>
    </row>
    <row r="33" spans="2:9" x14ac:dyDescent="0.2">
      <c r="B33" t="s">
        <v>21</v>
      </c>
      <c r="C33" s="14">
        <f>(66000*0.05)</f>
        <v>3300</v>
      </c>
      <c r="E33" s="15">
        <f>(5500-C33)</f>
        <v>2200</v>
      </c>
      <c r="G33" s="15">
        <f t="shared" si="4"/>
        <v>4840000</v>
      </c>
      <c r="I33">
        <f>(G33/C33)</f>
        <v>1466.6666666666667</v>
      </c>
    </row>
    <row r="34" spans="2:9" x14ac:dyDescent="0.2">
      <c r="B34" t="s">
        <v>22</v>
      </c>
      <c r="C34" s="14">
        <f>(66000*0.05)</f>
        <v>3300</v>
      </c>
      <c r="E34" s="15">
        <f>(2500-C34)</f>
        <v>-800</v>
      </c>
      <c r="G34" s="15">
        <f t="shared" si="4"/>
        <v>640000</v>
      </c>
      <c r="I34">
        <f>(G34/C34)</f>
        <v>193.93939393939394</v>
      </c>
    </row>
    <row r="35" spans="2:9" x14ac:dyDescent="0.2">
      <c r="B35" t="s">
        <v>23</v>
      </c>
      <c r="C35" s="14">
        <f>(66000*0.15)</f>
        <v>9900</v>
      </c>
      <c r="E35" s="15">
        <f>9000-C35</f>
        <v>-900</v>
      </c>
      <c r="G35" s="15">
        <f t="shared" si="4"/>
        <v>810000</v>
      </c>
      <c r="I35">
        <f>G35/C35</f>
        <v>81.818181818181813</v>
      </c>
    </row>
    <row r="36" spans="2:9" x14ac:dyDescent="0.2">
      <c r="B36" t="s">
        <v>24</v>
      </c>
      <c r="C36" s="14">
        <f>(66000*0.25)</f>
        <v>16500</v>
      </c>
      <c r="E36" s="15">
        <f>16500-C36</f>
        <v>0</v>
      </c>
      <c r="G36" s="15">
        <f t="shared" si="4"/>
        <v>0</v>
      </c>
      <c r="I36">
        <f>(G36/C36)</f>
        <v>0</v>
      </c>
    </row>
    <row r="37" spans="2:9" x14ac:dyDescent="0.2">
      <c r="B37" t="s">
        <v>25</v>
      </c>
      <c r="C37" s="14">
        <f>(66000*0.3)</f>
        <v>19800</v>
      </c>
      <c r="E37" s="15">
        <f>20500-C37</f>
        <v>700</v>
      </c>
      <c r="G37" s="15">
        <f t="shared" si="4"/>
        <v>490000</v>
      </c>
      <c r="I37">
        <f>(G37/C37)</f>
        <v>24.747474747474747</v>
      </c>
    </row>
    <row r="38" spans="2:9" x14ac:dyDescent="0.2">
      <c r="B38" t="s">
        <v>26</v>
      </c>
      <c r="C38" s="14">
        <f>(66000*0.15)</f>
        <v>9900</v>
      </c>
      <c r="E38" s="15">
        <f>8000-C38</f>
        <v>-1900</v>
      </c>
      <c r="G38" s="15">
        <f t="shared" si="4"/>
        <v>3610000</v>
      </c>
      <c r="I38">
        <f>(G38/C38)</f>
        <v>364.64646464646466</v>
      </c>
    </row>
    <row r="40" spans="2:9" x14ac:dyDescent="0.2">
      <c r="I40">
        <f>SUM(I32:I38)</f>
        <v>2280.3030303030305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 Rating Chi Squared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Jordyn Lindsey Taylor</cp:lastModifiedBy>
  <cp:lastPrinted>2016-07-09T14:07:09Z</cp:lastPrinted>
  <dcterms:created xsi:type="dcterms:W3CDTF">2016-07-09T12:47:23Z</dcterms:created>
  <dcterms:modified xsi:type="dcterms:W3CDTF">2020-12-11T17:15:07Z</dcterms:modified>
</cp:coreProperties>
</file>