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115"/>
  </bookViews>
  <sheets>
    <sheet name="jf3-8" sheetId="1" r:id="rId1"/>
    <sheet name="Sheet1" sheetId="2" r:id="rId2"/>
  </sheets>
  <definedNames>
    <definedName name="_xlnm.Print_Titles" localSheetId="0">'jf3-8'!$1:$9</definedName>
  </definedNames>
  <calcPr calcId="145621"/>
</workbook>
</file>

<file path=xl/calcChain.xml><?xml version="1.0" encoding="utf-8"?>
<calcChain xmlns="http://schemas.openxmlformats.org/spreadsheetml/2006/main">
  <c r="W264" i="1" l="1"/>
  <c r="V264" i="1"/>
  <c r="W262" i="1"/>
  <c r="W263" i="1"/>
  <c r="W261" i="1"/>
  <c r="S19" i="1" l="1"/>
  <c r="Q19" i="1"/>
  <c r="P19" i="1"/>
  <c r="O19" i="1"/>
  <c r="O43" i="1"/>
  <c r="P43" i="1"/>
  <c r="Q43" i="1"/>
  <c r="R43" i="1"/>
  <c r="S43" i="1"/>
  <c r="O55" i="1"/>
  <c r="P55" i="1"/>
  <c r="Q55" i="1"/>
  <c r="R55" i="1"/>
  <c r="S55" i="1"/>
  <c r="O57" i="1"/>
  <c r="P57" i="1"/>
  <c r="Q57" i="1"/>
  <c r="R57" i="1"/>
  <c r="S57" i="1"/>
  <c r="O61" i="1"/>
  <c r="P61" i="1"/>
  <c r="Q61" i="1"/>
  <c r="R61" i="1"/>
  <c r="S61" i="1"/>
  <c r="O73" i="1"/>
  <c r="P73" i="1"/>
  <c r="Q73" i="1"/>
  <c r="R73" i="1"/>
  <c r="S73" i="1"/>
  <c r="O83" i="1"/>
  <c r="P83" i="1"/>
  <c r="Q83" i="1"/>
  <c r="R83" i="1"/>
  <c r="S83" i="1"/>
  <c r="O90" i="1"/>
  <c r="P90" i="1"/>
  <c r="Q90" i="1"/>
  <c r="R90" i="1"/>
  <c r="S90" i="1"/>
  <c r="O102" i="1"/>
  <c r="P102" i="1"/>
  <c r="Q102" i="1"/>
  <c r="R102" i="1"/>
  <c r="S102" i="1"/>
  <c r="O114" i="1"/>
  <c r="P114" i="1"/>
  <c r="Q114" i="1"/>
  <c r="R114" i="1"/>
  <c r="S114" i="1"/>
  <c r="O126" i="1"/>
  <c r="P126" i="1"/>
  <c r="Q126" i="1"/>
  <c r="R126" i="1"/>
  <c r="S126" i="1"/>
  <c r="O138" i="1"/>
  <c r="P138" i="1"/>
  <c r="Q138" i="1"/>
  <c r="R138" i="1"/>
  <c r="S138" i="1"/>
  <c r="O156" i="1"/>
  <c r="P156" i="1"/>
  <c r="Q156" i="1"/>
  <c r="R156" i="1"/>
  <c r="S156" i="1"/>
  <c r="O174" i="1"/>
  <c r="P174" i="1"/>
  <c r="Q174" i="1"/>
  <c r="R174" i="1"/>
  <c r="S174" i="1"/>
  <c r="O192" i="1"/>
  <c r="P192" i="1"/>
  <c r="Q192" i="1"/>
  <c r="R192" i="1"/>
  <c r="S192" i="1"/>
  <c r="O210" i="1"/>
  <c r="P210" i="1"/>
  <c r="Q210" i="1"/>
  <c r="R210" i="1"/>
  <c r="S210" i="1"/>
  <c r="O228" i="1"/>
  <c r="P228" i="1"/>
  <c r="Q228" i="1"/>
  <c r="R228" i="1"/>
  <c r="O31" i="1"/>
  <c r="Q31" i="1"/>
  <c r="P31" i="1"/>
  <c r="R31" i="1"/>
  <c r="S31" i="1"/>
  <c r="L3" i="1"/>
  <c r="L2" i="1"/>
  <c r="L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10" i="1"/>
  <c r="K11" i="1"/>
  <c r="L126" i="1"/>
  <c r="L57" i="1"/>
  <c r="L61" i="1"/>
  <c r="L102" i="1"/>
  <c r="L90" i="1"/>
  <c r="L228" i="1"/>
  <c r="L156" i="1"/>
  <c r="L73" i="1"/>
  <c r="L83" i="1"/>
  <c r="L192" i="1"/>
  <c r="L210" i="1"/>
  <c r="L138" i="1"/>
  <c r="L43" i="1"/>
  <c r="L114" i="1"/>
  <c r="L31" i="1"/>
  <c r="L19" i="1"/>
  <c r="L174" i="1"/>
  <c r="L55" i="1"/>
  <c r="K261" i="1" l="1"/>
  <c r="M126" i="1" s="1"/>
  <c r="M19" i="1"/>
  <c r="M73" i="1"/>
  <c r="M138" i="1"/>
  <c r="M57" i="1"/>
  <c r="M192" i="1"/>
  <c r="M210" i="1"/>
  <c r="M90" i="1"/>
  <c r="M31" i="1"/>
  <c r="L261" i="1"/>
  <c r="K260" i="1"/>
  <c r="N31" i="1" s="1"/>
  <c r="M61" i="1" l="1"/>
  <c r="M102" i="1"/>
  <c r="M156" i="1"/>
  <c r="M228" i="1"/>
  <c r="M43" i="1"/>
  <c r="M174" i="1"/>
  <c r="M114" i="1"/>
  <c r="M55" i="1"/>
  <c r="M83" i="1"/>
  <c r="N19" i="1"/>
  <c r="N61" i="1"/>
  <c r="N83" i="1"/>
  <c r="N102" i="1"/>
  <c r="N126" i="1"/>
  <c r="N73" i="1"/>
  <c r="N156" i="1"/>
  <c r="N192" i="1"/>
  <c r="N228" i="1"/>
  <c r="N90" i="1"/>
  <c r="N174" i="1"/>
  <c r="N43" i="1"/>
  <c r="N57" i="1"/>
  <c r="N210" i="1"/>
  <c r="N114" i="1"/>
  <c r="N138" i="1"/>
  <c r="N55" i="1"/>
  <c r="M261" i="1" l="1"/>
  <c r="K258" i="1"/>
</calcChain>
</file>

<file path=xl/sharedStrings.xml><?xml version="1.0" encoding="utf-8"?>
<sst xmlns="http://schemas.openxmlformats.org/spreadsheetml/2006/main" count="66" uniqueCount="60">
  <si>
    <t>jf3 Storm Number: 8</t>
  </si>
  <si>
    <t>Rain Start Date and Time   _________ ________</t>
  </si>
  <si>
    <t>Rain End Date and Time     _________ ________</t>
  </si>
  <si>
    <t>Rain Total                 _________</t>
  </si>
  <si>
    <t>Storm Start Date and Time  _________ ________  (first SCODE 101)</t>
  </si>
  <si>
    <t>Storm End Date and Time    _________ ________  (last SCODE 101)</t>
  </si>
  <si>
    <t>Original CR1000 Stage</t>
  </si>
  <si>
    <t>Original CR1000 Q</t>
  </si>
  <si>
    <t>Accum. Prec</t>
  </si>
  <si>
    <t>SCODE</t>
  </si>
  <si>
    <t>Num Sent</t>
  </si>
  <si>
    <t>Bottle Number</t>
  </si>
  <si>
    <t>Num TAKEN</t>
  </si>
  <si>
    <t>Volume</t>
  </si>
  <si>
    <t>Runoff Volume Sample Represents</t>
  </si>
  <si>
    <t>Percent Total Storm Volume</t>
  </si>
  <si>
    <t>mL of Sample from each discrete sample (SampVOL*MaxBotVol/MaxSmpVOL)</t>
  </si>
  <si>
    <t>Sample Number</t>
  </si>
  <si>
    <t>Sample Date</t>
  </si>
  <si>
    <t>Sample Time</t>
  </si>
  <si>
    <t xml:space="preserve"> ADAPS Date and Time</t>
  </si>
  <si>
    <t>ADAPS Corrected Stage</t>
  </si>
  <si>
    <t>ADAPS Corrected Q</t>
  </si>
  <si>
    <t>MET Station Time</t>
  </si>
  <si>
    <t>MET Station Accum PREC</t>
  </si>
  <si>
    <t>MET Storm Rain</t>
  </si>
  <si>
    <t>Sample Volume to Stevens Point SUM(N:N)</t>
  </si>
  <si>
    <t>Maximum Sample volume from any discrete sample(MaxBottVOL)</t>
  </si>
  <si>
    <t>Maximum Runoff Volume for each discrete sample  MAX(L:L)</t>
  </si>
  <si>
    <t>Total Sampled Storm Volume  SUM(K:K)</t>
  </si>
  <si>
    <t>Total Runoff Storm Volume  SUM(K:K)</t>
  </si>
  <si>
    <t>Sample Stage</t>
  </si>
  <si>
    <t>Storm Rain</t>
  </si>
  <si>
    <t>K256</t>
  </si>
  <si>
    <t>K10</t>
  </si>
  <si>
    <t>JF3-8-1</t>
  </si>
  <si>
    <t>JF3-8-2</t>
  </si>
  <si>
    <t>JF3-8-3</t>
  </si>
  <si>
    <t>JF3-8-4</t>
  </si>
  <si>
    <t>JF3-8-5</t>
  </si>
  <si>
    <t>JF3-8-6</t>
  </si>
  <si>
    <t>JF3-8-7</t>
  </si>
  <si>
    <t>JF3-8-8</t>
  </si>
  <si>
    <t>JF3-8-9</t>
  </si>
  <si>
    <t>JF3-8-10</t>
  </si>
  <si>
    <t>JF3-8-11</t>
  </si>
  <si>
    <t>JF3-8-12</t>
  </si>
  <si>
    <t>JF3-8-13</t>
  </si>
  <si>
    <t>JF3-8-14</t>
  </si>
  <si>
    <t>JF3-8-15</t>
  </si>
  <si>
    <t>JF3-8-16</t>
  </si>
  <si>
    <t>JF3-8-17</t>
  </si>
  <si>
    <t>JF3-8-18</t>
  </si>
  <si>
    <t>JF3-8</t>
  </si>
  <si>
    <t>Bottles JF3-1 - 18 picked up 3/11/13</t>
  </si>
  <si>
    <t>Example script output</t>
  </si>
  <si>
    <t>Lab Sample Volume</t>
  </si>
  <si>
    <t>Max Bottle Volume</t>
  </si>
  <si>
    <t>Total Sampled Storm Volume</t>
  </si>
  <si>
    <t>Bottle Pickup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</si>
</sst>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\ hh:mm"/>
    <numFmt numFmtId="165" formatCode="0.0%"/>
    <numFmt numFmtId="166" formatCode="mm/dd/yy"/>
    <numFmt numFmtId="167" formatCode="hh:mm"/>
    <numFmt numFmtId="168" formatCode="mm/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22" fontId="6" fillId="2" borderId="0" xfId="6" applyNumberFormat="1" applyAlignment="1">
      <alignment horizontal="center"/>
    </xf>
    <xf numFmtId="164" fontId="0" fillId="0" borderId="0" xfId="0" applyNumberFormat="1"/>
    <xf numFmtId="22" fontId="6" fillId="33" borderId="0" xfId="6" applyNumberFormat="1" applyFill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66" fontId="0" fillId="33" borderId="0" xfId="0" applyNumberForma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4" fontId="0" fillId="33" borderId="0" xfId="0" applyNumberFormat="1" applyFill="1"/>
    <xf numFmtId="164" fontId="0" fillId="33" borderId="0" xfId="0" applyNumberFormat="1" applyFill="1" applyAlignment="1">
      <alignment horizontal="center"/>
    </xf>
    <xf numFmtId="22" fontId="6" fillId="34" borderId="0" xfId="6" applyNumberFormat="1" applyFill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1" fontId="0" fillId="34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6" fontId="0" fillId="34" borderId="0" xfId="0" applyNumberFormat="1" applyFill="1" applyAlignment="1">
      <alignment horizontal="center"/>
    </xf>
    <xf numFmtId="167" fontId="0" fillId="34" borderId="0" xfId="0" applyNumberFormat="1" applyFill="1" applyAlignment="1">
      <alignment horizontal="center"/>
    </xf>
    <xf numFmtId="164" fontId="0" fillId="34" borderId="0" xfId="0" applyNumberFormat="1" applyFill="1"/>
    <xf numFmtId="164" fontId="0" fillId="34" borderId="0" xfId="0" applyNumberFormat="1" applyFill="1" applyAlignment="1">
      <alignment horizontal="center"/>
    </xf>
    <xf numFmtId="168" fontId="0" fillId="34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8" fillId="35" borderId="0" xfId="0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167" fontId="18" fillId="35" borderId="0" xfId="0" applyNumberFormat="1" applyFont="1" applyFill="1" applyAlignment="1">
      <alignment horizontal="center"/>
    </xf>
    <xf numFmtId="22" fontId="18" fillId="35" borderId="0" xfId="6" applyNumberFormat="1" applyFont="1" applyFill="1" applyAlignment="1">
      <alignment horizontal="center"/>
    </xf>
    <xf numFmtId="1" fontId="18" fillId="35" borderId="0" xfId="0" applyNumberFormat="1" applyFont="1" applyFill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22" fontId="18" fillId="35" borderId="10" xfId="6" applyNumberFormat="1" applyFont="1" applyFill="1" applyBorder="1" applyAlignment="1">
      <alignment horizontal="center"/>
    </xf>
    <xf numFmtId="1" fontId="18" fillId="35" borderId="10" xfId="0" applyNumberFormat="1" applyFont="1" applyFill="1" applyBorder="1" applyAlignment="1">
      <alignment horizontal="center"/>
    </xf>
    <xf numFmtId="0" fontId="19" fillId="35" borderId="0" xfId="0" applyFont="1" applyFill="1" applyAlignment="1">
      <alignment horizontal="left"/>
    </xf>
    <xf numFmtId="0" fontId="18" fillId="36" borderId="0" xfId="0" applyFont="1" applyFill="1" applyAlignment="1">
      <alignment horizontal="center"/>
    </xf>
    <xf numFmtId="166" fontId="18" fillId="36" borderId="0" xfId="0" applyNumberFormat="1" applyFont="1" applyFill="1" applyAlignment="1">
      <alignment horizontal="center"/>
    </xf>
    <xf numFmtId="167" fontId="18" fillId="36" borderId="0" xfId="0" applyNumberFormat="1" applyFont="1" applyFill="1" applyAlignment="1">
      <alignment horizontal="center"/>
    </xf>
    <xf numFmtId="22" fontId="19" fillId="35" borderId="10" xfId="6" applyNumberFormat="1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9" fontId="0" fillId="35" borderId="0" xfId="42" applyFont="1" applyFill="1" applyAlignment="1">
      <alignment horizontal="center"/>
    </xf>
    <xf numFmtId="0" fontId="0" fillId="35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1" fontId="16" fillId="35" borderId="0" xfId="0" applyNumberFormat="1" applyFont="1" applyFill="1" applyAlignment="1">
      <alignment horizontal="center"/>
    </xf>
    <xf numFmtId="9" fontId="16" fillId="35" borderId="0" xfId="42" applyFont="1" applyFill="1" applyAlignment="1">
      <alignment horizontal="center"/>
    </xf>
    <xf numFmtId="0" fontId="16" fillId="35" borderId="0" xfId="0" applyFont="1" applyFill="1" applyAlignment="1">
      <alignment horizontal="right"/>
    </xf>
    <xf numFmtId="9" fontId="0" fillId="35" borderId="10" xfId="42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14" fontId="16" fillId="35" borderId="0" xfId="0" applyNumberFormat="1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JF3 - Storm 8</a:t>
            </a:r>
          </a:p>
          <a:p>
            <a:pPr>
              <a:defRPr sz="1200"/>
            </a:pPr>
            <a:r>
              <a:rPr lang="en-US"/>
              <a:t>~0.5" Rain on Snow</a:t>
            </a:r>
          </a:p>
        </c:rich>
      </c:tx>
      <c:layout>
        <c:manualLayout>
          <c:xMode val="edge"/>
          <c:yMode val="edge"/>
          <c:x val="0.36168154087235044"/>
          <c:y val="1.85034271093543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7502010920993689E-2"/>
          <c:y val="0.1660833026329171"/>
          <c:w val="0.83095290842821001"/>
          <c:h val="0.51936651851891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'jf3-8'!$B$9</c:f>
              <c:strCache>
                <c:ptCount val="1"/>
                <c:pt idx="0">
                  <c:v>ADAPS Corrected Stage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'jf3-8'!$A$10:$A$257</c:f>
              <c:numCache>
                <c:formatCode>m/d/yyyy\ h:mm</c:formatCode>
                <c:ptCount val="248"/>
                <c:pt idx="0">
                  <c:v>41343.5</c:v>
                </c:pt>
                <c:pt idx="1">
                  <c:v>41343.510416666664</c:v>
                </c:pt>
                <c:pt idx="2">
                  <c:v>41343.513888888883</c:v>
                </c:pt>
                <c:pt idx="3">
                  <c:v>41343.517361111109</c:v>
                </c:pt>
                <c:pt idx="4">
                  <c:v>41343.520833333328</c:v>
                </c:pt>
                <c:pt idx="5">
                  <c:v>41343.524305555555</c:v>
                </c:pt>
                <c:pt idx="6">
                  <c:v>41343.527777777774</c:v>
                </c:pt>
                <c:pt idx="7">
                  <c:v>41343.53125</c:v>
                </c:pt>
                <c:pt idx="8">
                  <c:v>41343.534722222219</c:v>
                </c:pt>
                <c:pt idx="9">
                  <c:v>41343.538194444445</c:v>
                </c:pt>
                <c:pt idx="10">
                  <c:v>41343.541666666664</c:v>
                </c:pt>
                <c:pt idx="11">
                  <c:v>41343.545138888883</c:v>
                </c:pt>
                <c:pt idx="12">
                  <c:v>41343.548611111109</c:v>
                </c:pt>
                <c:pt idx="13">
                  <c:v>41343.552083333328</c:v>
                </c:pt>
                <c:pt idx="14">
                  <c:v>41343.555555555555</c:v>
                </c:pt>
                <c:pt idx="15">
                  <c:v>41343.559027777774</c:v>
                </c:pt>
                <c:pt idx="16">
                  <c:v>41343.5625</c:v>
                </c:pt>
                <c:pt idx="17">
                  <c:v>41343.565972222219</c:v>
                </c:pt>
                <c:pt idx="18">
                  <c:v>41343.569444444445</c:v>
                </c:pt>
                <c:pt idx="19">
                  <c:v>41343.572916666664</c:v>
                </c:pt>
                <c:pt idx="20">
                  <c:v>41343.576388888883</c:v>
                </c:pt>
                <c:pt idx="21">
                  <c:v>41343.579861111109</c:v>
                </c:pt>
                <c:pt idx="22">
                  <c:v>41343.583333333328</c:v>
                </c:pt>
                <c:pt idx="23">
                  <c:v>41343.586805555555</c:v>
                </c:pt>
                <c:pt idx="24">
                  <c:v>41343.590277777774</c:v>
                </c:pt>
                <c:pt idx="25">
                  <c:v>41343.59375</c:v>
                </c:pt>
                <c:pt idx="26">
                  <c:v>41343.597222222219</c:v>
                </c:pt>
                <c:pt idx="27">
                  <c:v>41343.600694444445</c:v>
                </c:pt>
                <c:pt idx="28">
                  <c:v>41343.604166666664</c:v>
                </c:pt>
                <c:pt idx="29">
                  <c:v>41343.607638888883</c:v>
                </c:pt>
                <c:pt idx="30">
                  <c:v>41343.611111111109</c:v>
                </c:pt>
                <c:pt idx="31">
                  <c:v>41343.614583333328</c:v>
                </c:pt>
                <c:pt idx="32">
                  <c:v>41343.618055555555</c:v>
                </c:pt>
                <c:pt idx="33">
                  <c:v>41343.621527777774</c:v>
                </c:pt>
                <c:pt idx="34">
                  <c:v>41343.625</c:v>
                </c:pt>
                <c:pt idx="35">
                  <c:v>41343.628472222219</c:v>
                </c:pt>
                <c:pt idx="36">
                  <c:v>41343.631944444445</c:v>
                </c:pt>
                <c:pt idx="37">
                  <c:v>41343.635416666664</c:v>
                </c:pt>
                <c:pt idx="38">
                  <c:v>41343.638888888883</c:v>
                </c:pt>
                <c:pt idx="39">
                  <c:v>41343.642361111109</c:v>
                </c:pt>
                <c:pt idx="40">
                  <c:v>41343.645833333328</c:v>
                </c:pt>
                <c:pt idx="41">
                  <c:v>41343.649305555555</c:v>
                </c:pt>
                <c:pt idx="42">
                  <c:v>41343.652777777774</c:v>
                </c:pt>
                <c:pt idx="43">
                  <c:v>41343.65625</c:v>
                </c:pt>
                <c:pt idx="44">
                  <c:v>41343.659722222219</c:v>
                </c:pt>
                <c:pt idx="45">
                  <c:v>41343.663194444445</c:v>
                </c:pt>
                <c:pt idx="46">
                  <c:v>41343.666666666664</c:v>
                </c:pt>
                <c:pt idx="47">
                  <c:v>41343.670138888883</c:v>
                </c:pt>
                <c:pt idx="48">
                  <c:v>41343.673611111109</c:v>
                </c:pt>
                <c:pt idx="49">
                  <c:v>41343.677083333328</c:v>
                </c:pt>
                <c:pt idx="50">
                  <c:v>41343.680555555555</c:v>
                </c:pt>
                <c:pt idx="51">
                  <c:v>41343.684027777774</c:v>
                </c:pt>
                <c:pt idx="52">
                  <c:v>41343.6875</c:v>
                </c:pt>
                <c:pt idx="53">
                  <c:v>41343.690972222219</c:v>
                </c:pt>
                <c:pt idx="54">
                  <c:v>41343.694444444445</c:v>
                </c:pt>
                <c:pt idx="55">
                  <c:v>41343.697916666664</c:v>
                </c:pt>
                <c:pt idx="56">
                  <c:v>41343.701388888883</c:v>
                </c:pt>
                <c:pt idx="57">
                  <c:v>41343.704861111109</c:v>
                </c:pt>
                <c:pt idx="58">
                  <c:v>41343.708333333328</c:v>
                </c:pt>
                <c:pt idx="59">
                  <c:v>41343.711805555555</c:v>
                </c:pt>
                <c:pt idx="60">
                  <c:v>41343.715277777774</c:v>
                </c:pt>
                <c:pt idx="61">
                  <c:v>41343.71875</c:v>
                </c:pt>
                <c:pt idx="62">
                  <c:v>41343.722222222219</c:v>
                </c:pt>
                <c:pt idx="63">
                  <c:v>41343.725694444445</c:v>
                </c:pt>
                <c:pt idx="64">
                  <c:v>41343.729166666664</c:v>
                </c:pt>
                <c:pt idx="65">
                  <c:v>41343.732638888883</c:v>
                </c:pt>
                <c:pt idx="66">
                  <c:v>41343.736111111109</c:v>
                </c:pt>
                <c:pt idx="67">
                  <c:v>41343.739583333328</c:v>
                </c:pt>
                <c:pt idx="68">
                  <c:v>41343.743055555555</c:v>
                </c:pt>
                <c:pt idx="69">
                  <c:v>41343.746527777774</c:v>
                </c:pt>
                <c:pt idx="70">
                  <c:v>41343.75</c:v>
                </c:pt>
                <c:pt idx="71">
                  <c:v>41343.753472222219</c:v>
                </c:pt>
                <c:pt idx="72">
                  <c:v>41343.756944444445</c:v>
                </c:pt>
                <c:pt idx="73">
                  <c:v>41343.760416666664</c:v>
                </c:pt>
                <c:pt idx="74">
                  <c:v>41343.763888888883</c:v>
                </c:pt>
                <c:pt idx="75">
                  <c:v>41343.767361111109</c:v>
                </c:pt>
                <c:pt idx="76">
                  <c:v>41343.770833333328</c:v>
                </c:pt>
                <c:pt idx="77">
                  <c:v>41343.774305555555</c:v>
                </c:pt>
                <c:pt idx="78">
                  <c:v>41343.777777777774</c:v>
                </c:pt>
                <c:pt idx="79">
                  <c:v>41343.78125</c:v>
                </c:pt>
                <c:pt idx="80">
                  <c:v>41343.784722222219</c:v>
                </c:pt>
                <c:pt idx="81">
                  <c:v>41343.788194444445</c:v>
                </c:pt>
                <c:pt idx="82">
                  <c:v>41343.791666666664</c:v>
                </c:pt>
                <c:pt idx="83">
                  <c:v>41343.795138888883</c:v>
                </c:pt>
                <c:pt idx="84">
                  <c:v>41343.798611111109</c:v>
                </c:pt>
                <c:pt idx="85">
                  <c:v>41343.802083333328</c:v>
                </c:pt>
                <c:pt idx="86">
                  <c:v>41343.805555555555</c:v>
                </c:pt>
                <c:pt idx="87">
                  <c:v>41343.809027777774</c:v>
                </c:pt>
                <c:pt idx="88">
                  <c:v>41343.8125</c:v>
                </c:pt>
                <c:pt idx="89">
                  <c:v>41343.815972222219</c:v>
                </c:pt>
                <c:pt idx="90">
                  <c:v>41343.819444444445</c:v>
                </c:pt>
                <c:pt idx="91">
                  <c:v>41343.822916666664</c:v>
                </c:pt>
                <c:pt idx="92">
                  <c:v>41343.826388888883</c:v>
                </c:pt>
                <c:pt idx="93">
                  <c:v>41343.829861111109</c:v>
                </c:pt>
                <c:pt idx="94">
                  <c:v>41343.833333333328</c:v>
                </c:pt>
                <c:pt idx="95">
                  <c:v>41343.836805555555</c:v>
                </c:pt>
                <c:pt idx="96">
                  <c:v>41343.840277777774</c:v>
                </c:pt>
                <c:pt idx="97">
                  <c:v>41343.84375</c:v>
                </c:pt>
                <c:pt idx="98">
                  <c:v>41343.847222222219</c:v>
                </c:pt>
                <c:pt idx="99">
                  <c:v>41343.850694444445</c:v>
                </c:pt>
                <c:pt idx="100">
                  <c:v>41343.854166666664</c:v>
                </c:pt>
                <c:pt idx="101">
                  <c:v>41343.857638888883</c:v>
                </c:pt>
                <c:pt idx="102">
                  <c:v>41343.861111111109</c:v>
                </c:pt>
                <c:pt idx="103">
                  <c:v>41343.864583333328</c:v>
                </c:pt>
                <c:pt idx="104">
                  <c:v>41343.868055555555</c:v>
                </c:pt>
                <c:pt idx="105">
                  <c:v>41343.871527777774</c:v>
                </c:pt>
                <c:pt idx="106">
                  <c:v>41343.875</c:v>
                </c:pt>
                <c:pt idx="107">
                  <c:v>41343.878472222219</c:v>
                </c:pt>
                <c:pt idx="108">
                  <c:v>41343.881944444445</c:v>
                </c:pt>
                <c:pt idx="109">
                  <c:v>41343.885416666664</c:v>
                </c:pt>
                <c:pt idx="110">
                  <c:v>41343.888888888883</c:v>
                </c:pt>
                <c:pt idx="111">
                  <c:v>41343.892361111109</c:v>
                </c:pt>
                <c:pt idx="112">
                  <c:v>41343.895833333328</c:v>
                </c:pt>
                <c:pt idx="113">
                  <c:v>41343.899305555555</c:v>
                </c:pt>
                <c:pt idx="114">
                  <c:v>41343.902777777774</c:v>
                </c:pt>
                <c:pt idx="115">
                  <c:v>41343.90625</c:v>
                </c:pt>
                <c:pt idx="116">
                  <c:v>41343.909722222219</c:v>
                </c:pt>
                <c:pt idx="117">
                  <c:v>41343.913194444445</c:v>
                </c:pt>
                <c:pt idx="118">
                  <c:v>41343.916666666664</c:v>
                </c:pt>
                <c:pt idx="119">
                  <c:v>41343.920138888883</c:v>
                </c:pt>
                <c:pt idx="120">
                  <c:v>41343.923611111109</c:v>
                </c:pt>
                <c:pt idx="121">
                  <c:v>41343.927083333328</c:v>
                </c:pt>
                <c:pt idx="122">
                  <c:v>41343.930555555555</c:v>
                </c:pt>
                <c:pt idx="123">
                  <c:v>41343.934027777774</c:v>
                </c:pt>
                <c:pt idx="124">
                  <c:v>41343.9375</c:v>
                </c:pt>
                <c:pt idx="125">
                  <c:v>41343.940972222219</c:v>
                </c:pt>
                <c:pt idx="126">
                  <c:v>41343.944444444445</c:v>
                </c:pt>
                <c:pt idx="127">
                  <c:v>41343.947916666664</c:v>
                </c:pt>
                <c:pt idx="128">
                  <c:v>41343.951388888883</c:v>
                </c:pt>
                <c:pt idx="129">
                  <c:v>41343.954861111109</c:v>
                </c:pt>
                <c:pt idx="130">
                  <c:v>41343.958333333328</c:v>
                </c:pt>
                <c:pt idx="131">
                  <c:v>41343.961805555555</c:v>
                </c:pt>
                <c:pt idx="132">
                  <c:v>41343.965277777774</c:v>
                </c:pt>
                <c:pt idx="133">
                  <c:v>41343.96875</c:v>
                </c:pt>
                <c:pt idx="134">
                  <c:v>41343.972222222219</c:v>
                </c:pt>
                <c:pt idx="135">
                  <c:v>41343.975694444445</c:v>
                </c:pt>
                <c:pt idx="136">
                  <c:v>41343.979166666664</c:v>
                </c:pt>
                <c:pt idx="137">
                  <c:v>41343.982638888883</c:v>
                </c:pt>
                <c:pt idx="138">
                  <c:v>41343.986111111109</c:v>
                </c:pt>
                <c:pt idx="139">
                  <c:v>41343.989583333328</c:v>
                </c:pt>
                <c:pt idx="140">
                  <c:v>41343.993055555555</c:v>
                </c:pt>
                <c:pt idx="141">
                  <c:v>41343.996527777774</c:v>
                </c:pt>
                <c:pt idx="142">
                  <c:v>41344</c:v>
                </c:pt>
                <c:pt idx="143">
                  <c:v>41344.003472222219</c:v>
                </c:pt>
                <c:pt idx="144">
                  <c:v>41344.006944444445</c:v>
                </c:pt>
                <c:pt idx="145">
                  <c:v>41344.010416666664</c:v>
                </c:pt>
                <c:pt idx="146">
                  <c:v>41344.013888888883</c:v>
                </c:pt>
                <c:pt idx="147">
                  <c:v>41344.017361111109</c:v>
                </c:pt>
                <c:pt idx="148">
                  <c:v>41344.020833333328</c:v>
                </c:pt>
                <c:pt idx="149">
                  <c:v>41344.024305555555</c:v>
                </c:pt>
                <c:pt idx="150">
                  <c:v>41344.027777777774</c:v>
                </c:pt>
                <c:pt idx="151">
                  <c:v>41344.03125</c:v>
                </c:pt>
                <c:pt idx="152">
                  <c:v>41344.034722222219</c:v>
                </c:pt>
                <c:pt idx="153">
                  <c:v>41344.038194444445</c:v>
                </c:pt>
                <c:pt idx="154">
                  <c:v>41344.041666666664</c:v>
                </c:pt>
                <c:pt idx="155">
                  <c:v>41344.045138888883</c:v>
                </c:pt>
                <c:pt idx="156">
                  <c:v>41344.048611111109</c:v>
                </c:pt>
                <c:pt idx="157">
                  <c:v>41344.052083333328</c:v>
                </c:pt>
                <c:pt idx="158">
                  <c:v>41344.055555555555</c:v>
                </c:pt>
                <c:pt idx="159">
                  <c:v>41344.059027777774</c:v>
                </c:pt>
                <c:pt idx="160">
                  <c:v>41344.0625</c:v>
                </c:pt>
                <c:pt idx="161">
                  <c:v>41344.065972222219</c:v>
                </c:pt>
                <c:pt idx="162">
                  <c:v>41344.069444444445</c:v>
                </c:pt>
                <c:pt idx="163">
                  <c:v>41344.072916666664</c:v>
                </c:pt>
                <c:pt idx="164">
                  <c:v>41344.076388888883</c:v>
                </c:pt>
                <c:pt idx="165">
                  <c:v>41344.079861111109</c:v>
                </c:pt>
                <c:pt idx="166">
                  <c:v>41344.083333333328</c:v>
                </c:pt>
                <c:pt idx="167">
                  <c:v>41344.086805555555</c:v>
                </c:pt>
                <c:pt idx="168">
                  <c:v>41344.090277777774</c:v>
                </c:pt>
                <c:pt idx="169">
                  <c:v>41344.09375</c:v>
                </c:pt>
                <c:pt idx="170">
                  <c:v>41344.097222222219</c:v>
                </c:pt>
                <c:pt idx="171">
                  <c:v>41344.100694444445</c:v>
                </c:pt>
                <c:pt idx="172">
                  <c:v>41344.104166666664</c:v>
                </c:pt>
                <c:pt idx="173">
                  <c:v>41344.107638888883</c:v>
                </c:pt>
                <c:pt idx="174">
                  <c:v>41344.111111111109</c:v>
                </c:pt>
                <c:pt idx="175">
                  <c:v>41344.114583333328</c:v>
                </c:pt>
                <c:pt idx="176">
                  <c:v>41344.118055555555</c:v>
                </c:pt>
                <c:pt idx="177">
                  <c:v>41344.121527777774</c:v>
                </c:pt>
                <c:pt idx="178">
                  <c:v>41344.125</c:v>
                </c:pt>
                <c:pt idx="179">
                  <c:v>41344.128472222219</c:v>
                </c:pt>
                <c:pt idx="180">
                  <c:v>41344.131944444445</c:v>
                </c:pt>
                <c:pt idx="181">
                  <c:v>41344.135416666664</c:v>
                </c:pt>
                <c:pt idx="182">
                  <c:v>41344.138888888883</c:v>
                </c:pt>
                <c:pt idx="183">
                  <c:v>41344.142361111109</c:v>
                </c:pt>
                <c:pt idx="184">
                  <c:v>41344.145833333328</c:v>
                </c:pt>
                <c:pt idx="185">
                  <c:v>41344.149305555555</c:v>
                </c:pt>
                <c:pt idx="186">
                  <c:v>41344.152777777774</c:v>
                </c:pt>
                <c:pt idx="187">
                  <c:v>41344.15625</c:v>
                </c:pt>
                <c:pt idx="188">
                  <c:v>41344.159722222219</c:v>
                </c:pt>
                <c:pt idx="189">
                  <c:v>41344.163194444445</c:v>
                </c:pt>
                <c:pt idx="190">
                  <c:v>41344.166666666664</c:v>
                </c:pt>
                <c:pt idx="191">
                  <c:v>41344.170138888883</c:v>
                </c:pt>
                <c:pt idx="192">
                  <c:v>41344.173611111109</c:v>
                </c:pt>
                <c:pt idx="193">
                  <c:v>41344.177083333328</c:v>
                </c:pt>
                <c:pt idx="194">
                  <c:v>41344.180555555555</c:v>
                </c:pt>
                <c:pt idx="195">
                  <c:v>41344.184027777774</c:v>
                </c:pt>
                <c:pt idx="196">
                  <c:v>41344.1875</c:v>
                </c:pt>
                <c:pt idx="197">
                  <c:v>41344.190972222219</c:v>
                </c:pt>
                <c:pt idx="198">
                  <c:v>41344.194444444445</c:v>
                </c:pt>
                <c:pt idx="199">
                  <c:v>41344.197916666664</c:v>
                </c:pt>
                <c:pt idx="200">
                  <c:v>41344.201388888883</c:v>
                </c:pt>
                <c:pt idx="201">
                  <c:v>41344.204861111109</c:v>
                </c:pt>
                <c:pt idx="202">
                  <c:v>41344.208333333328</c:v>
                </c:pt>
                <c:pt idx="203">
                  <c:v>41344.211805555555</c:v>
                </c:pt>
                <c:pt idx="204">
                  <c:v>41344.215277777774</c:v>
                </c:pt>
                <c:pt idx="205">
                  <c:v>41344.21875</c:v>
                </c:pt>
                <c:pt idx="206">
                  <c:v>41344.222222222219</c:v>
                </c:pt>
                <c:pt idx="207">
                  <c:v>41344.225694444445</c:v>
                </c:pt>
                <c:pt idx="208">
                  <c:v>41344.229166666664</c:v>
                </c:pt>
                <c:pt idx="209">
                  <c:v>41344.232638888883</c:v>
                </c:pt>
                <c:pt idx="210">
                  <c:v>41344.236111111109</c:v>
                </c:pt>
                <c:pt idx="211">
                  <c:v>41344.239583333328</c:v>
                </c:pt>
                <c:pt idx="212">
                  <c:v>41344.243055555555</c:v>
                </c:pt>
                <c:pt idx="213">
                  <c:v>41344.246527777774</c:v>
                </c:pt>
                <c:pt idx="214">
                  <c:v>41344.25</c:v>
                </c:pt>
                <c:pt idx="215">
                  <c:v>41344.253472222219</c:v>
                </c:pt>
                <c:pt idx="216">
                  <c:v>41344.256944444445</c:v>
                </c:pt>
                <c:pt idx="217">
                  <c:v>41344.260416666664</c:v>
                </c:pt>
                <c:pt idx="218">
                  <c:v>41344.263888888883</c:v>
                </c:pt>
                <c:pt idx="219">
                  <c:v>41344.267361111109</c:v>
                </c:pt>
                <c:pt idx="220">
                  <c:v>41344.270833333328</c:v>
                </c:pt>
                <c:pt idx="221">
                  <c:v>41344.274305555555</c:v>
                </c:pt>
                <c:pt idx="222">
                  <c:v>41344.277777777774</c:v>
                </c:pt>
                <c:pt idx="223">
                  <c:v>41344.28125</c:v>
                </c:pt>
                <c:pt idx="224">
                  <c:v>41344.284722222219</c:v>
                </c:pt>
                <c:pt idx="225">
                  <c:v>41344.288194444445</c:v>
                </c:pt>
                <c:pt idx="226">
                  <c:v>41344.291666666664</c:v>
                </c:pt>
                <c:pt idx="227">
                  <c:v>41344.302083333328</c:v>
                </c:pt>
                <c:pt idx="228">
                  <c:v>41344.3125</c:v>
                </c:pt>
                <c:pt idx="229">
                  <c:v>41344.322916666664</c:v>
                </c:pt>
                <c:pt idx="230">
                  <c:v>41344.333333333328</c:v>
                </c:pt>
                <c:pt idx="231">
                  <c:v>41344.34375</c:v>
                </c:pt>
                <c:pt idx="232">
                  <c:v>41344.354166666664</c:v>
                </c:pt>
                <c:pt idx="233">
                  <c:v>41344.364583333328</c:v>
                </c:pt>
                <c:pt idx="234">
                  <c:v>41344.375</c:v>
                </c:pt>
                <c:pt idx="235">
                  <c:v>41344.385416666664</c:v>
                </c:pt>
                <c:pt idx="236">
                  <c:v>41344.395833333328</c:v>
                </c:pt>
                <c:pt idx="237">
                  <c:v>41344.40625</c:v>
                </c:pt>
                <c:pt idx="238">
                  <c:v>41344.416666666664</c:v>
                </c:pt>
                <c:pt idx="239">
                  <c:v>41344.427083333328</c:v>
                </c:pt>
                <c:pt idx="240">
                  <c:v>41344.4375</c:v>
                </c:pt>
                <c:pt idx="241">
                  <c:v>41344.447916666664</c:v>
                </c:pt>
                <c:pt idx="242">
                  <c:v>41344.458333333328</c:v>
                </c:pt>
                <c:pt idx="243">
                  <c:v>41344.46875</c:v>
                </c:pt>
                <c:pt idx="244">
                  <c:v>41344.479166666664</c:v>
                </c:pt>
                <c:pt idx="245">
                  <c:v>41344.489583333328</c:v>
                </c:pt>
                <c:pt idx="246">
                  <c:v>41344.5</c:v>
                </c:pt>
                <c:pt idx="247">
                  <c:v>41344.510416666664</c:v>
                </c:pt>
              </c:numCache>
            </c:numRef>
          </c:xVal>
          <c:yVal>
            <c:numRef>
              <c:f>'jf3-8'!$B$10:$B$257</c:f>
              <c:numCache>
                <c:formatCode>General</c:formatCode>
                <c:ptCount val="248"/>
                <c:pt idx="0">
                  <c:v>0</c:v>
                </c:pt>
                <c:pt idx="1">
                  <c:v>4.9000000000000002E-2</c:v>
                </c:pt>
                <c:pt idx="2">
                  <c:v>8.3000000000000004E-2</c:v>
                </c:pt>
                <c:pt idx="3">
                  <c:v>0.108</c:v>
                </c:pt>
                <c:pt idx="4">
                  <c:v>0.129</c:v>
                </c:pt>
                <c:pt idx="5">
                  <c:v>0.14399999999999999</c:v>
                </c:pt>
                <c:pt idx="6">
                  <c:v>0.155</c:v>
                </c:pt>
                <c:pt idx="7">
                  <c:v>0.17100000000000001</c:v>
                </c:pt>
                <c:pt idx="8">
                  <c:v>0.17899999999999999</c:v>
                </c:pt>
                <c:pt idx="9">
                  <c:v>0.2</c:v>
                </c:pt>
                <c:pt idx="10">
                  <c:v>0.253</c:v>
                </c:pt>
                <c:pt idx="11">
                  <c:v>0.27700000000000002</c:v>
                </c:pt>
                <c:pt idx="12">
                  <c:v>0.29799999999999999</c:v>
                </c:pt>
                <c:pt idx="13">
                  <c:v>0.34399999999999997</c:v>
                </c:pt>
                <c:pt idx="14">
                  <c:v>0.33300000000000002</c:v>
                </c:pt>
                <c:pt idx="15">
                  <c:v>0.33200000000000002</c:v>
                </c:pt>
                <c:pt idx="16">
                  <c:v>0.32800000000000001</c:v>
                </c:pt>
                <c:pt idx="17">
                  <c:v>0.32200000000000001</c:v>
                </c:pt>
                <c:pt idx="18">
                  <c:v>0.32400000000000001</c:v>
                </c:pt>
                <c:pt idx="19">
                  <c:v>0.32300000000000001</c:v>
                </c:pt>
                <c:pt idx="20">
                  <c:v>0.32700000000000001</c:v>
                </c:pt>
                <c:pt idx="21">
                  <c:v>0.32600000000000001</c:v>
                </c:pt>
                <c:pt idx="22">
                  <c:v>0.32300000000000001</c:v>
                </c:pt>
                <c:pt idx="23">
                  <c:v>0.32400000000000001</c:v>
                </c:pt>
                <c:pt idx="24">
                  <c:v>0.32800000000000001</c:v>
                </c:pt>
                <c:pt idx="25">
                  <c:v>0.32800000000000001</c:v>
                </c:pt>
                <c:pt idx="26">
                  <c:v>0.33</c:v>
                </c:pt>
                <c:pt idx="27">
                  <c:v>0.32700000000000001</c:v>
                </c:pt>
                <c:pt idx="28">
                  <c:v>0.32800000000000001</c:v>
                </c:pt>
                <c:pt idx="29">
                  <c:v>0.33100000000000002</c:v>
                </c:pt>
                <c:pt idx="30">
                  <c:v>0.32600000000000001</c:v>
                </c:pt>
                <c:pt idx="31">
                  <c:v>0.33</c:v>
                </c:pt>
                <c:pt idx="32">
                  <c:v>0.32800000000000001</c:v>
                </c:pt>
                <c:pt idx="33">
                  <c:v>0.32300000000000001</c:v>
                </c:pt>
                <c:pt idx="34">
                  <c:v>0.32</c:v>
                </c:pt>
                <c:pt idx="35">
                  <c:v>0.317</c:v>
                </c:pt>
                <c:pt idx="36">
                  <c:v>0.32300000000000001</c:v>
                </c:pt>
                <c:pt idx="37">
                  <c:v>0.32300000000000001</c:v>
                </c:pt>
                <c:pt idx="38">
                  <c:v>0.32</c:v>
                </c:pt>
                <c:pt idx="39">
                  <c:v>0.314</c:v>
                </c:pt>
                <c:pt idx="40">
                  <c:v>0.311</c:v>
                </c:pt>
                <c:pt idx="41">
                  <c:v>0.312</c:v>
                </c:pt>
                <c:pt idx="42">
                  <c:v>0.316</c:v>
                </c:pt>
                <c:pt idx="43">
                  <c:v>0.307</c:v>
                </c:pt>
                <c:pt idx="44">
                  <c:v>0.31</c:v>
                </c:pt>
                <c:pt idx="45">
                  <c:v>0.31</c:v>
                </c:pt>
                <c:pt idx="46">
                  <c:v>0.32300000000000001</c:v>
                </c:pt>
                <c:pt idx="47">
                  <c:v>0.628</c:v>
                </c:pt>
                <c:pt idx="48">
                  <c:v>0.55100000000000005</c:v>
                </c:pt>
                <c:pt idx="49">
                  <c:v>0.50600000000000001</c:v>
                </c:pt>
                <c:pt idx="50">
                  <c:v>0.46200000000000002</c:v>
                </c:pt>
                <c:pt idx="51">
                  <c:v>0.43</c:v>
                </c:pt>
                <c:pt idx="52">
                  <c:v>0.40799999999999997</c:v>
                </c:pt>
                <c:pt idx="53">
                  <c:v>0.39400000000000002</c:v>
                </c:pt>
                <c:pt idx="54">
                  <c:v>0.38200000000000001</c:v>
                </c:pt>
                <c:pt idx="55">
                  <c:v>0.377</c:v>
                </c:pt>
                <c:pt idx="56">
                  <c:v>0.36799999999999999</c:v>
                </c:pt>
                <c:pt idx="57">
                  <c:v>0.36699999999999999</c:v>
                </c:pt>
                <c:pt idx="58">
                  <c:v>0.36299999999999999</c:v>
                </c:pt>
                <c:pt idx="59">
                  <c:v>0.36599999999999999</c:v>
                </c:pt>
                <c:pt idx="60">
                  <c:v>0.36699999999999999</c:v>
                </c:pt>
                <c:pt idx="61">
                  <c:v>0.36899999999999999</c:v>
                </c:pt>
                <c:pt idx="62">
                  <c:v>0.40200000000000002</c:v>
                </c:pt>
                <c:pt idx="63">
                  <c:v>0.41499999999999998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0.40899999999999997</c:v>
                </c:pt>
                <c:pt idx="67">
                  <c:v>0.41399999999999998</c:v>
                </c:pt>
                <c:pt idx="68">
                  <c:v>0.41499999999999998</c:v>
                </c:pt>
                <c:pt idx="69">
                  <c:v>0.41599999999999998</c:v>
                </c:pt>
                <c:pt idx="70">
                  <c:v>0.42</c:v>
                </c:pt>
                <c:pt idx="71">
                  <c:v>0.42699999999999999</c:v>
                </c:pt>
                <c:pt idx="72">
                  <c:v>0.71399999999999997</c:v>
                </c:pt>
                <c:pt idx="73">
                  <c:v>0.67900000000000005</c:v>
                </c:pt>
                <c:pt idx="74">
                  <c:v>0.60399999999999998</c:v>
                </c:pt>
                <c:pt idx="75">
                  <c:v>0.55300000000000005</c:v>
                </c:pt>
                <c:pt idx="76">
                  <c:v>0.52700000000000002</c:v>
                </c:pt>
                <c:pt idx="77">
                  <c:v>0.51300000000000001</c:v>
                </c:pt>
                <c:pt idx="78">
                  <c:v>0.502</c:v>
                </c:pt>
                <c:pt idx="79">
                  <c:v>0.49099999999999999</c:v>
                </c:pt>
                <c:pt idx="80">
                  <c:v>0.48199999999999998</c:v>
                </c:pt>
                <c:pt idx="81">
                  <c:v>0.47799999999999998</c:v>
                </c:pt>
                <c:pt idx="82">
                  <c:v>0.47</c:v>
                </c:pt>
                <c:pt idx="83">
                  <c:v>0.46200000000000002</c:v>
                </c:pt>
                <c:pt idx="84">
                  <c:v>0.45800000000000002</c:v>
                </c:pt>
                <c:pt idx="85">
                  <c:v>0.45400000000000001</c:v>
                </c:pt>
                <c:pt idx="86">
                  <c:v>0.45800000000000002</c:v>
                </c:pt>
                <c:pt idx="87">
                  <c:v>0.44900000000000001</c:v>
                </c:pt>
                <c:pt idx="88">
                  <c:v>0.45700000000000002</c:v>
                </c:pt>
                <c:pt idx="89">
                  <c:v>0.45700000000000002</c:v>
                </c:pt>
                <c:pt idx="90">
                  <c:v>0.45900000000000002</c:v>
                </c:pt>
                <c:pt idx="91">
                  <c:v>0.46</c:v>
                </c:pt>
                <c:pt idx="92">
                  <c:v>0.45600000000000002</c:v>
                </c:pt>
                <c:pt idx="93">
                  <c:v>0.45800000000000002</c:v>
                </c:pt>
                <c:pt idx="94">
                  <c:v>0.46400000000000002</c:v>
                </c:pt>
                <c:pt idx="95">
                  <c:v>0.46200000000000002</c:v>
                </c:pt>
                <c:pt idx="96">
                  <c:v>0.44700000000000001</c:v>
                </c:pt>
                <c:pt idx="97">
                  <c:v>0.441</c:v>
                </c:pt>
                <c:pt idx="98">
                  <c:v>0.439</c:v>
                </c:pt>
                <c:pt idx="99">
                  <c:v>0.435</c:v>
                </c:pt>
                <c:pt idx="100">
                  <c:v>0.436</c:v>
                </c:pt>
                <c:pt idx="101">
                  <c:v>0.434</c:v>
                </c:pt>
                <c:pt idx="102">
                  <c:v>0.42899999999999999</c:v>
                </c:pt>
                <c:pt idx="103">
                  <c:v>0.42499999999999999</c:v>
                </c:pt>
                <c:pt idx="104">
                  <c:v>0.41599999999999998</c:v>
                </c:pt>
                <c:pt idx="105">
                  <c:v>0.41299999999999998</c:v>
                </c:pt>
                <c:pt idx="106">
                  <c:v>0.40100000000000002</c:v>
                </c:pt>
                <c:pt idx="107">
                  <c:v>0.38600000000000001</c:v>
                </c:pt>
                <c:pt idx="108">
                  <c:v>0.371</c:v>
                </c:pt>
                <c:pt idx="109">
                  <c:v>0.35699999999999998</c:v>
                </c:pt>
                <c:pt idx="110">
                  <c:v>0.34499999999999997</c:v>
                </c:pt>
                <c:pt idx="111">
                  <c:v>0.33300000000000002</c:v>
                </c:pt>
                <c:pt idx="112">
                  <c:v>0.32</c:v>
                </c:pt>
                <c:pt idx="113">
                  <c:v>0.307</c:v>
                </c:pt>
                <c:pt idx="114">
                  <c:v>0.29499999999999998</c:v>
                </c:pt>
                <c:pt idx="115">
                  <c:v>0.28599999999999998</c:v>
                </c:pt>
                <c:pt idx="116">
                  <c:v>0.27700000000000002</c:v>
                </c:pt>
                <c:pt idx="117">
                  <c:v>0.26900000000000002</c:v>
                </c:pt>
                <c:pt idx="118">
                  <c:v>0.26300000000000001</c:v>
                </c:pt>
                <c:pt idx="119">
                  <c:v>0.252</c:v>
                </c:pt>
                <c:pt idx="120">
                  <c:v>0.253</c:v>
                </c:pt>
                <c:pt idx="121">
                  <c:v>0.249</c:v>
                </c:pt>
                <c:pt idx="122">
                  <c:v>0.246</c:v>
                </c:pt>
                <c:pt idx="123">
                  <c:v>0.24099999999999999</c:v>
                </c:pt>
                <c:pt idx="124">
                  <c:v>0.23599999999999999</c:v>
                </c:pt>
                <c:pt idx="125">
                  <c:v>0.23200000000000001</c:v>
                </c:pt>
                <c:pt idx="126">
                  <c:v>0.22900000000000001</c:v>
                </c:pt>
                <c:pt idx="127">
                  <c:v>0.22600000000000001</c:v>
                </c:pt>
                <c:pt idx="128">
                  <c:v>0.219</c:v>
                </c:pt>
                <c:pt idx="129">
                  <c:v>0.218</c:v>
                </c:pt>
                <c:pt idx="130">
                  <c:v>0.214</c:v>
                </c:pt>
                <c:pt idx="131">
                  <c:v>0.21</c:v>
                </c:pt>
                <c:pt idx="132">
                  <c:v>0.20699999999999999</c:v>
                </c:pt>
                <c:pt idx="133">
                  <c:v>0.20399999999999999</c:v>
                </c:pt>
                <c:pt idx="134">
                  <c:v>0.20100000000000001</c:v>
                </c:pt>
                <c:pt idx="135">
                  <c:v>0.19900000000000001</c:v>
                </c:pt>
                <c:pt idx="136">
                  <c:v>0.19600000000000001</c:v>
                </c:pt>
                <c:pt idx="137">
                  <c:v>0.19500000000000001</c:v>
                </c:pt>
                <c:pt idx="138">
                  <c:v>0.191</c:v>
                </c:pt>
                <c:pt idx="139">
                  <c:v>0.191</c:v>
                </c:pt>
                <c:pt idx="140">
                  <c:v>0.187</c:v>
                </c:pt>
                <c:pt idx="141">
                  <c:v>0.184</c:v>
                </c:pt>
                <c:pt idx="142">
                  <c:v>0.17899999999999999</c:v>
                </c:pt>
                <c:pt idx="143">
                  <c:v>0.17100000000000001</c:v>
                </c:pt>
                <c:pt idx="144">
                  <c:v>0.16700000000000001</c:v>
                </c:pt>
                <c:pt idx="145">
                  <c:v>0.16300000000000001</c:v>
                </c:pt>
                <c:pt idx="146">
                  <c:v>0.158</c:v>
                </c:pt>
                <c:pt idx="147">
                  <c:v>0.157</c:v>
                </c:pt>
                <c:pt idx="148">
                  <c:v>0.155</c:v>
                </c:pt>
                <c:pt idx="149">
                  <c:v>0.153</c:v>
                </c:pt>
                <c:pt idx="150">
                  <c:v>0.151</c:v>
                </c:pt>
                <c:pt idx="151">
                  <c:v>0.14799999999999999</c:v>
                </c:pt>
                <c:pt idx="152">
                  <c:v>0.14599999999999999</c:v>
                </c:pt>
                <c:pt idx="153">
                  <c:v>0.13400000000000001</c:v>
                </c:pt>
                <c:pt idx="154">
                  <c:v>0.14099999999999999</c:v>
                </c:pt>
                <c:pt idx="155">
                  <c:v>0.13900000000000001</c:v>
                </c:pt>
                <c:pt idx="156">
                  <c:v>0.13700000000000001</c:v>
                </c:pt>
                <c:pt idx="157">
                  <c:v>0.13600000000000001</c:v>
                </c:pt>
                <c:pt idx="158">
                  <c:v>0.13400000000000001</c:v>
                </c:pt>
                <c:pt idx="159">
                  <c:v>0.13100000000000001</c:v>
                </c:pt>
                <c:pt idx="160">
                  <c:v>0.121</c:v>
                </c:pt>
                <c:pt idx="161">
                  <c:v>0.128</c:v>
                </c:pt>
                <c:pt idx="162">
                  <c:v>0.126</c:v>
                </c:pt>
                <c:pt idx="163">
                  <c:v>0.125</c:v>
                </c:pt>
                <c:pt idx="164">
                  <c:v>0.1207078</c:v>
                </c:pt>
                <c:pt idx="165">
                  <c:v>0.1207078</c:v>
                </c:pt>
                <c:pt idx="166">
                  <c:v>0.11929910000000001</c:v>
                </c:pt>
                <c:pt idx="167">
                  <c:v>0.1164816</c:v>
                </c:pt>
                <c:pt idx="168">
                  <c:v>0.11507290000000001</c:v>
                </c:pt>
                <c:pt idx="169">
                  <c:v>0.11225540000000001</c:v>
                </c:pt>
                <c:pt idx="170">
                  <c:v>0.11084670000000001</c:v>
                </c:pt>
                <c:pt idx="171">
                  <c:v>0.11084670000000001</c:v>
                </c:pt>
                <c:pt idx="172">
                  <c:v>0.11084670000000001</c:v>
                </c:pt>
                <c:pt idx="173">
                  <c:v>0.11084670000000001</c:v>
                </c:pt>
                <c:pt idx="174">
                  <c:v>0.1094379</c:v>
                </c:pt>
                <c:pt idx="175">
                  <c:v>0.1094379</c:v>
                </c:pt>
                <c:pt idx="176">
                  <c:v>0.10802920000000001</c:v>
                </c:pt>
                <c:pt idx="177">
                  <c:v>0.10662050000000001</c:v>
                </c:pt>
                <c:pt idx="178">
                  <c:v>0.10521179999999999</c:v>
                </c:pt>
                <c:pt idx="179">
                  <c:v>0.10380300000000001</c:v>
                </c:pt>
                <c:pt idx="180">
                  <c:v>0.10098559999999999</c:v>
                </c:pt>
                <c:pt idx="181">
                  <c:v>9.957684E-2</c:v>
                </c:pt>
                <c:pt idx="182">
                  <c:v>9.7088079999999993E-2</c:v>
                </c:pt>
                <c:pt idx="183">
                  <c:v>9.5350649999999995E-2</c:v>
                </c:pt>
                <c:pt idx="184">
                  <c:v>9.3941919999999998E-2</c:v>
                </c:pt>
                <c:pt idx="185">
                  <c:v>9.2533190000000001E-2</c:v>
                </c:pt>
                <c:pt idx="186">
                  <c:v>9.1124449999999996E-2</c:v>
                </c:pt>
                <c:pt idx="187">
                  <c:v>8.9715729999999994E-2</c:v>
                </c:pt>
                <c:pt idx="188">
                  <c:v>8.689827E-2</c:v>
                </c:pt>
                <c:pt idx="189">
                  <c:v>8.4080799999999997E-2</c:v>
                </c:pt>
                <c:pt idx="190">
                  <c:v>8.4080799999999997E-2</c:v>
                </c:pt>
                <c:pt idx="191">
                  <c:v>8.267207E-2</c:v>
                </c:pt>
                <c:pt idx="192">
                  <c:v>8.267207E-2</c:v>
                </c:pt>
                <c:pt idx="193">
                  <c:v>8.0117259999999996E-2</c:v>
                </c:pt>
                <c:pt idx="194">
                  <c:v>7.9854620000000001E-2</c:v>
                </c:pt>
                <c:pt idx="195">
                  <c:v>7.8445879999999996E-2</c:v>
                </c:pt>
                <c:pt idx="196">
                  <c:v>7.7037149999999999E-2</c:v>
                </c:pt>
                <c:pt idx="197">
                  <c:v>7.7037149999999999E-2</c:v>
                </c:pt>
                <c:pt idx="198">
                  <c:v>7.4219690000000005E-2</c:v>
                </c:pt>
                <c:pt idx="199">
                  <c:v>7.2810959999999994E-2</c:v>
                </c:pt>
                <c:pt idx="200">
                  <c:v>6.8584770000000003E-2</c:v>
                </c:pt>
                <c:pt idx="201">
                  <c:v>6.7176040000000006E-2</c:v>
                </c:pt>
                <c:pt idx="202">
                  <c:v>6.5767309999999995E-2</c:v>
                </c:pt>
                <c:pt idx="203">
                  <c:v>6.5767309999999995E-2</c:v>
                </c:pt>
                <c:pt idx="204">
                  <c:v>6.4358579999999999E-2</c:v>
                </c:pt>
                <c:pt idx="205">
                  <c:v>6.2949840000000007E-2</c:v>
                </c:pt>
                <c:pt idx="206">
                  <c:v>6.2949840000000007E-2</c:v>
                </c:pt>
                <c:pt idx="207">
                  <c:v>6.0132379999999999E-2</c:v>
                </c:pt>
                <c:pt idx="208">
                  <c:v>5.8723650000000002E-2</c:v>
                </c:pt>
                <c:pt idx="209">
                  <c:v>5.7314919999999998E-2</c:v>
                </c:pt>
                <c:pt idx="210">
                  <c:v>5.5906200000000003E-2</c:v>
                </c:pt>
                <c:pt idx="211">
                  <c:v>5.4497469999999999E-2</c:v>
                </c:pt>
                <c:pt idx="212">
                  <c:v>5.4497469999999999E-2</c:v>
                </c:pt>
                <c:pt idx="213">
                  <c:v>5.4497469999999999E-2</c:v>
                </c:pt>
                <c:pt idx="214">
                  <c:v>5.4497469999999999E-2</c:v>
                </c:pt>
                <c:pt idx="215">
                  <c:v>5.4497469999999999E-2</c:v>
                </c:pt>
                <c:pt idx="216">
                  <c:v>5.3088740000000002E-2</c:v>
                </c:pt>
                <c:pt idx="217">
                  <c:v>5.101145E-2</c:v>
                </c:pt>
                <c:pt idx="218">
                  <c:v>5.027127E-2</c:v>
                </c:pt>
                <c:pt idx="219">
                  <c:v>4.8862540000000003E-2</c:v>
                </c:pt>
                <c:pt idx="220">
                  <c:v>4.6045080000000002E-2</c:v>
                </c:pt>
                <c:pt idx="221">
                  <c:v>4.6045080000000002E-2</c:v>
                </c:pt>
                <c:pt idx="222">
                  <c:v>4.4636349999999998E-2</c:v>
                </c:pt>
                <c:pt idx="223">
                  <c:v>4.4636349999999998E-2</c:v>
                </c:pt>
                <c:pt idx="224">
                  <c:v>4.3227620000000001E-2</c:v>
                </c:pt>
                <c:pt idx="225">
                  <c:v>4.3227620000000001E-2</c:v>
                </c:pt>
                <c:pt idx="226">
                  <c:v>4.3227620000000001E-2</c:v>
                </c:pt>
                <c:pt idx="227">
                  <c:v>4.3227620000000001E-2</c:v>
                </c:pt>
                <c:pt idx="228">
                  <c:v>4.0410160000000001E-2</c:v>
                </c:pt>
                <c:pt idx="229">
                  <c:v>3.75927E-2</c:v>
                </c:pt>
                <c:pt idx="230">
                  <c:v>3.4775239999999999E-2</c:v>
                </c:pt>
                <c:pt idx="231">
                  <c:v>3.3366510000000002E-2</c:v>
                </c:pt>
                <c:pt idx="232">
                  <c:v>3.3366510000000002E-2</c:v>
                </c:pt>
                <c:pt idx="233">
                  <c:v>3.1957779999999998E-2</c:v>
                </c:pt>
                <c:pt idx="234">
                  <c:v>3.0549050000000001E-2</c:v>
                </c:pt>
                <c:pt idx="235">
                  <c:v>3.0549050000000001E-2</c:v>
                </c:pt>
                <c:pt idx="236">
                  <c:v>2.773159E-2</c:v>
                </c:pt>
                <c:pt idx="237">
                  <c:v>2.773159E-2</c:v>
                </c:pt>
                <c:pt idx="238">
                  <c:v>2.632286E-2</c:v>
                </c:pt>
                <c:pt idx="239">
                  <c:v>2.4914120000000001E-2</c:v>
                </c:pt>
                <c:pt idx="240">
                  <c:v>2.4914120000000001E-2</c:v>
                </c:pt>
                <c:pt idx="241">
                  <c:v>2.4914120000000001E-2</c:v>
                </c:pt>
                <c:pt idx="242">
                  <c:v>0.02</c:v>
                </c:pt>
                <c:pt idx="243">
                  <c:v>1.9E-2</c:v>
                </c:pt>
                <c:pt idx="244">
                  <c:v>1.7999999999999999E-2</c:v>
                </c:pt>
                <c:pt idx="245">
                  <c:v>1.2999999999999999E-2</c:v>
                </c:pt>
                <c:pt idx="246">
                  <c:v>1.2999999999999999E-2</c:v>
                </c:pt>
                <c:pt idx="247">
                  <c:v>8.0000000000000002E-3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'jf3-8'!$D$9</c:f>
              <c:strCache>
                <c:ptCount val="1"/>
                <c:pt idx="0">
                  <c:v>Sample Stage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xVal>
            <c:numRef>
              <c:f>'jf3-8'!$A$10:$A$257</c:f>
              <c:numCache>
                <c:formatCode>m/d/yyyy\ h:mm</c:formatCode>
                <c:ptCount val="248"/>
                <c:pt idx="0">
                  <c:v>41343.5</c:v>
                </c:pt>
                <c:pt idx="1">
                  <c:v>41343.510416666664</c:v>
                </c:pt>
                <c:pt idx="2">
                  <c:v>41343.513888888883</c:v>
                </c:pt>
                <c:pt idx="3">
                  <c:v>41343.517361111109</c:v>
                </c:pt>
                <c:pt idx="4">
                  <c:v>41343.520833333328</c:v>
                </c:pt>
                <c:pt idx="5">
                  <c:v>41343.524305555555</c:v>
                </c:pt>
                <c:pt idx="6">
                  <c:v>41343.527777777774</c:v>
                </c:pt>
                <c:pt idx="7">
                  <c:v>41343.53125</c:v>
                </c:pt>
                <c:pt idx="8">
                  <c:v>41343.534722222219</c:v>
                </c:pt>
                <c:pt idx="9">
                  <c:v>41343.538194444445</c:v>
                </c:pt>
                <c:pt idx="10">
                  <c:v>41343.541666666664</c:v>
                </c:pt>
                <c:pt idx="11">
                  <c:v>41343.545138888883</c:v>
                </c:pt>
                <c:pt idx="12">
                  <c:v>41343.548611111109</c:v>
                </c:pt>
                <c:pt idx="13">
                  <c:v>41343.552083333328</c:v>
                </c:pt>
                <c:pt idx="14">
                  <c:v>41343.555555555555</c:v>
                </c:pt>
                <c:pt idx="15">
                  <c:v>41343.559027777774</c:v>
                </c:pt>
                <c:pt idx="16">
                  <c:v>41343.5625</c:v>
                </c:pt>
                <c:pt idx="17">
                  <c:v>41343.565972222219</c:v>
                </c:pt>
                <c:pt idx="18">
                  <c:v>41343.569444444445</c:v>
                </c:pt>
                <c:pt idx="19">
                  <c:v>41343.572916666664</c:v>
                </c:pt>
                <c:pt idx="20">
                  <c:v>41343.576388888883</c:v>
                </c:pt>
                <c:pt idx="21">
                  <c:v>41343.579861111109</c:v>
                </c:pt>
                <c:pt idx="22">
                  <c:v>41343.583333333328</c:v>
                </c:pt>
                <c:pt idx="23">
                  <c:v>41343.586805555555</c:v>
                </c:pt>
                <c:pt idx="24">
                  <c:v>41343.590277777774</c:v>
                </c:pt>
                <c:pt idx="25">
                  <c:v>41343.59375</c:v>
                </c:pt>
                <c:pt idx="26">
                  <c:v>41343.597222222219</c:v>
                </c:pt>
                <c:pt idx="27">
                  <c:v>41343.600694444445</c:v>
                </c:pt>
                <c:pt idx="28">
                  <c:v>41343.604166666664</c:v>
                </c:pt>
                <c:pt idx="29">
                  <c:v>41343.607638888883</c:v>
                </c:pt>
                <c:pt idx="30">
                  <c:v>41343.611111111109</c:v>
                </c:pt>
                <c:pt idx="31">
                  <c:v>41343.614583333328</c:v>
                </c:pt>
                <c:pt idx="32">
                  <c:v>41343.618055555555</c:v>
                </c:pt>
                <c:pt idx="33">
                  <c:v>41343.621527777774</c:v>
                </c:pt>
                <c:pt idx="34">
                  <c:v>41343.625</c:v>
                </c:pt>
                <c:pt idx="35">
                  <c:v>41343.628472222219</c:v>
                </c:pt>
                <c:pt idx="36">
                  <c:v>41343.631944444445</c:v>
                </c:pt>
                <c:pt idx="37">
                  <c:v>41343.635416666664</c:v>
                </c:pt>
                <c:pt idx="38">
                  <c:v>41343.638888888883</c:v>
                </c:pt>
                <c:pt idx="39">
                  <c:v>41343.642361111109</c:v>
                </c:pt>
                <c:pt idx="40">
                  <c:v>41343.645833333328</c:v>
                </c:pt>
                <c:pt idx="41">
                  <c:v>41343.649305555555</c:v>
                </c:pt>
                <c:pt idx="42">
                  <c:v>41343.652777777774</c:v>
                </c:pt>
                <c:pt idx="43">
                  <c:v>41343.65625</c:v>
                </c:pt>
                <c:pt idx="44">
                  <c:v>41343.659722222219</c:v>
                </c:pt>
                <c:pt idx="45">
                  <c:v>41343.663194444445</c:v>
                </c:pt>
                <c:pt idx="46">
                  <c:v>41343.666666666664</c:v>
                </c:pt>
                <c:pt idx="47">
                  <c:v>41343.670138888883</c:v>
                </c:pt>
                <c:pt idx="48">
                  <c:v>41343.673611111109</c:v>
                </c:pt>
                <c:pt idx="49">
                  <c:v>41343.677083333328</c:v>
                </c:pt>
                <c:pt idx="50">
                  <c:v>41343.680555555555</c:v>
                </c:pt>
                <c:pt idx="51">
                  <c:v>41343.684027777774</c:v>
                </c:pt>
                <c:pt idx="52">
                  <c:v>41343.6875</c:v>
                </c:pt>
                <c:pt idx="53">
                  <c:v>41343.690972222219</c:v>
                </c:pt>
                <c:pt idx="54">
                  <c:v>41343.694444444445</c:v>
                </c:pt>
                <c:pt idx="55">
                  <c:v>41343.697916666664</c:v>
                </c:pt>
                <c:pt idx="56">
                  <c:v>41343.701388888883</c:v>
                </c:pt>
                <c:pt idx="57">
                  <c:v>41343.704861111109</c:v>
                </c:pt>
                <c:pt idx="58">
                  <c:v>41343.708333333328</c:v>
                </c:pt>
                <c:pt idx="59">
                  <c:v>41343.711805555555</c:v>
                </c:pt>
                <c:pt idx="60">
                  <c:v>41343.715277777774</c:v>
                </c:pt>
                <c:pt idx="61">
                  <c:v>41343.71875</c:v>
                </c:pt>
                <c:pt idx="62">
                  <c:v>41343.722222222219</c:v>
                </c:pt>
                <c:pt idx="63">
                  <c:v>41343.725694444445</c:v>
                </c:pt>
                <c:pt idx="64">
                  <c:v>41343.729166666664</c:v>
                </c:pt>
                <c:pt idx="65">
                  <c:v>41343.732638888883</c:v>
                </c:pt>
                <c:pt idx="66">
                  <c:v>41343.736111111109</c:v>
                </c:pt>
                <c:pt idx="67">
                  <c:v>41343.739583333328</c:v>
                </c:pt>
                <c:pt idx="68">
                  <c:v>41343.743055555555</c:v>
                </c:pt>
                <c:pt idx="69">
                  <c:v>41343.746527777774</c:v>
                </c:pt>
                <c:pt idx="70">
                  <c:v>41343.75</c:v>
                </c:pt>
                <c:pt idx="71">
                  <c:v>41343.753472222219</c:v>
                </c:pt>
                <c:pt idx="72">
                  <c:v>41343.756944444445</c:v>
                </c:pt>
                <c:pt idx="73">
                  <c:v>41343.760416666664</c:v>
                </c:pt>
                <c:pt idx="74">
                  <c:v>41343.763888888883</c:v>
                </c:pt>
                <c:pt idx="75">
                  <c:v>41343.767361111109</c:v>
                </c:pt>
                <c:pt idx="76">
                  <c:v>41343.770833333328</c:v>
                </c:pt>
                <c:pt idx="77">
                  <c:v>41343.774305555555</c:v>
                </c:pt>
                <c:pt idx="78">
                  <c:v>41343.777777777774</c:v>
                </c:pt>
                <c:pt idx="79">
                  <c:v>41343.78125</c:v>
                </c:pt>
                <c:pt idx="80">
                  <c:v>41343.784722222219</c:v>
                </c:pt>
                <c:pt idx="81">
                  <c:v>41343.788194444445</c:v>
                </c:pt>
                <c:pt idx="82">
                  <c:v>41343.791666666664</c:v>
                </c:pt>
                <c:pt idx="83">
                  <c:v>41343.795138888883</c:v>
                </c:pt>
                <c:pt idx="84">
                  <c:v>41343.798611111109</c:v>
                </c:pt>
                <c:pt idx="85">
                  <c:v>41343.802083333328</c:v>
                </c:pt>
                <c:pt idx="86">
                  <c:v>41343.805555555555</c:v>
                </c:pt>
                <c:pt idx="87">
                  <c:v>41343.809027777774</c:v>
                </c:pt>
                <c:pt idx="88">
                  <c:v>41343.8125</c:v>
                </c:pt>
                <c:pt idx="89">
                  <c:v>41343.815972222219</c:v>
                </c:pt>
                <c:pt idx="90">
                  <c:v>41343.819444444445</c:v>
                </c:pt>
                <c:pt idx="91">
                  <c:v>41343.822916666664</c:v>
                </c:pt>
                <c:pt idx="92">
                  <c:v>41343.826388888883</c:v>
                </c:pt>
                <c:pt idx="93">
                  <c:v>41343.829861111109</c:v>
                </c:pt>
                <c:pt idx="94">
                  <c:v>41343.833333333328</c:v>
                </c:pt>
                <c:pt idx="95">
                  <c:v>41343.836805555555</c:v>
                </c:pt>
                <c:pt idx="96">
                  <c:v>41343.840277777774</c:v>
                </c:pt>
                <c:pt idx="97">
                  <c:v>41343.84375</c:v>
                </c:pt>
                <c:pt idx="98">
                  <c:v>41343.847222222219</c:v>
                </c:pt>
                <c:pt idx="99">
                  <c:v>41343.850694444445</c:v>
                </c:pt>
                <c:pt idx="100">
                  <c:v>41343.854166666664</c:v>
                </c:pt>
                <c:pt idx="101">
                  <c:v>41343.857638888883</c:v>
                </c:pt>
                <c:pt idx="102">
                  <c:v>41343.861111111109</c:v>
                </c:pt>
                <c:pt idx="103">
                  <c:v>41343.864583333328</c:v>
                </c:pt>
                <c:pt idx="104">
                  <c:v>41343.868055555555</c:v>
                </c:pt>
                <c:pt idx="105">
                  <c:v>41343.871527777774</c:v>
                </c:pt>
                <c:pt idx="106">
                  <c:v>41343.875</c:v>
                </c:pt>
                <c:pt idx="107">
                  <c:v>41343.878472222219</c:v>
                </c:pt>
                <c:pt idx="108">
                  <c:v>41343.881944444445</c:v>
                </c:pt>
                <c:pt idx="109">
                  <c:v>41343.885416666664</c:v>
                </c:pt>
                <c:pt idx="110">
                  <c:v>41343.888888888883</c:v>
                </c:pt>
                <c:pt idx="111">
                  <c:v>41343.892361111109</c:v>
                </c:pt>
                <c:pt idx="112">
                  <c:v>41343.895833333328</c:v>
                </c:pt>
                <c:pt idx="113">
                  <c:v>41343.899305555555</c:v>
                </c:pt>
                <c:pt idx="114">
                  <c:v>41343.902777777774</c:v>
                </c:pt>
                <c:pt idx="115">
                  <c:v>41343.90625</c:v>
                </c:pt>
                <c:pt idx="116">
                  <c:v>41343.909722222219</c:v>
                </c:pt>
                <c:pt idx="117">
                  <c:v>41343.913194444445</c:v>
                </c:pt>
                <c:pt idx="118">
                  <c:v>41343.916666666664</c:v>
                </c:pt>
                <c:pt idx="119">
                  <c:v>41343.920138888883</c:v>
                </c:pt>
                <c:pt idx="120">
                  <c:v>41343.923611111109</c:v>
                </c:pt>
                <c:pt idx="121">
                  <c:v>41343.927083333328</c:v>
                </c:pt>
                <c:pt idx="122">
                  <c:v>41343.930555555555</c:v>
                </c:pt>
                <c:pt idx="123">
                  <c:v>41343.934027777774</c:v>
                </c:pt>
                <c:pt idx="124">
                  <c:v>41343.9375</c:v>
                </c:pt>
                <c:pt idx="125">
                  <c:v>41343.940972222219</c:v>
                </c:pt>
                <c:pt idx="126">
                  <c:v>41343.944444444445</c:v>
                </c:pt>
                <c:pt idx="127">
                  <c:v>41343.947916666664</c:v>
                </c:pt>
                <c:pt idx="128">
                  <c:v>41343.951388888883</c:v>
                </c:pt>
                <c:pt idx="129">
                  <c:v>41343.954861111109</c:v>
                </c:pt>
                <c:pt idx="130">
                  <c:v>41343.958333333328</c:v>
                </c:pt>
                <c:pt idx="131">
                  <c:v>41343.961805555555</c:v>
                </c:pt>
                <c:pt idx="132">
                  <c:v>41343.965277777774</c:v>
                </c:pt>
                <c:pt idx="133">
                  <c:v>41343.96875</c:v>
                </c:pt>
                <c:pt idx="134">
                  <c:v>41343.972222222219</c:v>
                </c:pt>
                <c:pt idx="135">
                  <c:v>41343.975694444445</c:v>
                </c:pt>
                <c:pt idx="136">
                  <c:v>41343.979166666664</c:v>
                </c:pt>
                <c:pt idx="137">
                  <c:v>41343.982638888883</c:v>
                </c:pt>
                <c:pt idx="138">
                  <c:v>41343.986111111109</c:v>
                </c:pt>
                <c:pt idx="139">
                  <c:v>41343.989583333328</c:v>
                </c:pt>
                <c:pt idx="140">
                  <c:v>41343.993055555555</c:v>
                </c:pt>
                <c:pt idx="141">
                  <c:v>41343.996527777774</c:v>
                </c:pt>
                <c:pt idx="142">
                  <c:v>41344</c:v>
                </c:pt>
                <c:pt idx="143">
                  <c:v>41344.003472222219</c:v>
                </c:pt>
                <c:pt idx="144">
                  <c:v>41344.006944444445</c:v>
                </c:pt>
                <c:pt idx="145">
                  <c:v>41344.010416666664</c:v>
                </c:pt>
                <c:pt idx="146">
                  <c:v>41344.013888888883</c:v>
                </c:pt>
                <c:pt idx="147">
                  <c:v>41344.017361111109</c:v>
                </c:pt>
                <c:pt idx="148">
                  <c:v>41344.020833333328</c:v>
                </c:pt>
                <c:pt idx="149">
                  <c:v>41344.024305555555</c:v>
                </c:pt>
                <c:pt idx="150">
                  <c:v>41344.027777777774</c:v>
                </c:pt>
                <c:pt idx="151">
                  <c:v>41344.03125</c:v>
                </c:pt>
                <c:pt idx="152">
                  <c:v>41344.034722222219</c:v>
                </c:pt>
                <c:pt idx="153">
                  <c:v>41344.038194444445</c:v>
                </c:pt>
                <c:pt idx="154">
                  <c:v>41344.041666666664</c:v>
                </c:pt>
                <c:pt idx="155">
                  <c:v>41344.045138888883</c:v>
                </c:pt>
                <c:pt idx="156">
                  <c:v>41344.048611111109</c:v>
                </c:pt>
                <c:pt idx="157">
                  <c:v>41344.052083333328</c:v>
                </c:pt>
                <c:pt idx="158">
                  <c:v>41344.055555555555</c:v>
                </c:pt>
                <c:pt idx="159">
                  <c:v>41344.059027777774</c:v>
                </c:pt>
                <c:pt idx="160">
                  <c:v>41344.0625</c:v>
                </c:pt>
                <c:pt idx="161">
                  <c:v>41344.065972222219</c:v>
                </c:pt>
                <c:pt idx="162">
                  <c:v>41344.069444444445</c:v>
                </c:pt>
                <c:pt idx="163">
                  <c:v>41344.072916666664</c:v>
                </c:pt>
                <c:pt idx="164">
                  <c:v>41344.076388888883</c:v>
                </c:pt>
                <c:pt idx="165">
                  <c:v>41344.079861111109</c:v>
                </c:pt>
                <c:pt idx="166">
                  <c:v>41344.083333333328</c:v>
                </c:pt>
                <c:pt idx="167">
                  <c:v>41344.086805555555</c:v>
                </c:pt>
                <c:pt idx="168">
                  <c:v>41344.090277777774</c:v>
                </c:pt>
                <c:pt idx="169">
                  <c:v>41344.09375</c:v>
                </c:pt>
                <c:pt idx="170">
                  <c:v>41344.097222222219</c:v>
                </c:pt>
                <c:pt idx="171">
                  <c:v>41344.100694444445</c:v>
                </c:pt>
                <c:pt idx="172">
                  <c:v>41344.104166666664</c:v>
                </c:pt>
                <c:pt idx="173">
                  <c:v>41344.107638888883</c:v>
                </c:pt>
                <c:pt idx="174">
                  <c:v>41344.111111111109</c:v>
                </c:pt>
                <c:pt idx="175">
                  <c:v>41344.114583333328</c:v>
                </c:pt>
                <c:pt idx="176">
                  <c:v>41344.118055555555</c:v>
                </c:pt>
                <c:pt idx="177">
                  <c:v>41344.121527777774</c:v>
                </c:pt>
                <c:pt idx="178">
                  <c:v>41344.125</c:v>
                </c:pt>
                <c:pt idx="179">
                  <c:v>41344.128472222219</c:v>
                </c:pt>
                <c:pt idx="180">
                  <c:v>41344.131944444445</c:v>
                </c:pt>
                <c:pt idx="181">
                  <c:v>41344.135416666664</c:v>
                </c:pt>
                <c:pt idx="182">
                  <c:v>41344.138888888883</c:v>
                </c:pt>
                <c:pt idx="183">
                  <c:v>41344.142361111109</c:v>
                </c:pt>
                <c:pt idx="184">
                  <c:v>41344.145833333328</c:v>
                </c:pt>
                <c:pt idx="185">
                  <c:v>41344.149305555555</c:v>
                </c:pt>
                <c:pt idx="186">
                  <c:v>41344.152777777774</c:v>
                </c:pt>
                <c:pt idx="187">
                  <c:v>41344.15625</c:v>
                </c:pt>
                <c:pt idx="188">
                  <c:v>41344.159722222219</c:v>
                </c:pt>
                <c:pt idx="189">
                  <c:v>41344.163194444445</c:v>
                </c:pt>
                <c:pt idx="190">
                  <c:v>41344.166666666664</c:v>
                </c:pt>
                <c:pt idx="191">
                  <c:v>41344.170138888883</c:v>
                </c:pt>
                <c:pt idx="192">
                  <c:v>41344.173611111109</c:v>
                </c:pt>
                <c:pt idx="193">
                  <c:v>41344.177083333328</c:v>
                </c:pt>
                <c:pt idx="194">
                  <c:v>41344.180555555555</c:v>
                </c:pt>
                <c:pt idx="195">
                  <c:v>41344.184027777774</c:v>
                </c:pt>
                <c:pt idx="196">
                  <c:v>41344.1875</c:v>
                </c:pt>
                <c:pt idx="197">
                  <c:v>41344.190972222219</c:v>
                </c:pt>
                <c:pt idx="198">
                  <c:v>41344.194444444445</c:v>
                </c:pt>
                <c:pt idx="199">
                  <c:v>41344.197916666664</c:v>
                </c:pt>
                <c:pt idx="200">
                  <c:v>41344.201388888883</c:v>
                </c:pt>
                <c:pt idx="201">
                  <c:v>41344.204861111109</c:v>
                </c:pt>
                <c:pt idx="202">
                  <c:v>41344.208333333328</c:v>
                </c:pt>
                <c:pt idx="203">
                  <c:v>41344.211805555555</c:v>
                </c:pt>
                <c:pt idx="204">
                  <c:v>41344.215277777774</c:v>
                </c:pt>
                <c:pt idx="205">
                  <c:v>41344.21875</c:v>
                </c:pt>
                <c:pt idx="206">
                  <c:v>41344.222222222219</c:v>
                </c:pt>
                <c:pt idx="207">
                  <c:v>41344.225694444445</c:v>
                </c:pt>
                <c:pt idx="208">
                  <c:v>41344.229166666664</c:v>
                </c:pt>
                <c:pt idx="209">
                  <c:v>41344.232638888883</c:v>
                </c:pt>
                <c:pt idx="210">
                  <c:v>41344.236111111109</c:v>
                </c:pt>
                <c:pt idx="211">
                  <c:v>41344.239583333328</c:v>
                </c:pt>
                <c:pt idx="212">
                  <c:v>41344.243055555555</c:v>
                </c:pt>
                <c:pt idx="213">
                  <c:v>41344.246527777774</c:v>
                </c:pt>
                <c:pt idx="214">
                  <c:v>41344.25</c:v>
                </c:pt>
                <c:pt idx="215">
                  <c:v>41344.253472222219</c:v>
                </c:pt>
                <c:pt idx="216">
                  <c:v>41344.256944444445</c:v>
                </c:pt>
                <c:pt idx="217">
                  <c:v>41344.260416666664</c:v>
                </c:pt>
                <c:pt idx="218">
                  <c:v>41344.263888888883</c:v>
                </c:pt>
                <c:pt idx="219">
                  <c:v>41344.267361111109</c:v>
                </c:pt>
                <c:pt idx="220">
                  <c:v>41344.270833333328</c:v>
                </c:pt>
                <c:pt idx="221">
                  <c:v>41344.274305555555</c:v>
                </c:pt>
                <c:pt idx="222">
                  <c:v>41344.277777777774</c:v>
                </c:pt>
                <c:pt idx="223">
                  <c:v>41344.28125</c:v>
                </c:pt>
                <c:pt idx="224">
                  <c:v>41344.284722222219</c:v>
                </c:pt>
                <c:pt idx="225">
                  <c:v>41344.288194444445</c:v>
                </c:pt>
                <c:pt idx="226">
                  <c:v>41344.291666666664</c:v>
                </c:pt>
                <c:pt idx="227">
                  <c:v>41344.302083333328</c:v>
                </c:pt>
                <c:pt idx="228">
                  <c:v>41344.3125</c:v>
                </c:pt>
                <c:pt idx="229">
                  <c:v>41344.322916666664</c:v>
                </c:pt>
                <c:pt idx="230">
                  <c:v>41344.333333333328</c:v>
                </c:pt>
                <c:pt idx="231">
                  <c:v>41344.34375</c:v>
                </c:pt>
                <c:pt idx="232">
                  <c:v>41344.354166666664</c:v>
                </c:pt>
                <c:pt idx="233">
                  <c:v>41344.364583333328</c:v>
                </c:pt>
                <c:pt idx="234">
                  <c:v>41344.375</c:v>
                </c:pt>
                <c:pt idx="235">
                  <c:v>41344.385416666664</c:v>
                </c:pt>
                <c:pt idx="236">
                  <c:v>41344.395833333328</c:v>
                </c:pt>
                <c:pt idx="237">
                  <c:v>41344.40625</c:v>
                </c:pt>
                <c:pt idx="238">
                  <c:v>41344.416666666664</c:v>
                </c:pt>
                <c:pt idx="239">
                  <c:v>41344.427083333328</c:v>
                </c:pt>
                <c:pt idx="240">
                  <c:v>41344.4375</c:v>
                </c:pt>
                <c:pt idx="241">
                  <c:v>41344.447916666664</c:v>
                </c:pt>
                <c:pt idx="242">
                  <c:v>41344.458333333328</c:v>
                </c:pt>
                <c:pt idx="243">
                  <c:v>41344.46875</c:v>
                </c:pt>
                <c:pt idx="244">
                  <c:v>41344.479166666664</c:v>
                </c:pt>
                <c:pt idx="245">
                  <c:v>41344.489583333328</c:v>
                </c:pt>
                <c:pt idx="246">
                  <c:v>41344.5</c:v>
                </c:pt>
                <c:pt idx="247">
                  <c:v>41344.510416666664</c:v>
                </c:pt>
              </c:numCache>
            </c:numRef>
          </c:xVal>
          <c:yVal>
            <c:numRef>
              <c:f>'jf3-8'!$D$10:$D$257</c:f>
              <c:numCache>
                <c:formatCode>General</c:formatCode>
                <c:ptCount val="248"/>
                <c:pt idx="0">
                  <c:v>-0.999</c:v>
                </c:pt>
                <c:pt idx="1">
                  <c:v>-0.999</c:v>
                </c:pt>
                <c:pt idx="2">
                  <c:v>-0.999</c:v>
                </c:pt>
                <c:pt idx="3">
                  <c:v>-0.999</c:v>
                </c:pt>
                <c:pt idx="4">
                  <c:v>-0.999</c:v>
                </c:pt>
                <c:pt idx="5">
                  <c:v>-0.999</c:v>
                </c:pt>
                <c:pt idx="6">
                  <c:v>-0.999</c:v>
                </c:pt>
                <c:pt idx="7">
                  <c:v>-0.999</c:v>
                </c:pt>
                <c:pt idx="8">
                  <c:v>-0.999</c:v>
                </c:pt>
                <c:pt idx="9">
                  <c:v>0.2</c:v>
                </c:pt>
                <c:pt idx="10">
                  <c:v>-0.999</c:v>
                </c:pt>
                <c:pt idx="11">
                  <c:v>-0.999</c:v>
                </c:pt>
                <c:pt idx="12">
                  <c:v>-0.999</c:v>
                </c:pt>
                <c:pt idx="13">
                  <c:v>-0.999</c:v>
                </c:pt>
                <c:pt idx="14">
                  <c:v>-0.999</c:v>
                </c:pt>
                <c:pt idx="15">
                  <c:v>-0.999</c:v>
                </c:pt>
                <c:pt idx="16">
                  <c:v>-0.999</c:v>
                </c:pt>
                <c:pt idx="17">
                  <c:v>-0.999</c:v>
                </c:pt>
                <c:pt idx="18">
                  <c:v>-0.999</c:v>
                </c:pt>
                <c:pt idx="19">
                  <c:v>-0.999</c:v>
                </c:pt>
                <c:pt idx="20">
                  <c:v>-0.999</c:v>
                </c:pt>
                <c:pt idx="21">
                  <c:v>0.32600000000000001</c:v>
                </c:pt>
                <c:pt idx="22">
                  <c:v>-0.999</c:v>
                </c:pt>
                <c:pt idx="23">
                  <c:v>-0.999</c:v>
                </c:pt>
                <c:pt idx="24">
                  <c:v>-0.999</c:v>
                </c:pt>
                <c:pt idx="25">
                  <c:v>-0.999</c:v>
                </c:pt>
                <c:pt idx="26">
                  <c:v>-0.999</c:v>
                </c:pt>
                <c:pt idx="27">
                  <c:v>-0.999</c:v>
                </c:pt>
                <c:pt idx="28">
                  <c:v>-0.999</c:v>
                </c:pt>
                <c:pt idx="29">
                  <c:v>-0.999</c:v>
                </c:pt>
                <c:pt idx="30">
                  <c:v>-0.999</c:v>
                </c:pt>
                <c:pt idx="31">
                  <c:v>-0.999</c:v>
                </c:pt>
                <c:pt idx="32">
                  <c:v>-0.999</c:v>
                </c:pt>
                <c:pt idx="33">
                  <c:v>0.32300000000000001</c:v>
                </c:pt>
                <c:pt idx="34">
                  <c:v>-0.999</c:v>
                </c:pt>
                <c:pt idx="35">
                  <c:v>-0.999</c:v>
                </c:pt>
                <c:pt idx="36">
                  <c:v>-0.999</c:v>
                </c:pt>
                <c:pt idx="37">
                  <c:v>-0.999</c:v>
                </c:pt>
                <c:pt idx="38">
                  <c:v>-0.999</c:v>
                </c:pt>
                <c:pt idx="39">
                  <c:v>-0.999</c:v>
                </c:pt>
                <c:pt idx="40">
                  <c:v>-0.999</c:v>
                </c:pt>
                <c:pt idx="41">
                  <c:v>-0.999</c:v>
                </c:pt>
                <c:pt idx="42">
                  <c:v>-0.999</c:v>
                </c:pt>
                <c:pt idx="43">
                  <c:v>-0.999</c:v>
                </c:pt>
                <c:pt idx="44">
                  <c:v>-0.999</c:v>
                </c:pt>
                <c:pt idx="45">
                  <c:v>0.31</c:v>
                </c:pt>
                <c:pt idx="46">
                  <c:v>-0.999</c:v>
                </c:pt>
                <c:pt idx="47">
                  <c:v>0.628</c:v>
                </c:pt>
                <c:pt idx="48">
                  <c:v>-0.999</c:v>
                </c:pt>
                <c:pt idx="49">
                  <c:v>-0.999</c:v>
                </c:pt>
                <c:pt idx="50">
                  <c:v>-0.999</c:v>
                </c:pt>
                <c:pt idx="51">
                  <c:v>0.43</c:v>
                </c:pt>
                <c:pt idx="52">
                  <c:v>-0.999</c:v>
                </c:pt>
                <c:pt idx="53">
                  <c:v>-0.999</c:v>
                </c:pt>
                <c:pt idx="54">
                  <c:v>-0.999</c:v>
                </c:pt>
                <c:pt idx="55">
                  <c:v>-0.999</c:v>
                </c:pt>
                <c:pt idx="56">
                  <c:v>-0.999</c:v>
                </c:pt>
                <c:pt idx="57">
                  <c:v>-0.999</c:v>
                </c:pt>
                <c:pt idx="58">
                  <c:v>-0.999</c:v>
                </c:pt>
                <c:pt idx="59">
                  <c:v>-0.999</c:v>
                </c:pt>
                <c:pt idx="60">
                  <c:v>-0.999</c:v>
                </c:pt>
                <c:pt idx="61">
                  <c:v>-0.999</c:v>
                </c:pt>
                <c:pt idx="62">
                  <c:v>-0.999</c:v>
                </c:pt>
                <c:pt idx="63">
                  <c:v>0.41499999999999998</c:v>
                </c:pt>
                <c:pt idx="64">
                  <c:v>-0.999</c:v>
                </c:pt>
                <c:pt idx="65">
                  <c:v>-0.999</c:v>
                </c:pt>
                <c:pt idx="66">
                  <c:v>-0.999</c:v>
                </c:pt>
                <c:pt idx="67">
                  <c:v>-0.999</c:v>
                </c:pt>
                <c:pt idx="68">
                  <c:v>-0.999</c:v>
                </c:pt>
                <c:pt idx="69">
                  <c:v>-0.999</c:v>
                </c:pt>
                <c:pt idx="70">
                  <c:v>-0.999</c:v>
                </c:pt>
                <c:pt idx="71">
                  <c:v>-0.999</c:v>
                </c:pt>
                <c:pt idx="72">
                  <c:v>-0.999</c:v>
                </c:pt>
                <c:pt idx="73">
                  <c:v>0.67900000000000005</c:v>
                </c:pt>
                <c:pt idx="74">
                  <c:v>-0.999</c:v>
                </c:pt>
                <c:pt idx="75">
                  <c:v>-0.999</c:v>
                </c:pt>
                <c:pt idx="76">
                  <c:v>-0.999</c:v>
                </c:pt>
                <c:pt idx="77">
                  <c:v>-0.999</c:v>
                </c:pt>
                <c:pt idx="78">
                  <c:v>-0.999</c:v>
                </c:pt>
                <c:pt idx="79">
                  <c:v>-0.999</c:v>
                </c:pt>
                <c:pt idx="80">
                  <c:v>0.48199999999999998</c:v>
                </c:pt>
                <c:pt idx="81">
                  <c:v>-0.999</c:v>
                </c:pt>
                <c:pt idx="82">
                  <c:v>-0.999</c:v>
                </c:pt>
                <c:pt idx="83">
                  <c:v>-0.999</c:v>
                </c:pt>
                <c:pt idx="84">
                  <c:v>-0.999</c:v>
                </c:pt>
                <c:pt idx="85">
                  <c:v>-0.999</c:v>
                </c:pt>
                <c:pt idx="86">
                  <c:v>-0.999</c:v>
                </c:pt>
                <c:pt idx="87">
                  <c:v>-0.999</c:v>
                </c:pt>
                <c:pt idx="88">
                  <c:v>-0.999</c:v>
                </c:pt>
                <c:pt idx="89">
                  <c:v>-0.999</c:v>
                </c:pt>
                <c:pt idx="90">
                  <c:v>-0.999</c:v>
                </c:pt>
                <c:pt idx="91">
                  <c:v>-0.999</c:v>
                </c:pt>
                <c:pt idx="92">
                  <c:v>0.45600000000000002</c:v>
                </c:pt>
                <c:pt idx="93">
                  <c:v>-0.999</c:v>
                </c:pt>
                <c:pt idx="94">
                  <c:v>-0.999</c:v>
                </c:pt>
                <c:pt idx="95">
                  <c:v>-0.999</c:v>
                </c:pt>
                <c:pt idx="96">
                  <c:v>-0.999</c:v>
                </c:pt>
                <c:pt idx="97">
                  <c:v>-0.999</c:v>
                </c:pt>
                <c:pt idx="98">
                  <c:v>-0.999</c:v>
                </c:pt>
                <c:pt idx="99">
                  <c:v>-0.999</c:v>
                </c:pt>
                <c:pt idx="100">
                  <c:v>-0.999</c:v>
                </c:pt>
                <c:pt idx="101">
                  <c:v>-0.999</c:v>
                </c:pt>
                <c:pt idx="102">
                  <c:v>-0.999</c:v>
                </c:pt>
                <c:pt idx="103">
                  <c:v>-0.999</c:v>
                </c:pt>
                <c:pt idx="104">
                  <c:v>0.41599999999999998</c:v>
                </c:pt>
                <c:pt idx="105">
                  <c:v>-0.999</c:v>
                </c:pt>
                <c:pt idx="106">
                  <c:v>-0.999</c:v>
                </c:pt>
                <c:pt idx="107">
                  <c:v>-0.999</c:v>
                </c:pt>
                <c:pt idx="108">
                  <c:v>-0.999</c:v>
                </c:pt>
                <c:pt idx="109">
                  <c:v>-0.999</c:v>
                </c:pt>
                <c:pt idx="110">
                  <c:v>-0.999</c:v>
                </c:pt>
                <c:pt idx="111">
                  <c:v>-0.999</c:v>
                </c:pt>
                <c:pt idx="112">
                  <c:v>-0.999</c:v>
                </c:pt>
                <c:pt idx="113">
                  <c:v>-0.999</c:v>
                </c:pt>
                <c:pt idx="114">
                  <c:v>-0.999</c:v>
                </c:pt>
                <c:pt idx="115">
                  <c:v>-0.999</c:v>
                </c:pt>
                <c:pt idx="116">
                  <c:v>0.27700000000000002</c:v>
                </c:pt>
                <c:pt idx="117">
                  <c:v>-0.999</c:v>
                </c:pt>
                <c:pt idx="118">
                  <c:v>-0.999</c:v>
                </c:pt>
                <c:pt idx="119">
                  <c:v>-0.999</c:v>
                </c:pt>
                <c:pt idx="120">
                  <c:v>-0.999</c:v>
                </c:pt>
                <c:pt idx="121">
                  <c:v>-0.999</c:v>
                </c:pt>
                <c:pt idx="122">
                  <c:v>-0.999</c:v>
                </c:pt>
                <c:pt idx="123">
                  <c:v>-0.999</c:v>
                </c:pt>
                <c:pt idx="124">
                  <c:v>-0.999</c:v>
                </c:pt>
                <c:pt idx="125">
                  <c:v>-0.999</c:v>
                </c:pt>
                <c:pt idx="126">
                  <c:v>-0.999</c:v>
                </c:pt>
                <c:pt idx="127">
                  <c:v>-0.999</c:v>
                </c:pt>
                <c:pt idx="128">
                  <c:v>0.219</c:v>
                </c:pt>
                <c:pt idx="129">
                  <c:v>-0.999</c:v>
                </c:pt>
                <c:pt idx="130">
                  <c:v>-0.999</c:v>
                </c:pt>
                <c:pt idx="131">
                  <c:v>-0.999</c:v>
                </c:pt>
                <c:pt idx="132">
                  <c:v>-0.999</c:v>
                </c:pt>
                <c:pt idx="133">
                  <c:v>-0.999</c:v>
                </c:pt>
                <c:pt idx="134">
                  <c:v>-0.999</c:v>
                </c:pt>
                <c:pt idx="135">
                  <c:v>-0.999</c:v>
                </c:pt>
                <c:pt idx="136">
                  <c:v>-0.999</c:v>
                </c:pt>
                <c:pt idx="137">
                  <c:v>-0.999</c:v>
                </c:pt>
                <c:pt idx="138">
                  <c:v>-0.999</c:v>
                </c:pt>
                <c:pt idx="139">
                  <c:v>-0.999</c:v>
                </c:pt>
                <c:pt idx="140">
                  <c:v>-0.999</c:v>
                </c:pt>
                <c:pt idx="141">
                  <c:v>-0.999</c:v>
                </c:pt>
                <c:pt idx="142">
                  <c:v>-0.999</c:v>
                </c:pt>
                <c:pt idx="143">
                  <c:v>-0.999</c:v>
                </c:pt>
                <c:pt idx="144">
                  <c:v>-0.999</c:v>
                </c:pt>
                <c:pt idx="145">
                  <c:v>-0.999</c:v>
                </c:pt>
                <c:pt idx="146">
                  <c:v>0.158</c:v>
                </c:pt>
                <c:pt idx="147">
                  <c:v>-0.999</c:v>
                </c:pt>
                <c:pt idx="148">
                  <c:v>-0.999</c:v>
                </c:pt>
                <c:pt idx="149">
                  <c:v>-0.999</c:v>
                </c:pt>
                <c:pt idx="150">
                  <c:v>-0.999</c:v>
                </c:pt>
                <c:pt idx="151">
                  <c:v>-0.999</c:v>
                </c:pt>
                <c:pt idx="152">
                  <c:v>-0.999</c:v>
                </c:pt>
                <c:pt idx="153">
                  <c:v>-0.999</c:v>
                </c:pt>
                <c:pt idx="154">
                  <c:v>-0.999</c:v>
                </c:pt>
                <c:pt idx="155">
                  <c:v>-0.999</c:v>
                </c:pt>
                <c:pt idx="156">
                  <c:v>-0.999</c:v>
                </c:pt>
                <c:pt idx="157">
                  <c:v>-0.999</c:v>
                </c:pt>
                <c:pt idx="158">
                  <c:v>-0.999</c:v>
                </c:pt>
                <c:pt idx="159">
                  <c:v>-0.999</c:v>
                </c:pt>
                <c:pt idx="160">
                  <c:v>-0.999</c:v>
                </c:pt>
                <c:pt idx="161">
                  <c:v>-0.999</c:v>
                </c:pt>
                <c:pt idx="162">
                  <c:v>-0.999</c:v>
                </c:pt>
                <c:pt idx="163">
                  <c:v>-0.999</c:v>
                </c:pt>
                <c:pt idx="164">
                  <c:v>0.1207078</c:v>
                </c:pt>
                <c:pt idx="165">
                  <c:v>-0.999</c:v>
                </c:pt>
                <c:pt idx="166">
                  <c:v>-0.999</c:v>
                </c:pt>
                <c:pt idx="167">
                  <c:v>-0.999</c:v>
                </c:pt>
                <c:pt idx="168">
                  <c:v>-0.999</c:v>
                </c:pt>
                <c:pt idx="169">
                  <c:v>-0.999</c:v>
                </c:pt>
                <c:pt idx="170">
                  <c:v>-0.999</c:v>
                </c:pt>
                <c:pt idx="171">
                  <c:v>-0.999</c:v>
                </c:pt>
                <c:pt idx="172">
                  <c:v>-0.999</c:v>
                </c:pt>
                <c:pt idx="173">
                  <c:v>-0.999</c:v>
                </c:pt>
                <c:pt idx="174">
                  <c:v>-0.999</c:v>
                </c:pt>
                <c:pt idx="175">
                  <c:v>-0.999</c:v>
                </c:pt>
                <c:pt idx="176">
                  <c:v>-0.999</c:v>
                </c:pt>
                <c:pt idx="177">
                  <c:v>-0.999</c:v>
                </c:pt>
                <c:pt idx="178">
                  <c:v>-0.999</c:v>
                </c:pt>
                <c:pt idx="179">
                  <c:v>-0.999</c:v>
                </c:pt>
                <c:pt idx="180">
                  <c:v>-0.999</c:v>
                </c:pt>
                <c:pt idx="181">
                  <c:v>-0.999</c:v>
                </c:pt>
                <c:pt idx="182">
                  <c:v>9.7088079999999993E-2</c:v>
                </c:pt>
                <c:pt idx="183">
                  <c:v>-0.999</c:v>
                </c:pt>
                <c:pt idx="184">
                  <c:v>-0.999</c:v>
                </c:pt>
                <c:pt idx="185">
                  <c:v>-0.999</c:v>
                </c:pt>
                <c:pt idx="186">
                  <c:v>-0.999</c:v>
                </c:pt>
                <c:pt idx="187">
                  <c:v>-0.999</c:v>
                </c:pt>
                <c:pt idx="188">
                  <c:v>-0.999</c:v>
                </c:pt>
                <c:pt idx="189">
                  <c:v>-0.999</c:v>
                </c:pt>
                <c:pt idx="190">
                  <c:v>-0.999</c:v>
                </c:pt>
                <c:pt idx="191">
                  <c:v>-0.999</c:v>
                </c:pt>
                <c:pt idx="192">
                  <c:v>-0.999</c:v>
                </c:pt>
                <c:pt idx="193">
                  <c:v>-0.999</c:v>
                </c:pt>
                <c:pt idx="194">
                  <c:v>-0.999</c:v>
                </c:pt>
                <c:pt idx="195">
                  <c:v>-0.999</c:v>
                </c:pt>
                <c:pt idx="196">
                  <c:v>-0.999</c:v>
                </c:pt>
                <c:pt idx="197">
                  <c:v>-0.999</c:v>
                </c:pt>
                <c:pt idx="198">
                  <c:v>-0.999</c:v>
                </c:pt>
                <c:pt idx="199">
                  <c:v>-0.999</c:v>
                </c:pt>
                <c:pt idx="200">
                  <c:v>6.8584770000000003E-2</c:v>
                </c:pt>
                <c:pt idx="201">
                  <c:v>-0.999</c:v>
                </c:pt>
                <c:pt idx="202">
                  <c:v>-0.999</c:v>
                </c:pt>
                <c:pt idx="203">
                  <c:v>-0.999</c:v>
                </c:pt>
                <c:pt idx="204">
                  <c:v>-0.999</c:v>
                </c:pt>
                <c:pt idx="205">
                  <c:v>-0.999</c:v>
                </c:pt>
                <c:pt idx="206">
                  <c:v>-0.999</c:v>
                </c:pt>
                <c:pt idx="207">
                  <c:v>-0.999</c:v>
                </c:pt>
                <c:pt idx="208">
                  <c:v>-0.999</c:v>
                </c:pt>
                <c:pt idx="209">
                  <c:v>-0.999</c:v>
                </c:pt>
                <c:pt idx="210">
                  <c:v>-0.999</c:v>
                </c:pt>
                <c:pt idx="211">
                  <c:v>-0.999</c:v>
                </c:pt>
                <c:pt idx="212">
                  <c:v>-0.999</c:v>
                </c:pt>
                <c:pt idx="213">
                  <c:v>-0.999</c:v>
                </c:pt>
                <c:pt idx="214">
                  <c:v>-0.999</c:v>
                </c:pt>
                <c:pt idx="215">
                  <c:v>-0.999</c:v>
                </c:pt>
                <c:pt idx="216">
                  <c:v>-0.999</c:v>
                </c:pt>
                <c:pt idx="217">
                  <c:v>-0.999</c:v>
                </c:pt>
                <c:pt idx="218">
                  <c:v>5.027127E-2</c:v>
                </c:pt>
                <c:pt idx="219">
                  <c:v>-0.999</c:v>
                </c:pt>
                <c:pt idx="220">
                  <c:v>-0.999</c:v>
                </c:pt>
                <c:pt idx="221">
                  <c:v>-0.999</c:v>
                </c:pt>
                <c:pt idx="222">
                  <c:v>-0.999</c:v>
                </c:pt>
                <c:pt idx="223">
                  <c:v>-0.999</c:v>
                </c:pt>
                <c:pt idx="224">
                  <c:v>-0.999</c:v>
                </c:pt>
                <c:pt idx="225">
                  <c:v>-0.999</c:v>
                </c:pt>
                <c:pt idx="226">
                  <c:v>-0.999</c:v>
                </c:pt>
                <c:pt idx="227">
                  <c:v>-0.999</c:v>
                </c:pt>
                <c:pt idx="228">
                  <c:v>-0.999</c:v>
                </c:pt>
                <c:pt idx="229">
                  <c:v>-0.999</c:v>
                </c:pt>
                <c:pt idx="230">
                  <c:v>-0.999</c:v>
                </c:pt>
                <c:pt idx="231">
                  <c:v>-0.999</c:v>
                </c:pt>
                <c:pt idx="232">
                  <c:v>-0.999</c:v>
                </c:pt>
                <c:pt idx="233">
                  <c:v>-0.999</c:v>
                </c:pt>
                <c:pt idx="234">
                  <c:v>-0.999</c:v>
                </c:pt>
                <c:pt idx="235">
                  <c:v>-0.999</c:v>
                </c:pt>
                <c:pt idx="236">
                  <c:v>-0.999</c:v>
                </c:pt>
                <c:pt idx="237">
                  <c:v>-0.999</c:v>
                </c:pt>
                <c:pt idx="238">
                  <c:v>-0.999</c:v>
                </c:pt>
                <c:pt idx="239">
                  <c:v>-0.999</c:v>
                </c:pt>
                <c:pt idx="240">
                  <c:v>-0.999</c:v>
                </c:pt>
                <c:pt idx="241">
                  <c:v>-0.999</c:v>
                </c:pt>
                <c:pt idx="242">
                  <c:v>-0.999</c:v>
                </c:pt>
                <c:pt idx="243">
                  <c:v>-0.999</c:v>
                </c:pt>
                <c:pt idx="244">
                  <c:v>-0.999</c:v>
                </c:pt>
                <c:pt idx="245">
                  <c:v>-0.999</c:v>
                </c:pt>
                <c:pt idx="246">
                  <c:v>-0.999</c:v>
                </c:pt>
                <c:pt idx="247">
                  <c:v>-0.999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'jf3-8'!$E$9</c:f>
              <c:strCache>
                <c:ptCount val="1"/>
                <c:pt idx="0">
                  <c:v>Storm Rain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'jf3-8'!$A$10:$A$257</c:f>
              <c:numCache>
                <c:formatCode>m/d/yyyy\ h:mm</c:formatCode>
                <c:ptCount val="248"/>
                <c:pt idx="0">
                  <c:v>41343.5</c:v>
                </c:pt>
                <c:pt idx="1">
                  <c:v>41343.510416666664</c:v>
                </c:pt>
                <c:pt idx="2">
                  <c:v>41343.513888888883</c:v>
                </c:pt>
                <c:pt idx="3">
                  <c:v>41343.517361111109</c:v>
                </c:pt>
                <c:pt idx="4">
                  <c:v>41343.520833333328</c:v>
                </c:pt>
                <c:pt idx="5">
                  <c:v>41343.524305555555</c:v>
                </c:pt>
                <c:pt idx="6">
                  <c:v>41343.527777777774</c:v>
                </c:pt>
                <c:pt idx="7">
                  <c:v>41343.53125</c:v>
                </c:pt>
                <c:pt idx="8">
                  <c:v>41343.534722222219</c:v>
                </c:pt>
                <c:pt idx="9">
                  <c:v>41343.538194444445</c:v>
                </c:pt>
                <c:pt idx="10">
                  <c:v>41343.541666666664</c:v>
                </c:pt>
                <c:pt idx="11">
                  <c:v>41343.545138888883</c:v>
                </c:pt>
                <c:pt idx="12">
                  <c:v>41343.548611111109</c:v>
                </c:pt>
                <c:pt idx="13">
                  <c:v>41343.552083333328</c:v>
                </c:pt>
                <c:pt idx="14">
                  <c:v>41343.555555555555</c:v>
                </c:pt>
                <c:pt idx="15">
                  <c:v>41343.559027777774</c:v>
                </c:pt>
                <c:pt idx="16">
                  <c:v>41343.5625</c:v>
                </c:pt>
                <c:pt idx="17">
                  <c:v>41343.565972222219</c:v>
                </c:pt>
                <c:pt idx="18">
                  <c:v>41343.569444444445</c:v>
                </c:pt>
                <c:pt idx="19">
                  <c:v>41343.572916666664</c:v>
                </c:pt>
                <c:pt idx="20">
                  <c:v>41343.576388888883</c:v>
                </c:pt>
                <c:pt idx="21">
                  <c:v>41343.579861111109</c:v>
                </c:pt>
                <c:pt idx="22">
                  <c:v>41343.583333333328</c:v>
                </c:pt>
                <c:pt idx="23">
                  <c:v>41343.586805555555</c:v>
                </c:pt>
                <c:pt idx="24">
                  <c:v>41343.590277777774</c:v>
                </c:pt>
                <c:pt idx="25">
                  <c:v>41343.59375</c:v>
                </c:pt>
                <c:pt idx="26">
                  <c:v>41343.597222222219</c:v>
                </c:pt>
                <c:pt idx="27">
                  <c:v>41343.600694444445</c:v>
                </c:pt>
                <c:pt idx="28">
                  <c:v>41343.604166666664</c:v>
                </c:pt>
                <c:pt idx="29">
                  <c:v>41343.607638888883</c:v>
                </c:pt>
                <c:pt idx="30">
                  <c:v>41343.611111111109</c:v>
                </c:pt>
                <c:pt idx="31">
                  <c:v>41343.614583333328</c:v>
                </c:pt>
                <c:pt idx="32">
                  <c:v>41343.618055555555</c:v>
                </c:pt>
                <c:pt idx="33">
                  <c:v>41343.621527777774</c:v>
                </c:pt>
                <c:pt idx="34">
                  <c:v>41343.625</c:v>
                </c:pt>
                <c:pt idx="35">
                  <c:v>41343.628472222219</c:v>
                </c:pt>
                <c:pt idx="36">
                  <c:v>41343.631944444445</c:v>
                </c:pt>
                <c:pt idx="37">
                  <c:v>41343.635416666664</c:v>
                </c:pt>
                <c:pt idx="38">
                  <c:v>41343.638888888883</c:v>
                </c:pt>
                <c:pt idx="39">
                  <c:v>41343.642361111109</c:v>
                </c:pt>
                <c:pt idx="40">
                  <c:v>41343.645833333328</c:v>
                </c:pt>
                <c:pt idx="41">
                  <c:v>41343.649305555555</c:v>
                </c:pt>
                <c:pt idx="42">
                  <c:v>41343.652777777774</c:v>
                </c:pt>
                <c:pt idx="43">
                  <c:v>41343.65625</c:v>
                </c:pt>
                <c:pt idx="44">
                  <c:v>41343.659722222219</c:v>
                </c:pt>
                <c:pt idx="45">
                  <c:v>41343.663194444445</c:v>
                </c:pt>
                <c:pt idx="46">
                  <c:v>41343.666666666664</c:v>
                </c:pt>
                <c:pt idx="47">
                  <c:v>41343.670138888883</c:v>
                </c:pt>
                <c:pt idx="48">
                  <c:v>41343.673611111109</c:v>
                </c:pt>
                <c:pt idx="49">
                  <c:v>41343.677083333328</c:v>
                </c:pt>
                <c:pt idx="50">
                  <c:v>41343.680555555555</c:v>
                </c:pt>
                <c:pt idx="51">
                  <c:v>41343.684027777774</c:v>
                </c:pt>
                <c:pt idx="52">
                  <c:v>41343.6875</c:v>
                </c:pt>
                <c:pt idx="53">
                  <c:v>41343.690972222219</c:v>
                </c:pt>
                <c:pt idx="54">
                  <c:v>41343.694444444445</c:v>
                </c:pt>
                <c:pt idx="55">
                  <c:v>41343.697916666664</c:v>
                </c:pt>
                <c:pt idx="56">
                  <c:v>41343.701388888883</c:v>
                </c:pt>
                <c:pt idx="57">
                  <c:v>41343.704861111109</c:v>
                </c:pt>
                <c:pt idx="58">
                  <c:v>41343.708333333328</c:v>
                </c:pt>
                <c:pt idx="59">
                  <c:v>41343.711805555555</c:v>
                </c:pt>
                <c:pt idx="60">
                  <c:v>41343.715277777774</c:v>
                </c:pt>
                <c:pt idx="61">
                  <c:v>41343.71875</c:v>
                </c:pt>
                <c:pt idx="62">
                  <c:v>41343.722222222219</c:v>
                </c:pt>
                <c:pt idx="63">
                  <c:v>41343.725694444445</c:v>
                </c:pt>
                <c:pt idx="64">
                  <c:v>41343.729166666664</c:v>
                </c:pt>
                <c:pt idx="65">
                  <c:v>41343.732638888883</c:v>
                </c:pt>
                <c:pt idx="66">
                  <c:v>41343.736111111109</c:v>
                </c:pt>
                <c:pt idx="67">
                  <c:v>41343.739583333328</c:v>
                </c:pt>
                <c:pt idx="68">
                  <c:v>41343.743055555555</c:v>
                </c:pt>
                <c:pt idx="69">
                  <c:v>41343.746527777774</c:v>
                </c:pt>
                <c:pt idx="70">
                  <c:v>41343.75</c:v>
                </c:pt>
                <c:pt idx="71">
                  <c:v>41343.753472222219</c:v>
                </c:pt>
                <c:pt idx="72">
                  <c:v>41343.756944444445</c:v>
                </c:pt>
                <c:pt idx="73">
                  <c:v>41343.760416666664</c:v>
                </c:pt>
                <c:pt idx="74">
                  <c:v>41343.763888888883</c:v>
                </c:pt>
                <c:pt idx="75">
                  <c:v>41343.767361111109</c:v>
                </c:pt>
                <c:pt idx="76">
                  <c:v>41343.770833333328</c:v>
                </c:pt>
                <c:pt idx="77">
                  <c:v>41343.774305555555</c:v>
                </c:pt>
                <c:pt idx="78">
                  <c:v>41343.777777777774</c:v>
                </c:pt>
                <c:pt idx="79">
                  <c:v>41343.78125</c:v>
                </c:pt>
                <c:pt idx="80">
                  <c:v>41343.784722222219</c:v>
                </c:pt>
                <c:pt idx="81">
                  <c:v>41343.788194444445</c:v>
                </c:pt>
                <c:pt idx="82">
                  <c:v>41343.791666666664</c:v>
                </c:pt>
                <c:pt idx="83">
                  <c:v>41343.795138888883</c:v>
                </c:pt>
                <c:pt idx="84">
                  <c:v>41343.798611111109</c:v>
                </c:pt>
                <c:pt idx="85">
                  <c:v>41343.802083333328</c:v>
                </c:pt>
                <c:pt idx="86">
                  <c:v>41343.805555555555</c:v>
                </c:pt>
                <c:pt idx="87">
                  <c:v>41343.809027777774</c:v>
                </c:pt>
                <c:pt idx="88">
                  <c:v>41343.8125</c:v>
                </c:pt>
                <c:pt idx="89">
                  <c:v>41343.815972222219</c:v>
                </c:pt>
                <c:pt idx="90">
                  <c:v>41343.819444444445</c:v>
                </c:pt>
                <c:pt idx="91">
                  <c:v>41343.822916666664</c:v>
                </c:pt>
                <c:pt idx="92">
                  <c:v>41343.826388888883</c:v>
                </c:pt>
                <c:pt idx="93">
                  <c:v>41343.829861111109</c:v>
                </c:pt>
                <c:pt idx="94">
                  <c:v>41343.833333333328</c:v>
                </c:pt>
                <c:pt idx="95">
                  <c:v>41343.836805555555</c:v>
                </c:pt>
                <c:pt idx="96">
                  <c:v>41343.840277777774</c:v>
                </c:pt>
                <c:pt idx="97">
                  <c:v>41343.84375</c:v>
                </c:pt>
                <c:pt idx="98">
                  <c:v>41343.847222222219</c:v>
                </c:pt>
                <c:pt idx="99">
                  <c:v>41343.850694444445</c:v>
                </c:pt>
                <c:pt idx="100">
                  <c:v>41343.854166666664</c:v>
                </c:pt>
                <c:pt idx="101">
                  <c:v>41343.857638888883</c:v>
                </c:pt>
                <c:pt idx="102">
                  <c:v>41343.861111111109</c:v>
                </c:pt>
                <c:pt idx="103">
                  <c:v>41343.864583333328</c:v>
                </c:pt>
                <c:pt idx="104">
                  <c:v>41343.868055555555</c:v>
                </c:pt>
                <c:pt idx="105">
                  <c:v>41343.871527777774</c:v>
                </c:pt>
                <c:pt idx="106">
                  <c:v>41343.875</c:v>
                </c:pt>
                <c:pt idx="107">
                  <c:v>41343.878472222219</c:v>
                </c:pt>
                <c:pt idx="108">
                  <c:v>41343.881944444445</c:v>
                </c:pt>
                <c:pt idx="109">
                  <c:v>41343.885416666664</c:v>
                </c:pt>
                <c:pt idx="110">
                  <c:v>41343.888888888883</c:v>
                </c:pt>
                <c:pt idx="111">
                  <c:v>41343.892361111109</c:v>
                </c:pt>
                <c:pt idx="112">
                  <c:v>41343.895833333328</c:v>
                </c:pt>
                <c:pt idx="113">
                  <c:v>41343.899305555555</c:v>
                </c:pt>
                <c:pt idx="114">
                  <c:v>41343.902777777774</c:v>
                </c:pt>
                <c:pt idx="115">
                  <c:v>41343.90625</c:v>
                </c:pt>
                <c:pt idx="116">
                  <c:v>41343.909722222219</c:v>
                </c:pt>
                <c:pt idx="117">
                  <c:v>41343.913194444445</c:v>
                </c:pt>
                <c:pt idx="118">
                  <c:v>41343.916666666664</c:v>
                </c:pt>
                <c:pt idx="119">
                  <c:v>41343.920138888883</c:v>
                </c:pt>
                <c:pt idx="120">
                  <c:v>41343.923611111109</c:v>
                </c:pt>
                <c:pt idx="121">
                  <c:v>41343.927083333328</c:v>
                </c:pt>
                <c:pt idx="122">
                  <c:v>41343.930555555555</c:v>
                </c:pt>
                <c:pt idx="123">
                  <c:v>41343.934027777774</c:v>
                </c:pt>
                <c:pt idx="124">
                  <c:v>41343.9375</c:v>
                </c:pt>
                <c:pt idx="125">
                  <c:v>41343.940972222219</c:v>
                </c:pt>
                <c:pt idx="126">
                  <c:v>41343.944444444445</c:v>
                </c:pt>
                <c:pt idx="127">
                  <c:v>41343.947916666664</c:v>
                </c:pt>
                <c:pt idx="128">
                  <c:v>41343.951388888883</c:v>
                </c:pt>
                <c:pt idx="129">
                  <c:v>41343.954861111109</c:v>
                </c:pt>
                <c:pt idx="130">
                  <c:v>41343.958333333328</c:v>
                </c:pt>
                <c:pt idx="131">
                  <c:v>41343.961805555555</c:v>
                </c:pt>
                <c:pt idx="132">
                  <c:v>41343.965277777774</c:v>
                </c:pt>
                <c:pt idx="133">
                  <c:v>41343.96875</c:v>
                </c:pt>
                <c:pt idx="134">
                  <c:v>41343.972222222219</c:v>
                </c:pt>
                <c:pt idx="135">
                  <c:v>41343.975694444445</c:v>
                </c:pt>
                <c:pt idx="136">
                  <c:v>41343.979166666664</c:v>
                </c:pt>
                <c:pt idx="137">
                  <c:v>41343.982638888883</c:v>
                </c:pt>
                <c:pt idx="138">
                  <c:v>41343.986111111109</c:v>
                </c:pt>
                <c:pt idx="139">
                  <c:v>41343.989583333328</c:v>
                </c:pt>
                <c:pt idx="140">
                  <c:v>41343.993055555555</c:v>
                </c:pt>
                <c:pt idx="141">
                  <c:v>41343.996527777774</c:v>
                </c:pt>
                <c:pt idx="142">
                  <c:v>41344</c:v>
                </c:pt>
                <c:pt idx="143">
                  <c:v>41344.003472222219</c:v>
                </c:pt>
                <c:pt idx="144">
                  <c:v>41344.006944444445</c:v>
                </c:pt>
                <c:pt idx="145">
                  <c:v>41344.010416666664</c:v>
                </c:pt>
                <c:pt idx="146">
                  <c:v>41344.013888888883</c:v>
                </c:pt>
                <c:pt idx="147">
                  <c:v>41344.017361111109</c:v>
                </c:pt>
                <c:pt idx="148">
                  <c:v>41344.020833333328</c:v>
                </c:pt>
                <c:pt idx="149">
                  <c:v>41344.024305555555</c:v>
                </c:pt>
                <c:pt idx="150">
                  <c:v>41344.027777777774</c:v>
                </c:pt>
                <c:pt idx="151">
                  <c:v>41344.03125</c:v>
                </c:pt>
                <c:pt idx="152">
                  <c:v>41344.034722222219</c:v>
                </c:pt>
                <c:pt idx="153">
                  <c:v>41344.038194444445</c:v>
                </c:pt>
                <c:pt idx="154">
                  <c:v>41344.041666666664</c:v>
                </c:pt>
                <c:pt idx="155">
                  <c:v>41344.045138888883</c:v>
                </c:pt>
                <c:pt idx="156">
                  <c:v>41344.048611111109</c:v>
                </c:pt>
                <c:pt idx="157">
                  <c:v>41344.052083333328</c:v>
                </c:pt>
                <c:pt idx="158">
                  <c:v>41344.055555555555</c:v>
                </c:pt>
                <c:pt idx="159">
                  <c:v>41344.059027777774</c:v>
                </c:pt>
                <c:pt idx="160">
                  <c:v>41344.0625</c:v>
                </c:pt>
                <c:pt idx="161">
                  <c:v>41344.065972222219</c:v>
                </c:pt>
                <c:pt idx="162">
                  <c:v>41344.069444444445</c:v>
                </c:pt>
                <c:pt idx="163">
                  <c:v>41344.072916666664</c:v>
                </c:pt>
                <c:pt idx="164">
                  <c:v>41344.076388888883</c:v>
                </c:pt>
                <c:pt idx="165">
                  <c:v>41344.079861111109</c:v>
                </c:pt>
                <c:pt idx="166">
                  <c:v>41344.083333333328</c:v>
                </c:pt>
                <c:pt idx="167">
                  <c:v>41344.086805555555</c:v>
                </c:pt>
                <c:pt idx="168">
                  <c:v>41344.090277777774</c:v>
                </c:pt>
                <c:pt idx="169">
                  <c:v>41344.09375</c:v>
                </c:pt>
                <c:pt idx="170">
                  <c:v>41344.097222222219</c:v>
                </c:pt>
                <c:pt idx="171">
                  <c:v>41344.100694444445</c:v>
                </c:pt>
                <c:pt idx="172">
                  <c:v>41344.104166666664</c:v>
                </c:pt>
                <c:pt idx="173">
                  <c:v>41344.107638888883</c:v>
                </c:pt>
                <c:pt idx="174">
                  <c:v>41344.111111111109</c:v>
                </c:pt>
                <c:pt idx="175">
                  <c:v>41344.114583333328</c:v>
                </c:pt>
                <c:pt idx="176">
                  <c:v>41344.118055555555</c:v>
                </c:pt>
                <c:pt idx="177">
                  <c:v>41344.121527777774</c:v>
                </c:pt>
                <c:pt idx="178">
                  <c:v>41344.125</c:v>
                </c:pt>
                <c:pt idx="179">
                  <c:v>41344.128472222219</c:v>
                </c:pt>
                <c:pt idx="180">
                  <c:v>41344.131944444445</c:v>
                </c:pt>
                <c:pt idx="181">
                  <c:v>41344.135416666664</c:v>
                </c:pt>
                <c:pt idx="182">
                  <c:v>41344.138888888883</c:v>
                </c:pt>
                <c:pt idx="183">
                  <c:v>41344.142361111109</c:v>
                </c:pt>
                <c:pt idx="184">
                  <c:v>41344.145833333328</c:v>
                </c:pt>
                <c:pt idx="185">
                  <c:v>41344.149305555555</c:v>
                </c:pt>
                <c:pt idx="186">
                  <c:v>41344.152777777774</c:v>
                </c:pt>
                <c:pt idx="187">
                  <c:v>41344.15625</c:v>
                </c:pt>
                <c:pt idx="188">
                  <c:v>41344.159722222219</c:v>
                </c:pt>
                <c:pt idx="189">
                  <c:v>41344.163194444445</c:v>
                </c:pt>
                <c:pt idx="190">
                  <c:v>41344.166666666664</c:v>
                </c:pt>
                <c:pt idx="191">
                  <c:v>41344.170138888883</c:v>
                </c:pt>
                <c:pt idx="192">
                  <c:v>41344.173611111109</c:v>
                </c:pt>
                <c:pt idx="193">
                  <c:v>41344.177083333328</c:v>
                </c:pt>
                <c:pt idx="194">
                  <c:v>41344.180555555555</c:v>
                </c:pt>
                <c:pt idx="195">
                  <c:v>41344.184027777774</c:v>
                </c:pt>
                <c:pt idx="196">
                  <c:v>41344.1875</c:v>
                </c:pt>
                <c:pt idx="197">
                  <c:v>41344.190972222219</c:v>
                </c:pt>
                <c:pt idx="198">
                  <c:v>41344.194444444445</c:v>
                </c:pt>
                <c:pt idx="199">
                  <c:v>41344.197916666664</c:v>
                </c:pt>
                <c:pt idx="200">
                  <c:v>41344.201388888883</c:v>
                </c:pt>
                <c:pt idx="201">
                  <c:v>41344.204861111109</c:v>
                </c:pt>
                <c:pt idx="202">
                  <c:v>41344.208333333328</c:v>
                </c:pt>
                <c:pt idx="203">
                  <c:v>41344.211805555555</c:v>
                </c:pt>
                <c:pt idx="204">
                  <c:v>41344.215277777774</c:v>
                </c:pt>
                <c:pt idx="205">
                  <c:v>41344.21875</c:v>
                </c:pt>
                <c:pt idx="206">
                  <c:v>41344.222222222219</c:v>
                </c:pt>
                <c:pt idx="207">
                  <c:v>41344.225694444445</c:v>
                </c:pt>
                <c:pt idx="208">
                  <c:v>41344.229166666664</c:v>
                </c:pt>
                <c:pt idx="209">
                  <c:v>41344.232638888883</c:v>
                </c:pt>
                <c:pt idx="210">
                  <c:v>41344.236111111109</c:v>
                </c:pt>
                <c:pt idx="211">
                  <c:v>41344.239583333328</c:v>
                </c:pt>
                <c:pt idx="212">
                  <c:v>41344.243055555555</c:v>
                </c:pt>
                <c:pt idx="213">
                  <c:v>41344.246527777774</c:v>
                </c:pt>
                <c:pt idx="214">
                  <c:v>41344.25</c:v>
                </c:pt>
                <c:pt idx="215">
                  <c:v>41344.253472222219</c:v>
                </c:pt>
                <c:pt idx="216">
                  <c:v>41344.256944444445</c:v>
                </c:pt>
                <c:pt idx="217">
                  <c:v>41344.260416666664</c:v>
                </c:pt>
                <c:pt idx="218">
                  <c:v>41344.263888888883</c:v>
                </c:pt>
                <c:pt idx="219">
                  <c:v>41344.267361111109</c:v>
                </c:pt>
                <c:pt idx="220">
                  <c:v>41344.270833333328</c:v>
                </c:pt>
                <c:pt idx="221">
                  <c:v>41344.274305555555</c:v>
                </c:pt>
                <c:pt idx="222">
                  <c:v>41344.277777777774</c:v>
                </c:pt>
                <c:pt idx="223">
                  <c:v>41344.28125</c:v>
                </c:pt>
                <c:pt idx="224">
                  <c:v>41344.284722222219</c:v>
                </c:pt>
                <c:pt idx="225">
                  <c:v>41344.288194444445</c:v>
                </c:pt>
                <c:pt idx="226">
                  <c:v>41344.291666666664</c:v>
                </c:pt>
                <c:pt idx="227">
                  <c:v>41344.302083333328</c:v>
                </c:pt>
                <c:pt idx="228">
                  <c:v>41344.3125</c:v>
                </c:pt>
                <c:pt idx="229">
                  <c:v>41344.322916666664</c:v>
                </c:pt>
                <c:pt idx="230">
                  <c:v>41344.333333333328</c:v>
                </c:pt>
                <c:pt idx="231">
                  <c:v>41344.34375</c:v>
                </c:pt>
                <c:pt idx="232">
                  <c:v>41344.354166666664</c:v>
                </c:pt>
                <c:pt idx="233">
                  <c:v>41344.364583333328</c:v>
                </c:pt>
                <c:pt idx="234">
                  <c:v>41344.375</c:v>
                </c:pt>
                <c:pt idx="235">
                  <c:v>41344.385416666664</c:v>
                </c:pt>
                <c:pt idx="236">
                  <c:v>41344.395833333328</c:v>
                </c:pt>
                <c:pt idx="237">
                  <c:v>41344.40625</c:v>
                </c:pt>
                <c:pt idx="238">
                  <c:v>41344.416666666664</c:v>
                </c:pt>
                <c:pt idx="239">
                  <c:v>41344.427083333328</c:v>
                </c:pt>
                <c:pt idx="240">
                  <c:v>41344.4375</c:v>
                </c:pt>
                <c:pt idx="241">
                  <c:v>41344.447916666664</c:v>
                </c:pt>
                <c:pt idx="242">
                  <c:v>41344.458333333328</c:v>
                </c:pt>
                <c:pt idx="243">
                  <c:v>41344.46875</c:v>
                </c:pt>
                <c:pt idx="244">
                  <c:v>41344.479166666664</c:v>
                </c:pt>
                <c:pt idx="245">
                  <c:v>41344.489583333328</c:v>
                </c:pt>
                <c:pt idx="246">
                  <c:v>41344.5</c:v>
                </c:pt>
                <c:pt idx="247">
                  <c:v>41344.510416666664</c:v>
                </c:pt>
              </c:numCache>
            </c:numRef>
          </c:xVal>
          <c:yVal>
            <c:numRef>
              <c:f>'jf3-8'!$E$10:$E$257</c:f>
              <c:numCache>
                <c:formatCode>General</c:formatCode>
                <c:ptCount val="24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02688"/>
        <c:axId val="114804224"/>
      </c:scatterChart>
      <c:scatterChart>
        <c:scatterStyle val="lineMarker"/>
        <c:varyColors val="0"/>
        <c:ser>
          <c:idx val="1"/>
          <c:order val="1"/>
          <c:tx>
            <c:strRef>
              <c:f>'jf3-8'!$C$9</c:f>
              <c:strCache>
                <c:ptCount val="1"/>
                <c:pt idx="0">
                  <c:v>ADAPS Corrected Q</c:v>
                </c:pt>
              </c:strCache>
            </c:strRef>
          </c:tx>
          <c:spPr>
            <a:ln w="12700">
              <a:solidFill>
                <a:srgbClr val="44A22E"/>
              </a:solidFill>
            </a:ln>
          </c:spPr>
          <c:marker>
            <c:symbol val="none"/>
          </c:marker>
          <c:xVal>
            <c:numRef>
              <c:f>'jf3-8'!$A$10:$A$257</c:f>
              <c:numCache>
                <c:formatCode>m/d/yyyy\ h:mm</c:formatCode>
                <c:ptCount val="248"/>
                <c:pt idx="0">
                  <c:v>41343.5</c:v>
                </c:pt>
                <c:pt idx="1">
                  <c:v>41343.510416666664</c:v>
                </c:pt>
                <c:pt idx="2">
                  <c:v>41343.513888888883</c:v>
                </c:pt>
                <c:pt idx="3">
                  <c:v>41343.517361111109</c:v>
                </c:pt>
                <c:pt idx="4">
                  <c:v>41343.520833333328</c:v>
                </c:pt>
                <c:pt idx="5">
                  <c:v>41343.524305555555</c:v>
                </c:pt>
                <c:pt idx="6">
                  <c:v>41343.527777777774</c:v>
                </c:pt>
                <c:pt idx="7">
                  <c:v>41343.53125</c:v>
                </c:pt>
                <c:pt idx="8">
                  <c:v>41343.534722222219</c:v>
                </c:pt>
                <c:pt idx="9">
                  <c:v>41343.538194444445</c:v>
                </c:pt>
                <c:pt idx="10">
                  <c:v>41343.541666666664</c:v>
                </c:pt>
                <c:pt idx="11">
                  <c:v>41343.545138888883</c:v>
                </c:pt>
                <c:pt idx="12">
                  <c:v>41343.548611111109</c:v>
                </c:pt>
                <c:pt idx="13">
                  <c:v>41343.552083333328</c:v>
                </c:pt>
                <c:pt idx="14">
                  <c:v>41343.555555555555</c:v>
                </c:pt>
                <c:pt idx="15">
                  <c:v>41343.559027777774</c:v>
                </c:pt>
                <c:pt idx="16">
                  <c:v>41343.5625</c:v>
                </c:pt>
                <c:pt idx="17">
                  <c:v>41343.565972222219</c:v>
                </c:pt>
                <c:pt idx="18">
                  <c:v>41343.569444444445</c:v>
                </c:pt>
                <c:pt idx="19">
                  <c:v>41343.572916666664</c:v>
                </c:pt>
                <c:pt idx="20">
                  <c:v>41343.576388888883</c:v>
                </c:pt>
                <c:pt idx="21">
                  <c:v>41343.579861111109</c:v>
                </c:pt>
                <c:pt idx="22">
                  <c:v>41343.583333333328</c:v>
                </c:pt>
                <c:pt idx="23">
                  <c:v>41343.586805555555</c:v>
                </c:pt>
                <c:pt idx="24">
                  <c:v>41343.590277777774</c:v>
                </c:pt>
                <c:pt idx="25">
                  <c:v>41343.59375</c:v>
                </c:pt>
                <c:pt idx="26">
                  <c:v>41343.597222222219</c:v>
                </c:pt>
                <c:pt idx="27">
                  <c:v>41343.600694444445</c:v>
                </c:pt>
                <c:pt idx="28">
                  <c:v>41343.604166666664</c:v>
                </c:pt>
                <c:pt idx="29">
                  <c:v>41343.607638888883</c:v>
                </c:pt>
                <c:pt idx="30">
                  <c:v>41343.611111111109</c:v>
                </c:pt>
                <c:pt idx="31">
                  <c:v>41343.614583333328</c:v>
                </c:pt>
                <c:pt idx="32">
                  <c:v>41343.618055555555</c:v>
                </c:pt>
                <c:pt idx="33">
                  <c:v>41343.621527777774</c:v>
                </c:pt>
                <c:pt idx="34">
                  <c:v>41343.625</c:v>
                </c:pt>
                <c:pt idx="35">
                  <c:v>41343.628472222219</c:v>
                </c:pt>
                <c:pt idx="36">
                  <c:v>41343.631944444445</c:v>
                </c:pt>
                <c:pt idx="37">
                  <c:v>41343.635416666664</c:v>
                </c:pt>
                <c:pt idx="38">
                  <c:v>41343.638888888883</c:v>
                </c:pt>
                <c:pt idx="39">
                  <c:v>41343.642361111109</c:v>
                </c:pt>
                <c:pt idx="40">
                  <c:v>41343.645833333328</c:v>
                </c:pt>
                <c:pt idx="41">
                  <c:v>41343.649305555555</c:v>
                </c:pt>
                <c:pt idx="42">
                  <c:v>41343.652777777774</c:v>
                </c:pt>
                <c:pt idx="43">
                  <c:v>41343.65625</c:v>
                </c:pt>
                <c:pt idx="44">
                  <c:v>41343.659722222219</c:v>
                </c:pt>
                <c:pt idx="45">
                  <c:v>41343.663194444445</c:v>
                </c:pt>
                <c:pt idx="46">
                  <c:v>41343.666666666664</c:v>
                </c:pt>
                <c:pt idx="47">
                  <c:v>41343.670138888883</c:v>
                </c:pt>
                <c:pt idx="48">
                  <c:v>41343.673611111109</c:v>
                </c:pt>
                <c:pt idx="49">
                  <c:v>41343.677083333328</c:v>
                </c:pt>
                <c:pt idx="50">
                  <c:v>41343.680555555555</c:v>
                </c:pt>
                <c:pt idx="51">
                  <c:v>41343.684027777774</c:v>
                </c:pt>
                <c:pt idx="52">
                  <c:v>41343.6875</c:v>
                </c:pt>
                <c:pt idx="53">
                  <c:v>41343.690972222219</c:v>
                </c:pt>
                <c:pt idx="54">
                  <c:v>41343.694444444445</c:v>
                </c:pt>
                <c:pt idx="55">
                  <c:v>41343.697916666664</c:v>
                </c:pt>
                <c:pt idx="56">
                  <c:v>41343.701388888883</c:v>
                </c:pt>
                <c:pt idx="57">
                  <c:v>41343.704861111109</c:v>
                </c:pt>
                <c:pt idx="58">
                  <c:v>41343.708333333328</c:v>
                </c:pt>
                <c:pt idx="59">
                  <c:v>41343.711805555555</c:v>
                </c:pt>
                <c:pt idx="60">
                  <c:v>41343.715277777774</c:v>
                </c:pt>
                <c:pt idx="61">
                  <c:v>41343.71875</c:v>
                </c:pt>
                <c:pt idx="62">
                  <c:v>41343.722222222219</c:v>
                </c:pt>
                <c:pt idx="63">
                  <c:v>41343.725694444445</c:v>
                </c:pt>
                <c:pt idx="64">
                  <c:v>41343.729166666664</c:v>
                </c:pt>
                <c:pt idx="65">
                  <c:v>41343.732638888883</c:v>
                </c:pt>
                <c:pt idx="66">
                  <c:v>41343.736111111109</c:v>
                </c:pt>
                <c:pt idx="67">
                  <c:v>41343.739583333328</c:v>
                </c:pt>
                <c:pt idx="68">
                  <c:v>41343.743055555555</c:v>
                </c:pt>
                <c:pt idx="69">
                  <c:v>41343.746527777774</c:v>
                </c:pt>
                <c:pt idx="70">
                  <c:v>41343.75</c:v>
                </c:pt>
                <c:pt idx="71">
                  <c:v>41343.753472222219</c:v>
                </c:pt>
                <c:pt idx="72">
                  <c:v>41343.756944444445</c:v>
                </c:pt>
                <c:pt idx="73">
                  <c:v>41343.760416666664</c:v>
                </c:pt>
                <c:pt idx="74">
                  <c:v>41343.763888888883</c:v>
                </c:pt>
                <c:pt idx="75">
                  <c:v>41343.767361111109</c:v>
                </c:pt>
                <c:pt idx="76">
                  <c:v>41343.770833333328</c:v>
                </c:pt>
                <c:pt idx="77">
                  <c:v>41343.774305555555</c:v>
                </c:pt>
                <c:pt idx="78">
                  <c:v>41343.777777777774</c:v>
                </c:pt>
                <c:pt idx="79">
                  <c:v>41343.78125</c:v>
                </c:pt>
                <c:pt idx="80">
                  <c:v>41343.784722222219</c:v>
                </c:pt>
                <c:pt idx="81">
                  <c:v>41343.788194444445</c:v>
                </c:pt>
                <c:pt idx="82">
                  <c:v>41343.791666666664</c:v>
                </c:pt>
                <c:pt idx="83">
                  <c:v>41343.795138888883</c:v>
                </c:pt>
                <c:pt idx="84">
                  <c:v>41343.798611111109</c:v>
                </c:pt>
                <c:pt idx="85">
                  <c:v>41343.802083333328</c:v>
                </c:pt>
                <c:pt idx="86">
                  <c:v>41343.805555555555</c:v>
                </c:pt>
                <c:pt idx="87">
                  <c:v>41343.809027777774</c:v>
                </c:pt>
                <c:pt idx="88">
                  <c:v>41343.8125</c:v>
                </c:pt>
                <c:pt idx="89">
                  <c:v>41343.815972222219</c:v>
                </c:pt>
                <c:pt idx="90">
                  <c:v>41343.819444444445</c:v>
                </c:pt>
                <c:pt idx="91">
                  <c:v>41343.822916666664</c:v>
                </c:pt>
                <c:pt idx="92">
                  <c:v>41343.826388888883</c:v>
                </c:pt>
                <c:pt idx="93">
                  <c:v>41343.829861111109</c:v>
                </c:pt>
                <c:pt idx="94">
                  <c:v>41343.833333333328</c:v>
                </c:pt>
                <c:pt idx="95">
                  <c:v>41343.836805555555</c:v>
                </c:pt>
                <c:pt idx="96">
                  <c:v>41343.840277777774</c:v>
                </c:pt>
                <c:pt idx="97">
                  <c:v>41343.84375</c:v>
                </c:pt>
                <c:pt idx="98">
                  <c:v>41343.847222222219</c:v>
                </c:pt>
                <c:pt idx="99">
                  <c:v>41343.850694444445</c:v>
                </c:pt>
                <c:pt idx="100">
                  <c:v>41343.854166666664</c:v>
                </c:pt>
                <c:pt idx="101">
                  <c:v>41343.857638888883</c:v>
                </c:pt>
                <c:pt idx="102">
                  <c:v>41343.861111111109</c:v>
                </c:pt>
                <c:pt idx="103">
                  <c:v>41343.864583333328</c:v>
                </c:pt>
                <c:pt idx="104">
                  <c:v>41343.868055555555</c:v>
                </c:pt>
                <c:pt idx="105">
                  <c:v>41343.871527777774</c:v>
                </c:pt>
                <c:pt idx="106">
                  <c:v>41343.875</c:v>
                </c:pt>
                <c:pt idx="107">
                  <c:v>41343.878472222219</c:v>
                </c:pt>
                <c:pt idx="108">
                  <c:v>41343.881944444445</c:v>
                </c:pt>
                <c:pt idx="109">
                  <c:v>41343.885416666664</c:v>
                </c:pt>
                <c:pt idx="110">
                  <c:v>41343.888888888883</c:v>
                </c:pt>
                <c:pt idx="111">
                  <c:v>41343.892361111109</c:v>
                </c:pt>
                <c:pt idx="112">
                  <c:v>41343.895833333328</c:v>
                </c:pt>
                <c:pt idx="113">
                  <c:v>41343.899305555555</c:v>
                </c:pt>
                <c:pt idx="114">
                  <c:v>41343.902777777774</c:v>
                </c:pt>
                <c:pt idx="115">
                  <c:v>41343.90625</c:v>
                </c:pt>
                <c:pt idx="116">
                  <c:v>41343.909722222219</c:v>
                </c:pt>
                <c:pt idx="117">
                  <c:v>41343.913194444445</c:v>
                </c:pt>
                <c:pt idx="118">
                  <c:v>41343.916666666664</c:v>
                </c:pt>
                <c:pt idx="119">
                  <c:v>41343.920138888883</c:v>
                </c:pt>
                <c:pt idx="120">
                  <c:v>41343.923611111109</c:v>
                </c:pt>
                <c:pt idx="121">
                  <c:v>41343.927083333328</c:v>
                </c:pt>
                <c:pt idx="122">
                  <c:v>41343.930555555555</c:v>
                </c:pt>
                <c:pt idx="123">
                  <c:v>41343.934027777774</c:v>
                </c:pt>
                <c:pt idx="124">
                  <c:v>41343.9375</c:v>
                </c:pt>
                <c:pt idx="125">
                  <c:v>41343.940972222219</c:v>
                </c:pt>
                <c:pt idx="126">
                  <c:v>41343.944444444445</c:v>
                </c:pt>
                <c:pt idx="127">
                  <c:v>41343.947916666664</c:v>
                </c:pt>
                <c:pt idx="128">
                  <c:v>41343.951388888883</c:v>
                </c:pt>
                <c:pt idx="129">
                  <c:v>41343.954861111109</c:v>
                </c:pt>
                <c:pt idx="130">
                  <c:v>41343.958333333328</c:v>
                </c:pt>
                <c:pt idx="131">
                  <c:v>41343.961805555555</c:v>
                </c:pt>
                <c:pt idx="132">
                  <c:v>41343.965277777774</c:v>
                </c:pt>
                <c:pt idx="133">
                  <c:v>41343.96875</c:v>
                </c:pt>
                <c:pt idx="134">
                  <c:v>41343.972222222219</c:v>
                </c:pt>
                <c:pt idx="135">
                  <c:v>41343.975694444445</c:v>
                </c:pt>
                <c:pt idx="136">
                  <c:v>41343.979166666664</c:v>
                </c:pt>
                <c:pt idx="137">
                  <c:v>41343.982638888883</c:v>
                </c:pt>
                <c:pt idx="138">
                  <c:v>41343.986111111109</c:v>
                </c:pt>
                <c:pt idx="139">
                  <c:v>41343.989583333328</c:v>
                </c:pt>
                <c:pt idx="140">
                  <c:v>41343.993055555555</c:v>
                </c:pt>
                <c:pt idx="141">
                  <c:v>41343.996527777774</c:v>
                </c:pt>
                <c:pt idx="142">
                  <c:v>41344</c:v>
                </c:pt>
                <c:pt idx="143">
                  <c:v>41344.003472222219</c:v>
                </c:pt>
                <c:pt idx="144">
                  <c:v>41344.006944444445</c:v>
                </c:pt>
                <c:pt idx="145">
                  <c:v>41344.010416666664</c:v>
                </c:pt>
                <c:pt idx="146">
                  <c:v>41344.013888888883</c:v>
                </c:pt>
                <c:pt idx="147">
                  <c:v>41344.017361111109</c:v>
                </c:pt>
                <c:pt idx="148">
                  <c:v>41344.020833333328</c:v>
                </c:pt>
                <c:pt idx="149">
                  <c:v>41344.024305555555</c:v>
                </c:pt>
                <c:pt idx="150">
                  <c:v>41344.027777777774</c:v>
                </c:pt>
                <c:pt idx="151">
                  <c:v>41344.03125</c:v>
                </c:pt>
                <c:pt idx="152">
                  <c:v>41344.034722222219</c:v>
                </c:pt>
                <c:pt idx="153">
                  <c:v>41344.038194444445</c:v>
                </c:pt>
                <c:pt idx="154">
                  <c:v>41344.041666666664</c:v>
                </c:pt>
                <c:pt idx="155">
                  <c:v>41344.045138888883</c:v>
                </c:pt>
                <c:pt idx="156">
                  <c:v>41344.048611111109</c:v>
                </c:pt>
                <c:pt idx="157">
                  <c:v>41344.052083333328</c:v>
                </c:pt>
                <c:pt idx="158">
                  <c:v>41344.055555555555</c:v>
                </c:pt>
                <c:pt idx="159">
                  <c:v>41344.059027777774</c:v>
                </c:pt>
                <c:pt idx="160">
                  <c:v>41344.0625</c:v>
                </c:pt>
                <c:pt idx="161">
                  <c:v>41344.065972222219</c:v>
                </c:pt>
                <c:pt idx="162">
                  <c:v>41344.069444444445</c:v>
                </c:pt>
                <c:pt idx="163">
                  <c:v>41344.072916666664</c:v>
                </c:pt>
                <c:pt idx="164">
                  <c:v>41344.076388888883</c:v>
                </c:pt>
                <c:pt idx="165">
                  <c:v>41344.079861111109</c:v>
                </c:pt>
                <c:pt idx="166">
                  <c:v>41344.083333333328</c:v>
                </c:pt>
                <c:pt idx="167">
                  <c:v>41344.086805555555</c:v>
                </c:pt>
                <c:pt idx="168">
                  <c:v>41344.090277777774</c:v>
                </c:pt>
                <c:pt idx="169">
                  <c:v>41344.09375</c:v>
                </c:pt>
                <c:pt idx="170">
                  <c:v>41344.097222222219</c:v>
                </c:pt>
                <c:pt idx="171">
                  <c:v>41344.100694444445</c:v>
                </c:pt>
                <c:pt idx="172">
                  <c:v>41344.104166666664</c:v>
                </c:pt>
                <c:pt idx="173">
                  <c:v>41344.107638888883</c:v>
                </c:pt>
                <c:pt idx="174">
                  <c:v>41344.111111111109</c:v>
                </c:pt>
                <c:pt idx="175">
                  <c:v>41344.114583333328</c:v>
                </c:pt>
                <c:pt idx="176">
                  <c:v>41344.118055555555</c:v>
                </c:pt>
                <c:pt idx="177">
                  <c:v>41344.121527777774</c:v>
                </c:pt>
                <c:pt idx="178">
                  <c:v>41344.125</c:v>
                </c:pt>
                <c:pt idx="179">
                  <c:v>41344.128472222219</c:v>
                </c:pt>
                <c:pt idx="180">
                  <c:v>41344.131944444445</c:v>
                </c:pt>
                <c:pt idx="181">
                  <c:v>41344.135416666664</c:v>
                </c:pt>
                <c:pt idx="182">
                  <c:v>41344.138888888883</c:v>
                </c:pt>
                <c:pt idx="183">
                  <c:v>41344.142361111109</c:v>
                </c:pt>
                <c:pt idx="184">
                  <c:v>41344.145833333328</c:v>
                </c:pt>
                <c:pt idx="185">
                  <c:v>41344.149305555555</c:v>
                </c:pt>
                <c:pt idx="186">
                  <c:v>41344.152777777774</c:v>
                </c:pt>
                <c:pt idx="187">
                  <c:v>41344.15625</c:v>
                </c:pt>
                <c:pt idx="188">
                  <c:v>41344.159722222219</c:v>
                </c:pt>
                <c:pt idx="189">
                  <c:v>41344.163194444445</c:v>
                </c:pt>
                <c:pt idx="190">
                  <c:v>41344.166666666664</c:v>
                </c:pt>
                <c:pt idx="191">
                  <c:v>41344.170138888883</c:v>
                </c:pt>
                <c:pt idx="192">
                  <c:v>41344.173611111109</c:v>
                </c:pt>
                <c:pt idx="193">
                  <c:v>41344.177083333328</c:v>
                </c:pt>
                <c:pt idx="194">
                  <c:v>41344.180555555555</c:v>
                </c:pt>
                <c:pt idx="195">
                  <c:v>41344.184027777774</c:v>
                </c:pt>
                <c:pt idx="196">
                  <c:v>41344.1875</c:v>
                </c:pt>
                <c:pt idx="197">
                  <c:v>41344.190972222219</c:v>
                </c:pt>
                <c:pt idx="198">
                  <c:v>41344.194444444445</c:v>
                </c:pt>
                <c:pt idx="199">
                  <c:v>41344.197916666664</c:v>
                </c:pt>
                <c:pt idx="200">
                  <c:v>41344.201388888883</c:v>
                </c:pt>
                <c:pt idx="201">
                  <c:v>41344.204861111109</c:v>
                </c:pt>
                <c:pt idx="202">
                  <c:v>41344.208333333328</c:v>
                </c:pt>
                <c:pt idx="203">
                  <c:v>41344.211805555555</c:v>
                </c:pt>
                <c:pt idx="204">
                  <c:v>41344.215277777774</c:v>
                </c:pt>
                <c:pt idx="205">
                  <c:v>41344.21875</c:v>
                </c:pt>
                <c:pt idx="206">
                  <c:v>41344.222222222219</c:v>
                </c:pt>
                <c:pt idx="207">
                  <c:v>41344.225694444445</c:v>
                </c:pt>
                <c:pt idx="208">
                  <c:v>41344.229166666664</c:v>
                </c:pt>
                <c:pt idx="209">
                  <c:v>41344.232638888883</c:v>
                </c:pt>
                <c:pt idx="210">
                  <c:v>41344.236111111109</c:v>
                </c:pt>
                <c:pt idx="211">
                  <c:v>41344.239583333328</c:v>
                </c:pt>
                <c:pt idx="212">
                  <c:v>41344.243055555555</c:v>
                </c:pt>
                <c:pt idx="213">
                  <c:v>41344.246527777774</c:v>
                </c:pt>
                <c:pt idx="214">
                  <c:v>41344.25</c:v>
                </c:pt>
                <c:pt idx="215">
                  <c:v>41344.253472222219</c:v>
                </c:pt>
                <c:pt idx="216">
                  <c:v>41344.256944444445</c:v>
                </c:pt>
                <c:pt idx="217">
                  <c:v>41344.260416666664</c:v>
                </c:pt>
                <c:pt idx="218">
                  <c:v>41344.263888888883</c:v>
                </c:pt>
                <c:pt idx="219">
                  <c:v>41344.267361111109</c:v>
                </c:pt>
                <c:pt idx="220">
                  <c:v>41344.270833333328</c:v>
                </c:pt>
                <c:pt idx="221">
                  <c:v>41344.274305555555</c:v>
                </c:pt>
                <c:pt idx="222">
                  <c:v>41344.277777777774</c:v>
                </c:pt>
                <c:pt idx="223">
                  <c:v>41344.28125</c:v>
                </c:pt>
                <c:pt idx="224">
                  <c:v>41344.284722222219</c:v>
                </c:pt>
                <c:pt idx="225">
                  <c:v>41344.288194444445</c:v>
                </c:pt>
                <c:pt idx="226">
                  <c:v>41344.291666666664</c:v>
                </c:pt>
                <c:pt idx="227">
                  <c:v>41344.302083333328</c:v>
                </c:pt>
                <c:pt idx="228">
                  <c:v>41344.3125</c:v>
                </c:pt>
                <c:pt idx="229">
                  <c:v>41344.322916666664</c:v>
                </c:pt>
                <c:pt idx="230">
                  <c:v>41344.333333333328</c:v>
                </c:pt>
                <c:pt idx="231">
                  <c:v>41344.34375</c:v>
                </c:pt>
                <c:pt idx="232">
                  <c:v>41344.354166666664</c:v>
                </c:pt>
                <c:pt idx="233">
                  <c:v>41344.364583333328</c:v>
                </c:pt>
                <c:pt idx="234">
                  <c:v>41344.375</c:v>
                </c:pt>
                <c:pt idx="235">
                  <c:v>41344.385416666664</c:v>
                </c:pt>
                <c:pt idx="236">
                  <c:v>41344.395833333328</c:v>
                </c:pt>
                <c:pt idx="237">
                  <c:v>41344.40625</c:v>
                </c:pt>
                <c:pt idx="238">
                  <c:v>41344.416666666664</c:v>
                </c:pt>
                <c:pt idx="239">
                  <c:v>41344.427083333328</c:v>
                </c:pt>
                <c:pt idx="240">
                  <c:v>41344.4375</c:v>
                </c:pt>
                <c:pt idx="241">
                  <c:v>41344.447916666664</c:v>
                </c:pt>
                <c:pt idx="242">
                  <c:v>41344.458333333328</c:v>
                </c:pt>
                <c:pt idx="243">
                  <c:v>41344.46875</c:v>
                </c:pt>
                <c:pt idx="244">
                  <c:v>41344.479166666664</c:v>
                </c:pt>
                <c:pt idx="245">
                  <c:v>41344.489583333328</c:v>
                </c:pt>
                <c:pt idx="246">
                  <c:v>41344.5</c:v>
                </c:pt>
                <c:pt idx="247">
                  <c:v>41344.510416666664</c:v>
                </c:pt>
              </c:numCache>
            </c:numRef>
          </c:xVal>
          <c:yVal>
            <c:numRef>
              <c:f>'jf3-8'!$C$10:$C$257</c:f>
              <c:numCache>
                <c:formatCode>General</c:formatCode>
                <c:ptCount val="248"/>
                <c:pt idx="0">
                  <c:v>0</c:v>
                </c:pt>
                <c:pt idx="1">
                  <c:v>9.8244700000000001E-3</c:v>
                </c:pt>
                <c:pt idx="2">
                  <c:v>2.4442800000000001E-2</c:v>
                </c:pt>
                <c:pt idx="3">
                  <c:v>3.8859680000000001E-2</c:v>
                </c:pt>
                <c:pt idx="4">
                  <c:v>5.2431699999999998E-2</c:v>
                </c:pt>
                <c:pt idx="5">
                  <c:v>6.3241309999999995E-2</c:v>
                </c:pt>
                <c:pt idx="6">
                  <c:v>7.1756050000000002E-2</c:v>
                </c:pt>
                <c:pt idx="7">
                  <c:v>8.5099999999999995E-2</c:v>
                </c:pt>
                <c:pt idx="8">
                  <c:v>9.2111009999999993E-2</c:v>
                </c:pt>
                <c:pt idx="9">
                  <c:v>0.11200259999999999</c:v>
                </c:pt>
                <c:pt idx="10">
                  <c:v>0.1711095</c:v>
                </c:pt>
                <c:pt idx="11">
                  <c:v>0.20146710000000001</c:v>
                </c:pt>
                <c:pt idx="12">
                  <c:v>0.22981570000000001</c:v>
                </c:pt>
                <c:pt idx="13">
                  <c:v>0.3010504</c:v>
                </c:pt>
                <c:pt idx="14">
                  <c:v>0.28314679999999998</c:v>
                </c:pt>
                <c:pt idx="15">
                  <c:v>0.28154469999999998</c:v>
                </c:pt>
                <c:pt idx="16">
                  <c:v>0.27517900000000001</c:v>
                </c:pt>
                <c:pt idx="17">
                  <c:v>0.2657583</c:v>
                </c:pt>
                <c:pt idx="18">
                  <c:v>0.26888139999999999</c:v>
                </c:pt>
                <c:pt idx="19">
                  <c:v>0.26731779999999999</c:v>
                </c:pt>
                <c:pt idx="20">
                  <c:v>0.27359820000000001</c:v>
                </c:pt>
                <c:pt idx="21">
                  <c:v>0.27202169999999998</c:v>
                </c:pt>
                <c:pt idx="22">
                  <c:v>0.26731779999999999</c:v>
                </c:pt>
                <c:pt idx="23">
                  <c:v>0.26888139999999999</c:v>
                </c:pt>
                <c:pt idx="24">
                  <c:v>0.27517900000000001</c:v>
                </c:pt>
                <c:pt idx="25">
                  <c:v>0.27517900000000001</c:v>
                </c:pt>
                <c:pt idx="26">
                  <c:v>0.27835330000000003</c:v>
                </c:pt>
                <c:pt idx="27">
                  <c:v>0.27359820000000001</c:v>
                </c:pt>
                <c:pt idx="28">
                  <c:v>0.27517900000000001</c:v>
                </c:pt>
                <c:pt idx="29">
                  <c:v>0.2799469</c:v>
                </c:pt>
                <c:pt idx="30">
                  <c:v>0.27202169999999998</c:v>
                </c:pt>
                <c:pt idx="31">
                  <c:v>0.27835330000000003</c:v>
                </c:pt>
                <c:pt idx="32">
                  <c:v>0.27517900000000001</c:v>
                </c:pt>
                <c:pt idx="33">
                  <c:v>0.26731779999999999</c:v>
                </c:pt>
                <c:pt idx="34">
                  <c:v>0.2626522</c:v>
                </c:pt>
                <c:pt idx="35">
                  <c:v>0.25802530000000001</c:v>
                </c:pt>
                <c:pt idx="36">
                  <c:v>0.26731779999999999</c:v>
                </c:pt>
                <c:pt idx="37">
                  <c:v>0.26731779999999999</c:v>
                </c:pt>
                <c:pt idx="38">
                  <c:v>0.2626522</c:v>
                </c:pt>
                <c:pt idx="39">
                  <c:v>0.25343690000000002</c:v>
                </c:pt>
                <c:pt idx="40">
                  <c:v>0.248887</c:v>
                </c:pt>
                <c:pt idx="41">
                  <c:v>0.25039929999999999</c:v>
                </c:pt>
                <c:pt idx="42">
                  <c:v>0.25649149999999998</c:v>
                </c:pt>
                <c:pt idx="43">
                  <c:v>0.2428806</c:v>
                </c:pt>
                <c:pt idx="44">
                  <c:v>0.24737890000000001</c:v>
                </c:pt>
                <c:pt idx="45">
                  <c:v>0.24737890000000001</c:v>
                </c:pt>
                <c:pt idx="46">
                  <c:v>0.26731779999999999</c:v>
                </c:pt>
                <c:pt idx="47">
                  <c:v>0.97387000000000001</c:v>
                </c:pt>
                <c:pt idx="48">
                  <c:v>0.74896910000000005</c:v>
                </c:pt>
                <c:pt idx="49">
                  <c:v>0.63235359999999996</c:v>
                </c:pt>
                <c:pt idx="50">
                  <c:v>0.52955540000000001</c:v>
                </c:pt>
                <c:pt idx="51">
                  <c:v>0.4605185</c:v>
                </c:pt>
                <c:pt idx="52">
                  <c:v>0.41577209999999998</c:v>
                </c:pt>
                <c:pt idx="53">
                  <c:v>0.38886920000000003</c:v>
                </c:pt>
                <c:pt idx="54">
                  <c:v>0.36683519999999997</c:v>
                </c:pt>
                <c:pt idx="55">
                  <c:v>0.35783229999999999</c:v>
                </c:pt>
                <c:pt idx="56">
                  <c:v>0.34189120000000001</c:v>
                </c:pt>
                <c:pt idx="57">
                  <c:v>0.34014109999999997</c:v>
                </c:pt>
                <c:pt idx="58">
                  <c:v>0.33318229999999999</c:v>
                </c:pt>
                <c:pt idx="59">
                  <c:v>0.338395</c:v>
                </c:pt>
                <c:pt idx="60">
                  <c:v>0.34014109999999997</c:v>
                </c:pt>
                <c:pt idx="61">
                  <c:v>0.3436456</c:v>
                </c:pt>
                <c:pt idx="62">
                  <c:v>0.40395370000000003</c:v>
                </c:pt>
                <c:pt idx="63">
                  <c:v>0.42976890000000001</c:v>
                </c:pt>
                <c:pt idx="64">
                  <c:v>0.42574689999999998</c:v>
                </c:pt>
                <c:pt idx="65">
                  <c:v>0.42574689999999998</c:v>
                </c:pt>
                <c:pt idx="66">
                  <c:v>0.41775790000000002</c:v>
                </c:pt>
                <c:pt idx="67">
                  <c:v>0.42775570000000002</c:v>
                </c:pt>
                <c:pt idx="68">
                  <c:v>0.42976890000000001</c:v>
                </c:pt>
                <c:pt idx="69">
                  <c:v>0.43178689999999997</c:v>
                </c:pt>
                <c:pt idx="70">
                  <c:v>0.43990430000000003</c:v>
                </c:pt>
                <c:pt idx="71">
                  <c:v>0.45428619999999997</c:v>
                </c:pt>
                <c:pt idx="72">
                  <c:v>1.2664489999999999</c:v>
                </c:pt>
                <c:pt idx="73">
                  <c:v>1.142841</c:v>
                </c:pt>
                <c:pt idx="74">
                  <c:v>0.89912809999999999</c:v>
                </c:pt>
                <c:pt idx="75">
                  <c:v>0.75437889999999996</c:v>
                </c:pt>
                <c:pt idx="76">
                  <c:v>0.68555750000000004</c:v>
                </c:pt>
                <c:pt idx="77">
                  <c:v>0.64985159999999997</c:v>
                </c:pt>
                <c:pt idx="78">
                  <c:v>0.62246100000000004</c:v>
                </c:pt>
                <c:pt idx="79">
                  <c:v>0.59615030000000002</c:v>
                </c:pt>
                <c:pt idx="80">
                  <c:v>0.57507370000000002</c:v>
                </c:pt>
                <c:pt idx="81">
                  <c:v>0.56582440000000001</c:v>
                </c:pt>
                <c:pt idx="82">
                  <c:v>0.54754429999999998</c:v>
                </c:pt>
                <c:pt idx="83">
                  <c:v>0.52955540000000001</c:v>
                </c:pt>
                <c:pt idx="84">
                  <c:v>0.52067030000000003</c:v>
                </c:pt>
                <c:pt idx="85">
                  <c:v>0.51185800000000004</c:v>
                </c:pt>
                <c:pt idx="86">
                  <c:v>0.52067030000000003</c:v>
                </c:pt>
                <c:pt idx="87">
                  <c:v>0.50094539999999999</c:v>
                </c:pt>
                <c:pt idx="88">
                  <c:v>0.51846029999999999</c:v>
                </c:pt>
                <c:pt idx="89">
                  <c:v>0.51846029999999999</c:v>
                </c:pt>
                <c:pt idx="90">
                  <c:v>0.52288469999999998</c:v>
                </c:pt>
                <c:pt idx="91">
                  <c:v>0.52510369999999995</c:v>
                </c:pt>
                <c:pt idx="92">
                  <c:v>0.51625500000000002</c:v>
                </c:pt>
                <c:pt idx="93">
                  <c:v>0.52067030000000003</c:v>
                </c:pt>
                <c:pt idx="94">
                  <c:v>0.53402530000000004</c:v>
                </c:pt>
                <c:pt idx="95">
                  <c:v>0.52955540000000001</c:v>
                </c:pt>
                <c:pt idx="96">
                  <c:v>0.49661230000000001</c:v>
                </c:pt>
                <c:pt idx="97">
                  <c:v>0.4837226</c:v>
                </c:pt>
                <c:pt idx="98">
                  <c:v>0.47946250000000001</c:v>
                </c:pt>
                <c:pt idx="99">
                  <c:v>0.4709972</c:v>
                </c:pt>
                <c:pt idx="100">
                  <c:v>0.47310669999999999</c:v>
                </c:pt>
                <c:pt idx="101">
                  <c:v>0.46889229999999998</c:v>
                </c:pt>
                <c:pt idx="102">
                  <c:v>0.45843650000000002</c:v>
                </c:pt>
                <c:pt idx="103">
                  <c:v>0.4501542</c:v>
                </c:pt>
                <c:pt idx="104">
                  <c:v>0.43178689999999997</c:v>
                </c:pt>
                <c:pt idx="105">
                  <c:v>0.42574689999999998</c:v>
                </c:pt>
                <c:pt idx="106">
                  <c:v>0.40200000000000002</c:v>
                </c:pt>
                <c:pt idx="107">
                  <c:v>0.37411299999999997</c:v>
                </c:pt>
                <c:pt idx="108">
                  <c:v>0.34716710000000001</c:v>
                </c:pt>
                <c:pt idx="109">
                  <c:v>0.32287060000000001</c:v>
                </c:pt>
                <c:pt idx="110">
                  <c:v>0.30270350000000001</c:v>
                </c:pt>
                <c:pt idx="111">
                  <c:v>0.28314679999999998</c:v>
                </c:pt>
                <c:pt idx="112">
                  <c:v>0.2626522</c:v>
                </c:pt>
                <c:pt idx="113">
                  <c:v>0.2428806</c:v>
                </c:pt>
                <c:pt idx="114">
                  <c:v>0.2256649</c:v>
                </c:pt>
                <c:pt idx="115">
                  <c:v>0.21341399999999999</c:v>
                </c:pt>
                <c:pt idx="116">
                  <c:v>0.20146710000000001</c:v>
                </c:pt>
                <c:pt idx="117">
                  <c:v>0.1911042</c:v>
                </c:pt>
                <c:pt idx="118">
                  <c:v>0.1834916</c:v>
                </c:pt>
                <c:pt idx="119">
                  <c:v>0.1698924</c:v>
                </c:pt>
                <c:pt idx="120">
                  <c:v>0.1711095</c:v>
                </c:pt>
                <c:pt idx="121">
                  <c:v>0.1662642</c:v>
                </c:pt>
                <c:pt idx="122">
                  <c:v>0.1626708</c:v>
                </c:pt>
                <c:pt idx="123">
                  <c:v>0.15675910000000001</c:v>
                </c:pt>
                <c:pt idx="124">
                  <c:v>0.15094469999999999</c:v>
                </c:pt>
                <c:pt idx="125">
                  <c:v>0.1463633</c:v>
                </c:pt>
                <c:pt idx="126">
                  <c:v>0.1429684</c:v>
                </c:pt>
                <c:pt idx="127">
                  <c:v>0.13960880000000001</c:v>
                </c:pt>
                <c:pt idx="128">
                  <c:v>0.13190779999999999</c:v>
                </c:pt>
                <c:pt idx="129">
                  <c:v>0.13082340000000001</c:v>
                </c:pt>
                <c:pt idx="130">
                  <c:v>0.1265259</c:v>
                </c:pt>
                <c:pt idx="131">
                  <c:v>0.122292</c:v>
                </c:pt>
                <c:pt idx="132">
                  <c:v>0.1191585</c:v>
                </c:pt>
                <c:pt idx="133">
                  <c:v>0.1160612</c:v>
                </c:pt>
                <c:pt idx="134">
                  <c:v>0.113</c:v>
                </c:pt>
                <c:pt idx="135">
                  <c:v>0.1110091</c:v>
                </c:pt>
                <c:pt idx="136">
                  <c:v>0.1080517</c:v>
                </c:pt>
                <c:pt idx="137">
                  <c:v>0.1070736</c:v>
                </c:pt>
                <c:pt idx="138">
                  <c:v>0.1032</c:v>
                </c:pt>
                <c:pt idx="139">
                  <c:v>0.1032</c:v>
                </c:pt>
                <c:pt idx="140">
                  <c:v>9.9434980000000006E-2</c:v>
                </c:pt>
                <c:pt idx="141">
                  <c:v>9.6650550000000002E-2</c:v>
                </c:pt>
                <c:pt idx="142">
                  <c:v>9.2111009999999993E-2</c:v>
                </c:pt>
                <c:pt idx="143">
                  <c:v>8.5099999999999995E-2</c:v>
                </c:pt>
                <c:pt idx="144">
                  <c:v>8.1654530000000003E-2</c:v>
                </c:pt>
                <c:pt idx="145">
                  <c:v>7.8269630000000007E-2</c:v>
                </c:pt>
                <c:pt idx="146">
                  <c:v>7.4161619999999998E-2</c:v>
                </c:pt>
                <c:pt idx="147">
                  <c:v>7.3356110000000002E-2</c:v>
                </c:pt>
                <c:pt idx="148">
                  <c:v>7.1756050000000002E-2</c:v>
                </c:pt>
                <c:pt idx="149">
                  <c:v>7.0170659999999996E-2</c:v>
                </c:pt>
                <c:pt idx="150">
                  <c:v>6.8599980000000005E-2</c:v>
                </c:pt>
                <c:pt idx="151">
                  <c:v>6.6281419999999994E-2</c:v>
                </c:pt>
                <c:pt idx="152">
                  <c:v>6.4754000000000006E-2</c:v>
                </c:pt>
                <c:pt idx="153">
                  <c:v>5.5921029999999997E-2</c:v>
                </c:pt>
                <c:pt idx="154">
                  <c:v>6.0999999999999999E-2</c:v>
                </c:pt>
                <c:pt idx="155">
                  <c:v>5.9530409999999999E-2</c:v>
                </c:pt>
                <c:pt idx="156">
                  <c:v>5.8075559999999998E-2</c:v>
                </c:pt>
                <c:pt idx="157">
                  <c:v>5.7353679999999997E-2</c:v>
                </c:pt>
                <c:pt idx="158">
                  <c:v>5.5921029999999997E-2</c:v>
                </c:pt>
                <c:pt idx="159">
                  <c:v>5.3800000000000001E-2</c:v>
                </c:pt>
                <c:pt idx="160">
                  <c:v>4.7100000000000003E-2</c:v>
                </c:pt>
                <c:pt idx="161">
                  <c:v>5.175283E-2</c:v>
                </c:pt>
                <c:pt idx="162">
                  <c:v>5.040567E-2</c:v>
                </c:pt>
                <c:pt idx="163">
                  <c:v>4.9737400000000001E-2</c:v>
                </c:pt>
                <c:pt idx="164">
                  <c:v>4.6907659999999997E-2</c:v>
                </c:pt>
                <c:pt idx="165">
                  <c:v>4.6907659999999997E-2</c:v>
                </c:pt>
                <c:pt idx="166">
                  <c:v>4.5984829999999997E-2</c:v>
                </c:pt>
                <c:pt idx="167">
                  <c:v>4.4161480000000003E-2</c:v>
                </c:pt>
                <c:pt idx="168">
                  <c:v>4.3261010000000003E-2</c:v>
                </c:pt>
                <c:pt idx="169">
                  <c:v>4.1482659999999998E-2</c:v>
                </c:pt>
                <c:pt idx="170">
                  <c:v>4.0605120000000001E-2</c:v>
                </c:pt>
                <c:pt idx="171">
                  <c:v>4.0605120000000001E-2</c:v>
                </c:pt>
                <c:pt idx="172">
                  <c:v>4.0605120000000001E-2</c:v>
                </c:pt>
                <c:pt idx="173">
                  <c:v>4.0605120000000001E-2</c:v>
                </c:pt>
                <c:pt idx="174">
                  <c:v>3.9737500000000002E-2</c:v>
                </c:pt>
                <c:pt idx="175">
                  <c:v>3.9737500000000002E-2</c:v>
                </c:pt>
                <c:pt idx="176">
                  <c:v>3.8877429999999998E-2</c:v>
                </c:pt>
                <c:pt idx="177">
                  <c:v>3.8024959999999997E-2</c:v>
                </c:pt>
                <c:pt idx="178">
                  <c:v>3.7180100000000001E-2</c:v>
                </c:pt>
                <c:pt idx="179">
                  <c:v>3.6342909999999999E-2</c:v>
                </c:pt>
                <c:pt idx="180">
                  <c:v>3.4691159999999999E-2</c:v>
                </c:pt>
                <c:pt idx="181">
                  <c:v>3.3832790000000001E-2</c:v>
                </c:pt>
                <c:pt idx="182">
                  <c:v>3.2339189999999997E-2</c:v>
                </c:pt>
                <c:pt idx="183">
                  <c:v>3.1313859999999999E-2</c:v>
                </c:pt>
                <c:pt idx="184">
                  <c:v>3.0493050000000001E-2</c:v>
                </c:pt>
                <c:pt idx="185">
                  <c:v>2.968171E-2</c:v>
                </c:pt>
                <c:pt idx="186">
                  <c:v>2.8879869999999998E-2</c:v>
                </c:pt>
                <c:pt idx="187">
                  <c:v>2.8087580000000001E-2</c:v>
                </c:pt>
                <c:pt idx="188">
                  <c:v>2.6531760000000001E-2</c:v>
                </c:pt>
                <c:pt idx="189">
                  <c:v>2.5014519999999998E-2</c:v>
                </c:pt>
                <c:pt idx="190">
                  <c:v>2.5014519999999998E-2</c:v>
                </c:pt>
                <c:pt idx="191">
                  <c:v>2.4270469999999999E-2</c:v>
                </c:pt>
                <c:pt idx="192">
                  <c:v>2.4270469999999999E-2</c:v>
                </c:pt>
                <c:pt idx="193">
                  <c:v>2.2957849999999998E-2</c:v>
                </c:pt>
                <c:pt idx="194">
                  <c:v>2.282698E-2</c:v>
                </c:pt>
                <c:pt idx="195">
                  <c:v>2.213037E-2</c:v>
                </c:pt>
                <c:pt idx="196">
                  <c:v>2.1442820000000001E-2</c:v>
                </c:pt>
                <c:pt idx="197">
                  <c:v>2.1442820000000001E-2</c:v>
                </c:pt>
                <c:pt idx="198">
                  <c:v>2.0095080000000001E-2</c:v>
                </c:pt>
                <c:pt idx="199">
                  <c:v>1.9434980000000001E-2</c:v>
                </c:pt>
                <c:pt idx="200">
                  <c:v>1.7522619999999999E-2</c:v>
                </c:pt>
                <c:pt idx="201">
                  <c:v>1.6906480000000002E-2</c:v>
                </c:pt>
                <c:pt idx="202">
                  <c:v>1.629945E-2</c:v>
                </c:pt>
                <c:pt idx="203">
                  <c:v>1.629945E-2</c:v>
                </c:pt>
                <c:pt idx="204">
                  <c:v>1.570158E-2</c:v>
                </c:pt>
                <c:pt idx="205">
                  <c:v>1.511293E-2</c:v>
                </c:pt>
                <c:pt idx="206">
                  <c:v>1.511293E-2</c:v>
                </c:pt>
                <c:pt idx="207">
                  <c:v>1.396357E-2</c:v>
                </c:pt>
                <c:pt idx="208">
                  <c:v>1.340299E-2</c:v>
                </c:pt>
                <c:pt idx="209">
                  <c:v>1.2851889999999999E-2</c:v>
                </c:pt>
                <c:pt idx="210">
                  <c:v>1.2310349999999999E-2</c:v>
                </c:pt>
                <c:pt idx="211">
                  <c:v>1.1778439999999999E-2</c:v>
                </c:pt>
                <c:pt idx="212">
                  <c:v>1.1778439999999999E-2</c:v>
                </c:pt>
                <c:pt idx="213">
                  <c:v>1.1778439999999999E-2</c:v>
                </c:pt>
                <c:pt idx="214">
                  <c:v>1.1778439999999999E-2</c:v>
                </c:pt>
                <c:pt idx="215">
                  <c:v>1.1778439999999999E-2</c:v>
                </c:pt>
                <c:pt idx="216">
                  <c:v>1.1256240000000001E-2</c:v>
                </c:pt>
                <c:pt idx="217">
                  <c:v>1.0504090000000001E-2</c:v>
                </c:pt>
                <c:pt idx="218">
                  <c:v>1.025185E-2</c:v>
                </c:pt>
                <c:pt idx="219">
                  <c:v>9.7786809999999991E-3</c:v>
                </c:pt>
                <c:pt idx="220">
                  <c:v>8.8584709999999997E-3</c:v>
                </c:pt>
                <c:pt idx="221">
                  <c:v>8.8584709999999997E-3</c:v>
                </c:pt>
                <c:pt idx="222">
                  <c:v>8.4116320000000005E-3</c:v>
                </c:pt>
                <c:pt idx="223">
                  <c:v>8.4116320000000005E-3</c:v>
                </c:pt>
                <c:pt idx="224">
                  <c:v>7.9737760000000001E-3</c:v>
                </c:pt>
                <c:pt idx="225">
                  <c:v>7.9737760000000001E-3</c:v>
                </c:pt>
                <c:pt idx="226">
                  <c:v>7.9737760000000001E-3</c:v>
                </c:pt>
                <c:pt idx="227">
                  <c:v>7.9737760000000001E-3</c:v>
                </c:pt>
                <c:pt idx="228">
                  <c:v>7.1076459999999996E-3</c:v>
                </c:pt>
                <c:pt idx="229">
                  <c:v>6.220443E-3</c:v>
                </c:pt>
                <c:pt idx="230">
                  <c:v>5.3861100000000004E-3</c:v>
                </c:pt>
                <c:pt idx="231">
                  <c:v>4.989037E-3</c:v>
                </c:pt>
                <c:pt idx="232">
                  <c:v>4.989037E-3</c:v>
                </c:pt>
                <c:pt idx="233">
                  <c:v>4.6055130000000003E-3</c:v>
                </c:pt>
                <c:pt idx="234">
                  <c:v>4.2356590000000001E-3</c:v>
                </c:pt>
                <c:pt idx="235">
                  <c:v>4.2356590000000001E-3</c:v>
                </c:pt>
                <c:pt idx="236">
                  <c:v>3.537494E-3</c:v>
                </c:pt>
                <c:pt idx="237">
                  <c:v>3.537494E-3</c:v>
                </c:pt>
                <c:pt idx="238">
                  <c:v>3.2094649999999999E-3</c:v>
                </c:pt>
                <c:pt idx="239">
                  <c:v>2.8956749999999999E-3</c:v>
                </c:pt>
                <c:pt idx="240">
                  <c:v>2.8956749999999999E-3</c:v>
                </c:pt>
                <c:pt idx="241">
                  <c:v>2.8956749999999999E-3</c:v>
                </c:pt>
                <c:pt idx="242">
                  <c:v>1.9949999999999998E-3</c:v>
                </c:pt>
                <c:pt idx="243">
                  <c:v>1.89E-3</c:v>
                </c:pt>
                <c:pt idx="244">
                  <c:v>1.7849999999999999E-3</c:v>
                </c:pt>
                <c:pt idx="245">
                  <c:v>1.2600000000000001E-3</c:v>
                </c:pt>
                <c:pt idx="246">
                  <c:v>1.2600000000000001E-3</c:v>
                </c:pt>
                <c:pt idx="247">
                  <c:v>7.3499999999999998E-4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2416"/>
        <c:axId val="114806144"/>
      </c:scatterChart>
      <c:valAx>
        <c:axId val="114802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>
                <a:latin typeface="+mn-lt"/>
              </a:defRPr>
            </a:pPr>
            <a:endParaRPr lang="en-US"/>
          </a:p>
        </c:txPr>
        <c:crossAx val="114804224"/>
        <c:crosses val="autoZero"/>
        <c:crossBetween val="midCat"/>
      </c:valAx>
      <c:valAx>
        <c:axId val="114804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="0">
                    <a:latin typeface="+mn-lt"/>
                    <a:cs typeface="Arial" pitchFamily="34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14802688"/>
        <c:crosses val="autoZero"/>
        <c:crossBetween val="midCat"/>
      </c:valAx>
      <c:valAx>
        <c:axId val="114806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0" baseline="0">
                    <a:latin typeface="+mn-lt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14812416"/>
        <c:crosses val="max"/>
        <c:crossBetween val="midCat"/>
      </c:valAx>
      <c:valAx>
        <c:axId val="1148124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4806144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legend>
      <c:legendPos val="r"/>
      <c:layout>
        <c:manualLayout>
          <c:xMode val="edge"/>
          <c:yMode val="edge"/>
          <c:x val="0.62388713910761151"/>
          <c:y val="0.22754483814523188"/>
          <c:w val="0.22544049202786345"/>
          <c:h val="0.251916615199972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627529</xdr:colOff>
      <xdr:row>0</xdr:row>
      <xdr:rowOff>33618</xdr:rowOff>
    </xdr:from>
    <xdr:to>
      <xdr:col>21</xdr:col>
      <xdr:colOff>123265</xdr:colOff>
      <xdr:row>9</xdr:row>
      <xdr:rowOff>43705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0"/>
  <sheetViews>
    <sheetView showGridLines="0" tabSelected="1" topLeftCell="A7" zoomScale="85" zoomScaleNormal="85" workbookViewId="0">
      <pane ySplit="7890" topLeftCell="A256"/>
      <selection activeCell="K11" sqref="K11"/>
      <selection pane="bottomLeft" activeCell="R251" sqref="R251"/>
    </sheetView>
  </sheetViews>
  <sheetFormatPr defaultRowHeight="15" x14ac:dyDescent="0.25"/>
  <cols>
    <col min="1" max="2" width="15.42578125" style="2" customWidth="1"/>
    <col min="3" max="3" width="9.140625" style="2"/>
    <col min="4" max="5" width="7.42578125" style="2" customWidth="1"/>
    <col min="6" max="8" width="9.140625" style="2"/>
    <col min="9" max="11" width="7.42578125" style="2" customWidth="1"/>
    <col min="12" max="12" width="7.42578125" style="6" customWidth="1"/>
    <col min="13" max="13" width="7.42578125" style="8" customWidth="1"/>
    <col min="14" max="14" width="9.140625" style="6"/>
    <col min="15" max="15" width="9.140625" style="2"/>
    <col min="16" max="16" width="15.140625" style="10" bestFit="1" customWidth="1"/>
    <col min="17" max="17" width="15.140625" style="12" bestFit="1" customWidth="1"/>
    <col min="18" max="18" width="13.85546875" style="10" customWidth="1"/>
    <col min="19" max="20" width="13.85546875" style="2" customWidth="1"/>
    <col min="21" max="22" width="15.140625" style="2" bestFit="1" customWidth="1"/>
    <col min="23" max="23" width="9.28515625" style="2" bestFit="1" customWidth="1"/>
    <col min="24" max="24" width="14.140625" style="2" bestFit="1" customWidth="1"/>
    <col min="25" max="26" width="9.140625" style="2"/>
    <col min="27" max="27" width="3.7109375" style="2" customWidth="1"/>
    <col min="28" max="30" width="9.140625" style="2"/>
    <col min="31" max="31" width="13.28515625" style="4" customWidth="1"/>
    <col min="32" max="32" width="15.140625" style="2" bestFit="1" customWidth="1"/>
    <col min="33" max="137" width="7.42578125" style="2" customWidth="1"/>
    <col min="138" max="16384" width="9.140625" style="2"/>
  </cols>
  <sheetData>
    <row r="1" spans="1:32" x14ac:dyDescent="0.25">
      <c r="F1" s="2" t="s">
        <v>0</v>
      </c>
      <c r="G1" s="1"/>
      <c r="L1" s="6" t="str">
        <f>ADDRESS(ROW($J$10)+MATCH("Total Sampled",$J$10:$J$10000,1)-2,COLUMN($J$10)+1,4)</f>
        <v>K259</v>
      </c>
    </row>
    <row r="2" spans="1:32" x14ac:dyDescent="0.25">
      <c r="G2" s="1"/>
      <c r="L2" s="6" t="str">
        <f>ADDRESS(ROW($J$10)+MATCH("Total Sampled",$J$10:$J$10000,1)-1,COLUMN($J$10)+1,4)</f>
        <v>K260</v>
      </c>
    </row>
    <row r="3" spans="1:32" x14ac:dyDescent="0.25">
      <c r="F3" s="2" t="s">
        <v>1</v>
      </c>
      <c r="G3" s="1"/>
      <c r="L3" s="6" t="str">
        <f>ADDRESS(ROW($J$10)+MATCH("Total Sampled",$J$10:$J$10000,1),COLUMN($J$10)+1,4)</f>
        <v>K261</v>
      </c>
    </row>
    <row r="4" spans="1:32" x14ac:dyDescent="0.25">
      <c r="F4" s="2" t="s">
        <v>2</v>
      </c>
      <c r="G4" s="1"/>
    </row>
    <row r="5" spans="1:32" x14ac:dyDescent="0.25">
      <c r="F5" s="2" t="s">
        <v>3</v>
      </c>
      <c r="G5" s="1"/>
    </row>
    <row r="6" spans="1:32" x14ac:dyDescent="0.25">
      <c r="G6" s="1"/>
    </row>
    <row r="7" spans="1:32" x14ac:dyDescent="0.25">
      <c r="F7" s="2" t="s">
        <v>4</v>
      </c>
      <c r="G7" s="1"/>
    </row>
    <row r="8" spans="1:32" x14ac:dyDescent="0.25">
      <c r="F8" s="2" t="s">
        <v>5</v>
      </c>
      <c r="G8" s="1"/>
    </row>
    <row r="9" spans="1:32" s="3" customFormat="1" ht="153.94999999999999" customHeight="1" x14ac:dyDescent="0.25">
      <c r="B9" s="3" t="s">
        <v>21</v>
      </c>
      <c r="C9" s="3" t="s">
        <v>22</v>
      </c>
      <c r="D9" s="3" t="s">
        <v>31</v>
      </c>
      <c r="E9" s="3" t="s">
        <v>32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3" t="s">
        <v>13</v>
      </c>
      <c r="L9" s="7" t="s">
        <v>14</v>
      </c>
      <c r="M9" s="9" t="s">
        <v>15</v>
      </c>
      <c r="N9" s="7" t="s">
        <v>16</v>
      </c>
      <c r="O9" s="3" t="s">
        <v>17</v>
      </c>
      <c r="P9" s="11" t="s">
        <v>18</v>
      </c>
      <c r="Q9" s="13" t="s">
        <v>19</v>
      </c>
      <c r="R9" s="11"/>
      <c r="V9" s="3" t="s">
        <v>6</v>
      </c>
      <c r="W9" s="3" t="s">
        <v>7</v>
      </c>
      <c r="X9" s="3" t="s">
        <v>20</v>
      </c>
      <c r="Y9" s="3" t="s">
        <v>21</v>
      </c>
      <c r="Z9" s="3" t="s">
        <v>22</v>
      </c>
      <c r="AB9" s="3" t="s">
        <v>23</v>
      </c>
      <c r="AC9" s="3" t="s">
        <v>24</v>
      </c>
      <c r="AD9" s="3" t="s">
        <v>25</v>
      </c>
      <c r="AE9" s="5"/>
    </row>
    <row r="10" spans="1:32" s="19" customFormat="1" x14ac:dyDescent="0.25">
      <c r="A10" s="17">
        <v>41343.5</v>
      </c>
      <c r="B10" s="18">
        <v>0</v>
      </c>
      <c r="C10" s="18">
        <v>0</v>
      </c>
      <c r="D10" s="19">
        <f t="shared" ref="D10:D73" si="0">IF(G10&gt;900,B10,-0.999)</f>
        <v>-0.999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L10" s="20"/>
      <c r="M10" s="21"/>
      <c r="N10" s="20"/>
      <c r="P10" s="22"/>
      <c r="Q10" s="23"/>
      <c r="R10" s="22"/>
      <c r="V10" s="19">
        <v>-8.9999999999999993E-3</v>
      </c>
      <c r="X10" s="24">
        <v>41343.5</v>
      </c>
      <c r="Y10" s="18">
        <v>0</v>
      </c>
      <c r="Z10" s="18">
        <v>0</v>
      </c>
      <c r="AE10" s="25"/>
      <c r="AF10" s="17">
        <v>41343.5</v>
      </c>
    </row>
    <row r="11" spans="1:32" x14ac:dyDescent="0.25">
      <c r="A11" s="15">
        <v>41343.510416666664</v>
      </c>
      <c r="B11">
        <v>4.9000000000000002E-2</v>
      </c>
      <c r="C11">
        <v>9.8244700000000001E-3</v>
      </c>
      <c r="D11" s="2">
        <f t="shared" si="0"/>
        <v>-0.999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 t="shared" ref="K11:K74" si="1">(0.5*(($A11-$A10)*86400))*(0.75*$C11+0.25*$C10)+(0.5*(($A12-$A11)*86400)*(0.75*$C11+0.25*$C12))</f>
        <v>5.3376164973449871</v>
      </c>
      <c r="V11" s="2">
        <v>4.9000000000000002E-2</v>
      </c>
      <c r="X11" s="16">
        <v>41343.510416666664</v>
      </c>
      <c r="Y11">
        <v>4.9000000000000002E-2</v>
      </c>
      <c r="Z11">
        <v>9.8244700000000001E-3</v>
      </c>
      <c r="AF11" s="15">
        <v>41343.510416666664</v>
      </c>
    </row>
    <row r="12" spans="1:32" x14ac:dyDescent="0.25">
      <c r="A12" s="15">
        <v>41343.513888888883</v>
      </c>
      <c r="B12">
        <v>8.3000000000000004E-2</v>
      </c>
      <c r="C12">
        <v>2.4442800000000001E-2</v>
      </c>
      <c r="D12" s="2">
        <f t="shared" si="0"/>
        <v>-0.999</v>
      </c>
      <c r="F12" s="2">
        <v>0</v>
      </c>
      <c r="G12" s="2">
        <v>101</v>
      </c>
      <c r="H12" s="2">
        <v>0</v>
      </c>
      <c r="I12" s="2">
        <v>0</v>
      </c>
      <c r="J12" s="2">
        <v>0</v>
      </c>
      <c r="K12" s="2">
        <f t="shared" si="1"/>
        <v>7.3252856269935736</v>
      </c>
      <c r="V12" s="2">
        <v>8.3000000000000004E-2</v>
      </c>
      <c r="X12" s="16">
        <v>41343.513888888891</v>
      </c>
      <c r="Y12">
        <v>8.3000000000000004E-2</v>
      </c>
      <c r="Z12">
        <v>2.4442800000000001E-2</v>
      </c>
      <c r="AF12" s="15">
        <v>41343.513888888883</v>
      </c>
    </row>
    <row r="13" spans="1:32" x14ac:dyDescent="0.25">
      <c r="A13" s="15">
        <v>41343.517361111109</v>
      </c>
      <c r="B13">
        <v>0.108</v>
      </c>
      <c r="C13">
        <v>3.8859680000000001E-2</v>
      </c>
      <c r="D13" s="2">
        <f t="shared" si="0"/>
        <v>-0.999</v>
      </c>
      <c r="F13" s="2">
        <v>0</v>
      </c>
      <c r="G13" s="2">
        <v>101</v>
      </c>
      <c r="H13" s="2">
        <v>0</v>
      </c>
      <c r="I13" s="2">
        <v>0</v>
      </c>
      <c r="J13" s="2">
        <v>0</v>
      </c>
      <c r="K13" s="2">
        <f t="shared" si="1"/>
        <v>11.62622175025378</v>
      </c>
      <c r="V13" s="2">
        <v>0.108</v>
      </c>
      <c r="X13" s="16">
        <v>41343.517361111109</v>
      </c>
      <c r="Y13">
        <v>0.108</v>
      </c>
      <c r="Z13">
        <v>3.8859680000000001E-2</v>
      </c>
      <c r="AF13" s="15">
        <v>41343.517361111109</v>
      </c>
    </row>
    <row r="14" spans="1:32" x14ac:dyDescent="0.25">
      <c r="A14" s="15">
        <v>41343.520833333328</v>
      </c>
      <c r="B14">
        <v>0.129</v>
      </c>
      <c r="C14">
        <v>5.2431699999999998E-2</v>
      </c>
      <c r="D14" s="2">
        <f t="shared" si="0"/>
        <v>-0.999</v>
      </c>
      <c r="F14" s="2">
        <v>0</v>
      </c>
      <c r="G14" s="2">
        <v>101</v>
      </c>
      <c r="H14" s="2">
        <v>0</v>
      </c>
      <c r="I14" s="2">
        <v>0</v>
      </c>
      <c r="J14" s="2">
        <v>0</v>
      </c>
      <c r="K14" s="2">
        <f t="shared" si="1"/>
        <v>15.625919627777055</v>
      </c>
      <c r="V14" s="2">
        <v>0.129</v>
      </c>
      <c r="X14" s="16">
        <v>41343.520833333336</v>
      </c>
      <c r="Y14">
        <v>0.129</v>
      </c>
      <c r="Z14">
        <v>5.2431699999999998E-2</v>
      </c>
      <c r="AF14" s="15">
        <v>41343.520833333328</v>
      </c>
    </row>
    <row r="15" spans="1:32" x14ac:dyDescent="0.25">
      <c r="A15" s="15">
        <v>41343.524305555555</v>
      </c>
      <c r="B15">
        <v>0.14399999999999999</v>
      </c>
      <c r="C15">
        <v>6.3241309999999995E-2</v>
      </c>
      <c r="D15" s="2">
        <f t="shared" si="0"/>
        <v>-0.999</v>
      </c>
      <c r="F15" s="2">
        <v>0</v>
      </c>
      <c r="G15" s="2">
        <v>101</v>
      </c>
      <c r="H15" s="2">
        <v>0</v>
      </c>
      <c r="I15" s="2">
        <v>0</v>
      </c>
      <c r="J15" s="2">
        <v>0</v>
      </c>
      <c r="K15" s="2">
        <f t="shared" si="1"/>
        <v>18.886335376439401</v>
      </c>
      <c r="V15" s="2">
        <v>0.14399999999999999</v>
      </c>
      <c r="X15" s="16">
        <v>41343.524305555555</v>
      </c>
      <c r="Y15">
        <v>0.14399999999999999</v>
      </c>
      <c r="Z15">
        <v>6.3241309999999995E-2</v>
      </c>
      <c r="AF15" s="15">
        <v>41343.524305555555</v>
      </c>
    </row>
    <row r="16" spans="1:32" x14ac:dyDescent="0.25">
      <c r="A16" s="15">
        <v>41343.527777777774</v>
      </c>
      <c r="B16">
        <v>0.155</v>
      </c>
      <c r="C16">
        <v>7.1756050000000002E-2</v>
      </c>
      <c r="D16" s="2">
        <f t="shared" si="0"/>
        <v>-0.999</v>
      </c>
      <c r="F16" s="2">
        <v>0</v>
      </c>
      <c r="G16" s="2">
        <v>101</v>
      </c>
      <c r="H16" s="2">
        <v>0</v>
      </c>
      <c r="I16" s="2">
        <v>0</v>
      </c>
      <c r="J16" s="2">
        <v>0</v>
      </c>
      <c r="K16" s="2">
        <f t="shared" si="1"/>
        <v>21.707910378385964</v>
      </c>
      <c r="V16" s="2">
        <v>0.155</v>
      </c>
      <c r="X16" s="16">
        <v>41343.527777777781</v>
      </c>
      <c r="Y16">
        <v>0.155</v>
      </c>
      <c r="Z16">
        <v>7.1756050000000002E-2</v>
      </c>
      <c r="AF16" s="15">
        <v>41343.527777777774</v>
      </c>
    </row>
    <row r="17" spans="1:32" x14ac:dyDescent="0.25">
      <c r="A17" s="15">
        <v>41343.53125</v>
      </c>
      <c r="B17">
        <v>0.17100000000000001</v>
      </c>
      <c r="C17">
        <v>8.5099999999999995E-2</v>
      </c>
      <c r="D17" s="2">
        <f t="shared" si="0"/>
        <v>-0.999</v>
      </c>
      <c r="F17" s="2">
        <v>0</v>
      </c>
      <c r="G17" s="2">
        <v>101</v>
      </c>
      <c r="H17" s="2">
        <v>0</v>
      </c>
      <c r="I17" s="2">
        <v>0</v>
      </c>
      <c r="J17" s="2">
        <v>0</v>
      </c>
      <c r="K17" s="2">
        <f t="shared" si="1"/>
        <v>25.292514752144683</v>
      </c>
      <c r="V17" s="2">
        <v>0.17100000000000001</v>
      </c>
      <c r="X17" s="16">
        <v>41343.53125</v>
      </c>
      <c r="Y17">
        <v>0.17100000000000001</v>
      </c>
      <c r="Z17">
        <v>8.5099999999999995E-2</v>
      </c>
      <c r="AF17" s="15">
        <v>41343.53125</v>
      </c>
    </row>
    <row r="18" spans="1:32" x14ac:dyDescent="0.25">
      <c r="A18" s="15">
        <v>41343.534722222219</v>
      </c>
      <c r="B18">
        <v>0.17899999999999999</v>
      </c>
      <c r="C18">
        <v>9.2111009999999993E-2</v>
      </c>
      <c r="D18" s="2">
        <f t="shared" si="0"/>
        <v>-0.999</v>
      </c>
      <c r="F18" s="2">
        <v>0</v>
      </c>
      <c r="G18" s="2">
        <v>101</v>
      </c>
      <c r="H18" s="2">
        <v>0</v>
      </c>
      <c r="I18" s="2">
        <v>0</v>
      </c>
      <c r="J18" s="2">
        <v>0</v>
      </c>
      <c r="K18" s="2">
        <f t="shared" si="1"/>
        <v>28.116324754330179</v>
      </c>
      <c r="V18" s="2">
        <v>0.17899999999999999</v>
      </c>
      <c r="X18" s="16">
        <v>41343.534722222219</v>
      </c>
      <c r="Y18">
        <v>0.17899999999999999</v>
      </c>
      <c r="Z18">
        <v>9.2111009999999993E-2</v>
      </c>
      <c r="AF18" s="15">
        <v>41343.534722222219</v>
      </c>
    </row>
    <row r="19" spans="1:32" x14ac:dyDescent="0.25">
      <c r="A19" s="26">
        <v>41343.538194444445</v>
      </c>
      <c r="B19" s="27">
        <v>0.2</v>
      </c>
      <c r="C19" s="27">
        <v>0.11200259999999999</v>
      </c>
      <c r="D19" s="28">
        <f t="shared" si="0"/>
        <v>0.2</v>
      </c>
      <c r="E19" s="28"/>
      <c r="F19" s="28">
        <v>0</v>
      </c>
      <c r="G19" s="28">
        <v>1061</v>
      </c>
      <c r="H19" s="28">
        <v>1</v>
      </c>
      <c r="I19" s="28">
        <v>1</v>
      </c>
      <c r="J19" s="28">
        <v>1</v>
      </c>
      <c r="K19" s="28">
        <f t="shared" si="1"/>
        <v>35.071354125978978</v>
      </c>
      <c r="L19" s="29">
        <f ca="1">SUM(INDIRECT(R19&amp;":"&amp;S19))</f>
        <v>606.97452038892561</v>
      </c>
      <c r="M19" s="30">
        <f ca="1">L19/$K$261</f>
        <v>3.9749056979626961E-2</v>
      </c>
      <c r="N19" s="29">
        <f ca="1">L19*$K$259/$K$260</f>
        <v>151.78912736518058</v>
      </c>
      <c r="O19" s="28" t="str">
        <f>"JF3-8-"&amp;J19</f>
        <v>JF3-8-1</v>
      </c>
      <c r="P19" s="31">
        <f>A19</f>
        <v>41343.538194444445</v>
      </c>
      <c r="Q19" s="32">
        <f>A19</f>
        <v>41343.538194444445</v>
      </c>
      <c r="R19" s="31" t="s">
        <v>34</v>
      </c>
      <c r="S19" s="35" t="str">
        <f>ADDRESS(ROW($A$10)+MATCH(U19,$A$10:$A$100000,1)-1,COLUMN($A$10)+10,4)</f>
        <v>K25</v>
      </c>
      <c r="T19" s="28"/>
      <c r="U19" s="35">
        <v>41343.559027777781</v>
      </c>
      <c r="V19" s="28">
        <v>0.2</v>
      </c>
      <c r="W19" s="28"/>
      <c r="X19" s="33">
        <v>41343.538194444445</v>
      </c>
      <c r="Y19" s="27">
        <v>0.2</v>
      </c>
      <c r="Z19" s="27">
        <v>0.11200259999999999</v>
      </c>
      <c r="AA19" s="28"/>
      <c r="AB19" s="28"/>
      <c r="AC19" s="28"/>
      <c r="AD19" s="28"/>
      <c r="AE19" s="34"/>
      <c r="AF19" s="26">
        <v>41343.538194444445</v>
      </c>
    </row>
    <row r="20" spans="1:32" x14ac:dyDescent="0.25">
      <c r="A20" s="15">
        <v>41343.541666666664</v>
      </c>
      <c r="B20">
        <v>0.253</v>
      </c>
      <c r="C20">
        <v>0.1711095</v>
      </c>
      <c r="D20" s="2">
        <f t="shared" si="0"/>
        <v>-0.999</v>
      </c>
      <c r="F20" s="2">
        <v>0</v>
      </c>
      <c r="G20" s="2">
        <v>101</v>
      </c>
      <c r="H20" s="2">
        <v>1</v>
      </c>
      <c r="I20" s="2">
        <v>1</v>
      </c>
      <c r="J20" s="2">
        <v>1</v>
      </c>
      <c r="K20" s="2">
        <f t="shared" si="1"/>
        <v>50.254751203196612</v>
      </c>
      <c r="V20" s="2">
        <v>0.253</v>
      </c>
      <c r="X20" s="16">
        <v>41343.541666666664</v>
      </c>
      <c r="Y20">
        <v>0.253</v>
      </c>
      <c r="Z20">
        <v>0.1711095</v>
      </c>
      <c r="AF20" s="15">
        <v>41343.541666666664</v>
      </c>
    </row>
    <row r="21" spans="1:32" x14ac:dyDescent="0.25">
      <c r="A21" s="15">
        <v>41343.545138888883</v>
      </c>
      <c r="B21">
        <v>0.27700000000000002</v>
      </c>
      <c r="C21">
        <v>0.20146710000000001</v>
      </c>
      <c r="D21" s="2">
        <f t="shared" si="0"/>
        <v>-0.999</v>
      </c>
      <c r="F21" s="2">
        <v>0</v>
      </c>
      <c r="G21" s="2">
        <v>101</v>
      </c>
      <c r="H21" s="2">
        <v>1</v>
      </c>
      <c r="I21" s="2">
        <v>1</v>
      </c>
      <c r="J21" s="2">
        <v>1</v>
      </c>
      <c r="K21" s="2">
        <f t="shared" si="1"/>
        <v>60.364792509333967</v>
      </c>
      <c r="V21" s="2">
        <v>0.27700000000000002</v>
      </c>
      <c r="X21" s="16">
        <v>41343.545138888891</v>
      </c>
      <c r="Y21">
        <v>0.27700000000000002</v>
      </c>
      <c r="Z21">
        <v>0.20146710000000001</v>
      </c>
      <c r="AF21" s="15">
        <v>41343.545138888883</v>
      </c>
    </row>
    <row r="22" spans="1:32" x14ac:dyDescent="0.25">
      <c r="A22" s="15">
        <v>41343.548611111109</v>
      </c>
      <c r="B22">
        <v>0.29799999999999999</v>
      </c>
      <c r="C22">
        <v>0.22981570000000001</v>
      </c>
      <c r="D22" s="2">
        <f t="shared" si="0"/>
        <v>-0.999</v>
      </c>
      <c r="F22" s="2">
        <v>0</v>
      </c>
      <c r="G22" s="2">
        <v>101</v>
      </c>
      <c r="H22" s="2">
        <v>1</v>
      </c>
      <c r="I22" s="2">
        <v>1</v>
      </c>
      <c r="J22" s="2">
        <v>1</v>
      </c>
      <c r="K22" s="2">
        <f t="shared" si="1"/>
        <v>70.552938754300797</v>
      </c>
      <c r="V22" s="2">
        <v>0.29799999999999999</v>
      </c>
      <c r="X22" s="16">
        <v>41343.548611111109</v>
      </c>
      <c r="Y22">
        <v>0.29799999999999999</v>
      </c>
      <c r="Z22">
        <v>0.22981570000000001</v>
      </c>
      <c r="AF22" s="15">
        <v>41343.548611111109</v>
      </c>
    </row>
    <row r="23" spans="1:32" x14ac:dyDescent="0.25">
      <c r="A23" s="15">
        <v>41343.552083333328</v>
      </c>
      <c r="B23">
        <v>0.34399999999999997</v>
      </c>
      <c r="C23">
        <v>0.3010504</v>
      </c>
      <c r="D23" s="2">
        <f t="shared" si="0"/>
        <v>-0.999</v>
      </c>
      <c r="F23" s="2">
        <v>0</v>
      </c>
      <c r="G23" s="2">
        <v>101</v>
      </c>
      <c r="H23" s="2">
        <v>1</v>
      </c>
      <c r="I23" s="2">
        <v>1</v>
      </c>
      <c r="J23" s="2">
        <v>1</v>
      </c>
      <c r="K23" s="2">
        <f t="shared" si="1"/>
        <v>86.972433762220305</v>
      </c>
      <c r="V23" s="2">
        <v>0.34399999999999997</v>
      </c>
      <c r="X23" s="16">
        <v>41343.552083333336</v>
      </c>
      <c r="Y23">
        <v>0.34399999999999997</v>
      </c>
      <c r="Z23">
        <v>0.3010504</v>
      </c>
      <c r="AF23" s="15">
        <v>41343.552083333328</v>
      </c>
    </row>
    <row r="24" spans="1:32" x14ac:dyDescent="0.25">
      <c r="A24" s="15">
        <v>41343.555555555555</v>
      </c>
      <c r="B24">
        <v>0.33300000000000002</v>
      </c>
      <c r="C24">
        <v>0.28314679999999998</v>
      </c>
      <c r="D24" s="2">
        <f t="shared" si="0"/>
        <v>-0.999</v>
      </c>
      <c r="F24" s="2">
        <v>0</v>
      </c>
      <c r="G24" s="2">
        <v>101</v>
      </c>
      <c r="H24" s="2">
        <v>1</v>
      </c>
      <c r="I24" s="2">
        <v>1</v>
      </c>
      <c r="J24" s="2">
        <v>1</v>
      </c>
      <c r="K24" s="2">
        <f t="shared" si="1"/>
        <v>85.555346260726338</v>
      </c>
      <c r="V24" s="2">
        <v>0.33300000000000002</v>
      </c>
      <c r="X24" s="16">
        <v>41343.555555555555</v>
      </c>
      <c r="Y24">
        <v>0.33300000000000002</v>
      </c>
      <c r="Z24">
        <v>0.28314679999999998</v>
      </c>
      <c r="AF24" s="15">
        <v>41343.555555555555</v>
      </c>
    </row>
    <row r="25" spans="1:32" x14ac:dyDescent="0.25">
      <c r="A25" s="15">
        <v>41343.559027777774</v>
      </c>
      <c r="B25">
        <v>0.33200000000000002</v>
      </c>
      <c r="C25">
        <v>0.28154469999999998</v>
      </c>
      <c r="D25" s="2">
        <f t="shared" si="0"/>
        <v>-0.999</v>
      </c>
      <c r="F25" s="2">
        <v>0</v>
      </c>
      <c r="G25" s="2">
        <v>101</v>
      </c>
      <c r="H25" s="2">
        <v>1</v>
      </c>
      <c r="I25" s="2">
        <v>1</v>
      </c>
      <c r="J25" s="2">
        <v>1</v>
      </c>
      <c r="K25" s="2">
        <f t="shared" si="1"/>
        <v>84.284775009498986</v>
      </c>
      <c r="V25" s="2">
        <v>0.33200000000000002</v>
      </c>
      <c r="X25" s="16">
        <v>41343.559027777781</v>
      </c>
      <c r="Y25">
        <v>0.33200000000000002</v>
      </c>
      <c r="Z25">
        <v>0.28154469999999998</v>
      </c>
      <c r="AF25" s="15">
        <v>41343.559027777774</v>
      </c>
    </row>
    <row r="26" spans="1:32" x14ac:dyDescent="0.25">
      <c r="A26" s="15">
        <v>41343.5625</v>
      </c>
      <c r="B26">
        <v>0.32800000000000001</v>
      </c>
      <c r="C26">
        <v>0.27517900000000001</v>
      </c>
      <c r="D26" s="2">
        <f t="shared" si="0"/>
        <v>-0.999</v>
      </c>
      <c r="F26" s="2">
        <v>0</v>
      </c>
      <c r="G26" s="2">
        <v>101</v>
      </c>
      <c r="H26" s="2">
        <v>1</v>
      </c>
      <c r="I26" s="2">
        <v>1</v>
      </c>
      <c r="J26" s="2">
        <v>1</v>
      </c>
      <c r="K26" s="2">
        <f t="shared" si="1"/>
        <v>82.439137510217421</v>
      </c>
      <c r="V26" s="2">
        <v>0.32800000000000001</v>
      </c>
      <c r="X26" s="16">
        <v>41343.5625</v>
      </c>
      <c r="Y26">
        <v>0.32800000000000001</v>
      </c>
      <c r="Z26">
        <v>0.27517900000000001</v>
      </c>
      <c r="AF26" s="15">
        <v>41343.5625</v>
      </c>
    </row>
    <row r="27" spans="1:32" x14ac:dyDescent="0.25">
      <c r="A27" s="15">
        <v>41343.565972222219</v>
      </c>
      <c r="B27">
        <v>0.32200000000000001</v>
      </c>
      <c r="C27">
        <v>0.2657583</v>
      </c>
      <c r="D27" s="2">
        <f t="shared" si="0"/>
        <v>-0.999</v>
      </c>
      <c r="F27" s="2">
        <v>0</v>
      </c>
      <c r="G27" s="2">
        <v>101</v>
      </c>
      <c r="H27" s="2">
        <v>1</v>
      </c>
      <c r="I27" s="2">
        <v>1</v>
      </c>
      <c r="J27" s="2">
        <v>1</v>
      </c>
      <c r="K27" s="2">
        <f t="shared" si="1"/>
        <v>80.197882509088828</v>
      </c>
      <c r="V27" s="2">
        <v>0.32200000000000001</v>
      </c>
      <c r="X27" s="16">
        <v>41343.565972222219</v>
      </c>
      <c r="Y27">
        <v>0.32200000000000001</v>
      </c>
      <c r="Z27">
        <v>0.2657583</v>
      </c>
      <c r="AF27" s="15">
        <v>41343.565972222219</v>
      </c>
    </row>
    <row r="28" spans="1:32" x14ac:dyDescent="0.25">
      <c r="A28" s="15">
        <v>41343.569444444445</v>
      </c>
      <c r="B28">
        <v>0.32400000000000001</v>
      </c>
      <c r="C28">
        <v>0.26888139999999999</v>
      </c>
      <c r="D28" s="2">
        <f t="shared" si="0"/>
        <v>-0.999</v>
      </c>
      <c r="F28" s="2">
        <v>0</v>
      </c>
      <c r="G28" s="2">
        <v>101</v>
      </c>
      <c r="H28" s="2">
        <v>1</v>
      </c>
      <c r="I28" s="2">
        <v>1</v>
      </c>
      <c r="J28" s="2">
        <v>1</v>
      </c>
      <c r="K28" s="2">
        <f t="shared" si="1"/>
        <v>80.488668759308837</v>
      </c>
      <c r="V28" s="2">
        <v>0.32400000000000001</v>
      </c>
      <c r="X28" s="16">
        <v>41343.569444444445</v>
      </c>
      <c r="Y28">
        <v>0.32400000000000001</v>
      </c>
      <c r="Z28">
        <v>0.26888139999999999</v>
      </c>
      <c r="AF28" s="15">
        <v>41343.569444444445</v>
      </c>
    </row>
    <row r="29" spans="1:32" x14ac:dyDescent="0.25">
      <c r="A29" s="15">
        <v>41343.572916666664</v>
      </c>
      <c r="B29">
        <v>0.32300000000000001</v>
      </c>
      <c r="C29">
        <v>0.26731779999999999</v>
      </c>
      <c r="D29" s="2">
        <f t="shared" si="0"/>
        <v>-0.999</v>
      </c>
      <c r="F29" s="2">
        <v>0</v>
      </c>
      <c r="G29" s="2">
        <v>101</v>
      </c>
      <c r="H29" s="2">
        <v>1</v>
      </c>
      <c r="I29" s="2">
        <v>1</v>
      </c>
      <c r="J29" s="2">
        <v>1</v>
      </c>
      <c r="K29" s="2">
        <f t="shared" si="1"/>
        <v>80.489489925038313</v>
      </c>
      <c r="V29" s="2">
        <v>0.32300000000000001</v>
      </c>
      <c r="X29" s="16">
        <v>41343.572916666664</v>
      </c>
      <c r="Y29">
        <v>0.32300000000000001</v>
      </c>
      <c r="Z29">
        <v>0.26731779999999999</v>
      </c>
      <c r="AF29" s="15">
        <v>41343.572916666664</v>
      </c>
    </row>
    <row r="30" spans="1:32" x14ac:dyDescent="0.25">
      <c r="A30" s="15">
        <v>41343.576388888883</v>
      </c>
      <c r="B30">
        <v>0.32700000000000001</v>
      </c>
      <c r="C30">
        <v>0.27359820000000001</v>
      </c>
      <c r="D30" s="2">
        <f t="shared" si="0"/>
        <v>-0.999</v>
      </c>
      <c r="F30" s="2">
        <v>0</v>
      </c>
      <c r="G30" s="2">
        <v>101</v>
      </c>
      <c r="H30" s="2">
        <v>1</v>
      </c>
      <c r="I30" s="2">
        <v>1</v>
      </c>
      <c r="J30" s="2">
        <v>1</v>
      </c>
      <c r="K30" s="2">
        <f t="shared" si="1"/>
        <v>81.784826259705824</v>
      </c>
      <c r="V30" s="2">
        <v>0.32700000000000001</v>
      </c>
      <c r="X30" s="16">
        <v>41343.576388888891</v>
      </c>
      <c r="Y30">
        <v>0.32700000000000001</v>
      </c>
      <c r="Z30">
        <v>0.27359820000000001</v>
      </c>
      <c r="AF30" s="15">
        <v>41343.576388888883</v>
      </c>
    </row>
    <row r="31" spans="1:32" x14ac:dyDescent="0.25">
      <c r="A31" s="26">
        <v>41343.579861111109</v>
      </c>
      <c r="B31" s="27">
        <v>0.32600000000000001</v>
      </c>
      <c r="C31" s="27">
        <v>0.27202169999999998</v>
      </c>
      <c r="D31" s="28">
        <f t="shared" si="0"/>
        <v>0.32600000000000001</v>
      </c>
      <c r="E31" s="28"/>
      <c r="F31" s="28">
        <v>0</v>
      </c>
      <c r="G31" s="28">
        <v>1062</v>
      </c>
      <c r="H31" s="28">
        <v>2</v>
      </c>
      <c r="I31" s="28">
        <v>2</v>
      </c>
      <c r="J31" s="28">
        <v>2</v>
      </c>
      <c r="K31" s="28">
        <f t="shared" si="1"/>
        <v>81.489232509733341</v>
      </c>
      <c r="L31" s="29">
        <f ca="1">SUM(INDIRECT(R31&amp;":"&amp;S31))</f>
        <v>896.36046752038953</v>
      </c>
      <c r="M31" s="30">
        <f ca="1">L31/$K$261</f>
        <v>5.8700130072878588E-2</v>
      </c>
      <c r="N31" s="29">
        <f ca="1">L31*$K$259/$K$260</f>
        <v>224.15730578342021</v>
      </c>
      <c r="O31" s="28" t="str">
        <f>"JF3-8-"&amp;J31</f>
        <v>JF3-8-2</v>
      </c>
      <c r="P31" s="31">
        <f>A31</f>
        <v>41343.579861111109</v>
      </c>
      <c r="Q31" s="32">
        <f>A31</f>
        <v>41343.579861111109</v>
      </c>
      <c r="R31" s="31" t="str">
        <f>ADDRESS(ROW($A$10)+1+MATCH(T31,$A$10:$A$100000,1)-1,COLUMN($A$10)+10,4)</f>
        <v>K26</v>
      </c>
      <c r="S31" s="35" t="str">
        <f>ADDRESS(ROW($A$10)+MATCH(U31,$A$10:$A$100000,1)-1,COLUMN($A$10)+10,4)</f>
        <v>K36</v>
      </c>
      <c r="T31" s="35">
        <v>41343.559027777781</v>
      </c>
      <c r="U31" s="35">
        <v>41343.600694444438</v>
      </c>
      <c r="V31" s="28">
        <v>0.32600000000000001</v>
      </c>
      <c r="W31" s="28"/>
      <c r="X31" s="33">
        <v>41343.579861111109</v>
      </c>
      <c r="Y31" s="27">
        <v>0.32600000000000001</v>
      </c>
      <c r="Z31" s="27">
        <v>0.27202169999999998</v>
      </c>
      <c r="AA31" s="28"/>
      <c r="AB31" s="28"/>
      <c r="AC31" s="28"/>
      <c r="AD31" s="28"/>
      <c r="AE31" s="34"/>
      <c r="AF31" s="26">
        <v>41343.579861111109</v>
      </c>
    </row>
    <row r="32" spans="1:32" x14ac:dyDescent="0.25">
      <c r="A32" s="15">
        <v>41343.583333333328</v>
      </c>
      <c r="B32">
        <v>0.32300000000000001</v>
      </c>
      <c r="C32">
        <v>0.26731779999999999</v>
      </c>
      <c r="D32" s="2">
        <f t="shared" si="0"/>
        <v>-0.999</v>
      </c>
      <c r="F32" s="2">
        <v>0</v>
      </c>
      <c r="G32" s="2">
        <v>101</v>
      </c>
      <c r="H32" s="2">
        <v>2</v>
      </c>
      <c r="I32" s="2">
        <v>2</v>
      </c>
      <c r="J32" s="2">
        <v>2</v>
      </c>
      <c r="K32" s="2">
        <f t="shared" si="1"/>
        <v>80.430371259239934</v>
      </c>
      <c r="V32" s="2">
        <v>0.32300000000000001</v>
      </c>
      <c r="X32" s="16">
        <v>41343.583333333336</v>
      </c>
      <c r="Y32">
        <v>0.32300000000000001</v>
      </c>
      <c r="Z32">
        <v>0.26731779999999999</v>
      </c>
      <c r="AF32" s="15">
        <v>41343.583333333328</v>
      </c>
    </row>
    <row r="33" spans="1:32" x14ac:dyDescent="0.25">
      <c r="A33" s="15">
        <v>41343.586805555555</v>
      </c>
      <c r="B33">
        <v>0.32400000000000001</v>
      </c>
      <c r="C33">
        <v>0.26888139999999999</v>
      </c>
      <c r="D33" s="2">
        <f t="shared" si="0"/>
        <v>-0.999</v>
      </c>
      <c r="F33" s="2">
        <v>0</v>
      </c>
      <c r="G33" s="2">
        <v>101</v>
      </c>
      <c r="H33" s="2">
        <v>2</v>
      </c>
      <c r="I33" s="2">
        <v>2</v>
      </c>
      <c r="J33" s="2">
        <v>2</v>
      </c>
      <c r="K33" s="2">
        <f t="shared" si="1"/>
        <v>80.841945009102375</v>
      </c>
      <c r="V33" s="2">
        <v>0.32400000000000001</v>
      </c>
      <c r="X33" s="16">
        <v>41343.586805555555</v>
      </c>
      <c r="Y33">
        <v>0.32400000000000001</v>
      </c>
      <c r="Z33">
        <v>0.26888139999999999</v>
      </c>
      <c r="AF33" s="15">
        <v>41343.586805555555</v>
      </c>
    </row>
    <row r="34" spans="1:32" x14ac:dyDescent="0.25">
      <c r="A34" s="15">
        <v>41343.590277777774</v>
      </c>
      <c r="B34">
        <v>0.32800000000000001</v>
      </c>
      <c r="C34">
        <v>0.27517900000000001</v>
      </c>
      <c r="D34" s="2">
        <f t="shared" si="0"/>
        <v>-0.999</v>
      </c>
      <c r="F34" s="2">
        <v>0</v>
      </c>
      <c r="G34" s="2">
        <v>101</v>
      </c>
      <c r="H34" s="2">
        <v>2</v>
      </c>
      <c r="I34" s="2">
        <v>2</v>
      </c>
      <c r="J34" s="2">
        <v>2</v>
      </c>
      <c r="K34" s="2">
        <f t="shared" si="1"/>
        <v>82.317540009830452</v>
      </c>
      <c r="V34" s="2">
        <v>0.32800000000000001</v>
      </c>
      <c r="X34" s="16">
        <v>41343.590277777781</v>
      </c>
      <c r="Y34">
        <v>0.32800000000000001</v>
      </c>
      <c r="Z34">
        <v>0.27517900000000001</v>
      </c>
      <c r="AF34" s="15">
        <v>41343.590277777774</v>
      </c>
    </row>
    <row r="35" spans="1:32" x14ac:dyDescent="0.25">
      <c r="A35" s="15">
        <v>41343.59375</v>
      </c>
      <c r="B35">
        <v>0.32800000000000001</v>
      </c>
      <c r="C35">
        <v>0.27517900000000001</v>
      </c>
      <c r="D35" s="2">
        <f t="shared" si="0"/>
        <v>-0.999</v>
      </c>
      <c r="F35" s="2">
        <v>0</v>
      </c>
      <c r="G35" s="2">
        <v>101</v>
      </c>
      <c r="H35" s="2">
        <v>2</v>
      </c>
      <c r="I35" s="2">
        <v>2</v>
      </c>
      <c r="J35" s="2">
        <v>2</v>
      </c>
      <c r="K35" s="2">
        <f t="shared" si="1"/>
        <v>82.672736259499658</v>
      </c>
      <c r="V35" s="2">
        <v>0.32800000000000001</v>
      </c>
      <c r="X35" s="16">
        <v>41343.59375</v>
      </c>
      <c r="Y35">
        <v>0.32800000000000001</v>
      </c>
      <c r="Z35">
        <v>0.27517900000000001</v>
      </c>
      <c r="AF35" s="15">
        <v>41343.59375</v>
      </c>
    </row>
    <row r="36" spans="1:32" x14ac:dyDescent="0.25">
      <c r="A36" s="15">
        <v>41343.597222222219</v>
      </c>
      <c r="B36">
        <v>0.33</v>
      </c>
      <c r="C36">
        <v>0.27835330000000003</v>
      </c>
      <c r="D36" s="2">
        <f t="shared" si="0"/>
        <v>-0.999</v>
      </c>
      <c r="F36" s="2">
        <v>0</v>
      </c>
      <c r="G36" s="2">
        <v>101</v>
      </c>
      <c r="H36" s="2">
        <v>2</v>
      </c>
      <c r="I36" s="2">
        <v>2</v>
      </c>
      <c r="J36" s="2">
        <v>2</v>
      </c>
      <c r="K36" s="2">
        <f t="shared" si="1"/>
        <v>83.208637509624651</v>
      </c>
      <c r="V36" s="2">
        <v>0.33</v>
      </c>
      <c r="X36" s="16">
        <v>41343.597222222219</v>
      </c>
      <c r="Y36">
        <v>0.33</v>
      </c>
      <c r="Z36">
        <v>0.27835330000000003</v>
      </c>
      <c r="AF36" s="15">
        <v>41343.597222222219</v>
      </c>
    </row>
    <row r="37" spans="1:32" x14ac:dyDescent="0.25">
      <c r="A37" s="15">
        <v>41343.600694444445</v>
      </c>
      <c r="B37">
        <v>0.32700000000000001</v>
      </c>
      <c r="C37">
        <v>0.27359820000000001</v>
      </c>
      <c r="D37" s="2">
        <f t="shared" si="0"/>
        <v>-0.999</v>
      </c>
      <c r="F37" s="2">
        <v>0</v>
      </c>
      <c r="G37" s="2">
        <v>101</v>
      </c>
      <c r="H37" s="2">
        <v>2</v>
      </c>
      <c r="I37" s="2">
        <v>2</v>
      </c>
      <c r="J37" s="2">
        <v>2</v>
      </c>
      <c r="K37" s="2">
        <f t="shared" si="1"/>
        <v>82.317056259707698</v>
      </c>
      <c r="V37" s="2">
        <v>0.32700000000000001</v>
      </c>
      <c r="X37" s="16">
        <v>41343.600694444445</v>
      </c>
      <c r="Y37">
        <v>0.32700000000000001</v>
      </c>
      <c r="Z37">
        <v>0.27359820000000001</v>
      </c>
      <c r="AF37" s="15">
        <v>41343.600694444445</v>
      </c>
    </row>
    <row r="38" spans="1:32" x14ac:dyDescent="0.25">
      <c r="A38" s="15">
        <v>41343.604166666664</v>
      </c>
      <c r="B38">
        <v>0.32800000000000001</v>
      </c>
      <c r="C38">
        <v>0.27517900000000001</v>
      </c>
      <c r="D38" s="2">
        <f t="shared" si="0"/>
        <v>-0.999</v>
      </c>
      <c r="F38" s="2">
        <v>0</v>
      </c>
      <c r="G38" s="2">
        <v>101</v>
      </c>
      <c r="H38" s="2">
        <v>2</v>
      </c>
      <c r="I38" s="2">
        <v>2</v>
      </c>
      <c r="J38" s="2">
        <v>2</v>
      </c>
      <c r="K38" s="2">
        <f t="shared" si="1"/>
        <v>82.673216173004562</v>
      </c>
      <c r="V38" s="2">
        <v>0.32800000000000001</v>
      </c>
      <c r="X38" s="16">
        <v>41343.604166666664</v>
      </c>
      <c r="Y38">
        <v>0.32800000000000001</v>
      </c>
      <c r="Z38">
        <v>0.27517900000000001</v>
      </c>
      <c r="AF38" s="15">
        <v>41343.604166666664</v>
      </c>
    </row>
    <row r="39" spans="1:32" x14ac:dyDescent="0.25">
      <c r="A39" s="15">
        <v>41343.607638888883</v>
      </c>
      <c r="B39">
        <v>0.33100000000000002</v>
      </c>
      <c r="C39">
        <v>0.2799469</v>
      </c>
      <c r="D39" s="2">
        <f t="shared" si="0"/>
        <v>-0.999</v>
      </c>
      <c r="F39" s="2">
        <v>0</v>
      </c>
      <c r="G39" s="2">
        <v>101</v>
      </c>
      <c r="H39" s="2">
        <v>2</v>
      </c>
      <c r="I39" s="2">
        <v>2</v>
      </c>
      <c r="J39" s="2">
        <v>2</v>
      </c>
      <c r="K39" s="2">
        <f t="shared" si="1"/>
        <v>83.508078759597566</v>
      </c>
      <c r="V39" s="2">
        <v>0.33100000000000002</v>
      </c>
      <c r="X39" s="16">
        <v>41343.607638888891</v>
      </c>
      <c r="Y39">
        <v>0.33100000000000002</v>
      </c>
      <c r="Z39">
        <v>0.2799469</v>
      </c>
      <c r="AF39" s="15">
        <v>41343.607638888883</v>
      </c>
    </row>
    <row r="40" spans="1:32" x14ac:dyDescent="0.25">
      <c r="A40" s="15">
        <v>41343.611111111109</v>
      </c>
      <c r="B40">
        <v>0.32600000000000001</v>
      </c>
      <c r="C40">
        <v>0.27202169999999998</v>
      </c>
      <c r="D40" s="2">
        <f t="shared" si="0"/>
        <v>-0.999</v>
      </c>
      <c r="F40" s="2">
        <v>0</v>
      </c>
      <c r="G40" s="2">
        <v>101</v>
      </c>
      <c r="H40" s="2">
        <v>2</v>
      </c>
      <c r="I40" s="2">
        <v>2</v>
      </c>
      <c r="J40" s="2">
        <v>2</v>
      </c>
      <c r="K40" s="2">
        <f t="shared" si="1"/>
        <v>82.14114000962509</v>
      </c>
      <c r="V40" s="2">
        <v>0.32600000000000001</v>
      </c>
      <c r="X40" s="16">
        <v>41343.611111111109</v>
      </c>
      <c r="Y40">
        <v>0.32600000000000001</v>
      </c>
      <c r="Z40">
        <v>0.27202169999999998</v>
      </c>
      <c r="AF40" s="15">
        <v>41343.611111111109</v>
      </c>
    </row>
    <row r="41" spans="1:32" x14ac:dyDescent="0.25">
      <c r="A41" s="15">
        <v>41343.614583333328</v>
      </c>
      <c r="B41">
        <v>0.33</v>
      </c>
      <c r="C41">
        <v>0.27835330000000003</v>
      </c>
      <c r="D41" s="2">
        <f t="shared" si="0"/>
        <v>-0.999</v>
      </c>
      <c r="F41" s="2">
        <v>0</v>
      </c>
      <c r="G41" s="2">
        <v>101</v>
      </c>
      <c r="H41" s="2">
        <v>2</v>
      </c>
      <c r="I41" s="2">
        <v>2</v>
      </c>
      <c r="J41" s="2">
        <v>2</v>
      </c>
      <c r="K41" s="2">
        <f t="shared" si="1"/>
        <v>83.149518759803939</v>
      </c>
      <c r="V41" s="2">
        <v>0.33</v>
      </c>
      <c r="X41" s="16">
        <v>41343.614583333336</v>
      </c>
      <c r="Y41">
        <v>0.33</v>
      </c>
      <c r="Z41">
        <v>0.27835330000000003</v>
      </c>
      <c r="AF41" s="15">
        <v>41343.614583333328</v>
      </c>
    </row>
    <row r="42" spans="1:32" x14ac:dyDescent="0.25">
      <c r="A42" s="15">
        <v>41343.618055555555</v>
      </c>
      <c r="B42">
        <v>0.32800000000000001</v>
      </c>
      <c r="C42">
        <v>0.27517900000000001</v>
      </c>
      <c r="D42" s="2">
        <f t="shared" si="0"/>
        <v>-0.999</v>
      </c>
      <c r="F42" s="2">
        <v>0</v>
      </c>
      <c r="G42" s="2">
        <v>101</v>
      </c>
      <c r="H42" s="2">
        <v>2</v>
      </c>
      <c r="I42" s="2">
        <v>2</v>
      </c>
      <c r="J42" s="2">
        <v>2</v>
      </c>
      <c r="K42" s="2">
        <f t="shared" si="1"/>
        <v>82.377941260023647</v>
      </c>
      <c r="V42" s="2">
        <v>0.32800000000000001</v>
      </c>
      <c r="X42" s="16">
        <v>41343.618055555555</v>
      </c>
      <c r="Y42">
        <v>0.32800000000000001</v>
      </c>
      <c r="Z42">
        <v>0.27517900000000001</v>
      </c>
      <c r="AF42" s="15">
        <v>41343.618055555555</v>
      </c>
    </row>
    <row r="43" spans="1:32" x14ac:dyDescent="0.25">
      <c r="A43" s="26">
        <v>41343.621527777774</v>
      </c>
      <c r="B43" s="27">
        <v>0.32300000000000001</v>
      </c>
      <c r="C43" s="27">
        <v>0.26731779999999999</v>
      </c>
      <c r="D43" s="28">
        <f t="shared" si="0"/>
        <v>0.32300000000000001</v>
      </c>
      <c r="E43" s="28"/>
      <c r="F43" s="28">
        <v>0</v>
      </c>
      <c r="G43" s="28">
        <v>1063</v>
      </c>
      <c r="H43" s="28">
        <v>3</v>
      </c>
      <c r="I43" s="28">
        <v>3</v>
      </c>
      <c r="J43" s="28">
        <v>3</v>
      </c>
      <c r="K43" s="28">
        <f t="shared" si="1"/>
        <v>80.315175008857736</v>
      </c>
      <c r="L43" s="29">
        <f ca="1">SUM(INDIRECT(R43&amp;":"&amp;S43))</f>
        <v>1047.9071249518397</v>
      </c>
      <c r="M43" s="30">
        <f ca="1">L43/$K$261</f>
        <v>6.8624495130994834E-2</v>
      </c>
      <c r="N43" s="29">
        <f ca="1">L43*$K$259/$K$260</f>
        <v>262.05532969369943</v>
      </c>
      <c r="O43" s="28" t="str">
        <f>"JF3-8-"&amp;J43</f>
        <v>JF3-8-3</v>
      </c>
      <c r="P43" s="31">
        <f>A43</f>
        <v>41343.621527777774</v>
      </c>
      <c r="Q43" s="32">
        <f>A43</f>
        <v>41343.621527777774</v>
      </c>
      <c r="R43" s="31" t="str">
        <f>ADDRESS(ROW($A$10)+1+MATCH(T43,$A$10:$A$100000,1)-1,COLUMN($A$10)+10,4)</f>
        <v>K37</v>
      </c>
      <c r="S43" s="35" t="str">
        <f>ADDRESS(ROW($A$10)+MATCH(U43,$A$10:$A$100000,1)-1,COLUMN($A$10)+10,4)</f>
        <v>K49</v>
      </c>
      <c r="T43" s="35">
        <v>41343.600694444438</v>
      </c>
      <c r="U43" s="35">
        <v>41343.642361111109</v>
      </c>
      <c r="V43" s="28">
        <v>0.32300000000000001</v>
      </c>
      <c r="W43" s="28"/>
      <c r="X43" s="33">
        <v>41343.621527777781</v>
      </c>
      <c r="Y43" s="27">
        <v>0.32300000000000001</v>
      </c>
      <c r="Z43" s="27">
        <v>0.26731779999999999</v>
      </c>
      <c r="AA43" s="28"/>
      <c r="AB43" s="28"/>
      <c r="AC43" s="28"/>
      <c r="AD43" s="28"/>
      <c r="AE43" s="34"/>
      <c r="AF43" s="26">
        <v>41343.621527777774</v>
      </c>
    </row>
    <row r="44" spans="1:32" x14ac:dyDescent="0.25">
      <c r="A44" s="15">
        <v>41343.625</v>
      </c>
      <c r="B44">
        <v>0.32</v>
      </c>
      <c r="C44">
        <v>0.2626522</v>
      </c>
      <c r="D44" s="2">
        <f t="shared" si="0"/>
        <v>-0.999</v>
      </c>
      <c r="F44" s="2">
        <v>0</v>
      </c>
      <c r="G44" s="2">
        <v>101</v>
      </c>
      <c r="H44" s="2">
        <v>3</v>
      </c>
      <c r="I44" s="2">
        <v>3</v>
      </c>
      <c r="J44" s="2">
        <v>3</v>
      </c>
      <c r="K44" s="2">
        <f t="shared" si="1"/>
        <v>78.797111259538298</v>
      </c>
      <c r="V44" s="2">
        <v>0.32</v>
      </c>
      <c r="X44" s="16">
        <v>41343.625</v>
      </c>
      <c r="Y44">
        <v>0.32</v>
      </c>
      <c r="Z44">
        <v>0.2626522</v>
      </c>
      <c r="AF44" s="15">
        <v>41343.625</v>
      </c>
    </row>
    <row r="45" spans="1:32" x14ac:dyDescent="0.25">
      <c r="A45" s="15">
        <v>41343.628472222219</v>
      </c>
      <c r="B45">
        <v>0.317</v>
      </c>
      <c r="C45">
        <v>0.25802530000000001</v>
      </c>
      <c r="D45" s="2">
        <f t="shared" si="0"/>
        <v>-0.999</v>
      </c>
      <c r="F45" s="2">
        <v>0</v>
      </c>
      <c r="G45" s="2">
        <v>101</v>
      </c>
      <c r="H45" s="2">
        <v>3</v>
      </c>
      <c r="I45" s="2">
        <v>3</v>
      </c>
      <c r="J45" s="2">
        <v>3</v>
      </c>
      <c r="K45" s="2">
        <f t="shared" si="1"/>
        <v>77.929567509255506</v>
      </c>
      <c r="V45" s="2">
        <v>0.317</v>
      </c>
      <c r="X45" s="16">
        <v>41343.628472222219</v>
      </c>
      <c r="Y45">
        <v>0.317</v>
      </c>
      <c r="Z45">
        <v>0.25802530000000001</v>
      </c>
      <c r="AF45" s="15">
        <v>41343.628472222219</v>
      </c>
    </row>
    <row r="46" spans="1:32" x14ac:dyDescent="0.25">
      <c r="A46" s="15">
        <v>41343.631944444445</v>
      </c>
      <c r="B46">
        <v>0.32300000000000001</v>
      </c>
      <c r="C46">
        <v>0.26731779999999999</v>
      </c>
      <c r="D46" s="2">
        <f t="shared" si="0"/>
        <v>-0.999</v>
      </c>
      <c r="F46" s="2">
        <v>0</v>
      </c>
      <c r="G46" s="2">
        <v>101</v>
      </c>
      <c r="H46" s="2">
        <v>3</v>
      </c>
      <c r="I46" s="2">
        <v>3</v>
      </c>
      <c r="J46" s="2">
        <v>3</v>
      </c>
      <c r="K46" s="2">
        <f t="shared" si="1"/>
        <v>79.846871258930292</v>
      </c>
      <c r="V46" s="2">
        <v>0.32300000000000001</v>
      </c>
      <c r="X46" s="16">
        <v>41343.631944444445</v>
      </c>
      <c r="Y46">
        <v>0.32300000000000001</v>
      </c>
      <c r="Z46">
        <v>0.26731779999999999</v>
      </c>
      <c r="AF46" s="15">
        <v>41343.631944444445</v>
      </c>
    </row>
    <row r="47" spans="1:32" x14ac:dyDescent="0.25">
      <c r="A47" s="15">
        <v>41343.635416666664</v>
      </c>
      <c r="B47">
        <v>0.32300000000000001</v>
      </c>
      <c r="C47">
        <v>0.26731779999999999</v>
      </c>
      <c r="D47" s="2">
        <f t="shared" si="0"/>
        <v>-0.999</v>
      </c>
      <c r="F47" s="2">
        <v>0</v>
      </c>
      <c r="G47" s="2">
        <v>101</v>
      </c>
      <c r="H47" s="2">
        <v>3</v>
      </c>
      <c r="I47" s="2">
        <v>3</v>
      </c>
      <c r="J47" s="2">
        <v>3</v>
      </c>
      <c r="K47" s="2">
        <f t="shared" si="1"/>
        <v>80.020379925475211</v>
      </c>
      <c r="V47" s="2">
        <v>0.32300000000000001</v>
      </c>
      <c r="X47" s="16">
        <v>41343.635416666664</v>
      </c>
      <c r="Y47">
        <v>0.32300000000000001</v>
      </c>
      <c r="Z47">
        <v>0.26731779999999999</v>
      </c>
      <c r="AF47" s="15">
        <v>41343.635416666664</v>
      </c>
    </row>
    <row r="48" spans="1:32" x14ac:dyDescent="0.25">
      <c r="A48" s="15">
        <v>41343.638888888883</v>
      </c>
      <c r="B48">
        <v>0.32</v>
      </c>
      <c r="C48">
        <v>0.2626522</v>
      </c>
      <c r="D48" s="2">
        <f t="shared" si="0"/>
        <v>-0.999</v>
      </c>
      <c r="F48" s="2">
        <v>0</v>
      </c>
      <c r="G48" s="2">
        <v>101</v>
      </c>
      <c r="H48" s="2">
        <v>3</v>
      </c>
      <c r="I48" s="2">
        <v>3</v>
      </c>
      <c r="J48" s="2">
        <v>3</v>
      </c>
      <c r="K48" s="2">
        <f t="shared" si="1"/>
        <v>78.625046258607782</v>
      </c>
      <c r="V48" s="2">
        <v>0.32</v>
      </c>
      <c r="X48" s="16">
        <v>41343.638888888891</v>
      </c>
      <c r="Y48">
        <v>0.32</v>
      </c>
      <c r="Z48">
        <v>0.2626522</v>
      </c>
      <c r="AF48" s="15">
        <v>41343.638888888883</v>
      </c>
    </row>
    <row r="49" spans="1:32" x14ac:dyDescent="0.25">
      <c r="A49" s="15">
        <v>41343.642361111109</v>
      </c>
      <c r="B49">
        <v>0.314</v>
      </c>
      <c r="C49">
        <v>0.25343690000000002</v>
      </c>
      <c r="D49" s="2">
        <f t="shared" si="0"/>
        <v>-0.999</v>
      </c>
      <c r="F49" s="2">
        <v>0</v>
      </c>
      <c r="G49" s="2">
        <v>101</v>
      </c>
      <c r="H49" s="2">
        <v>3</v>
      </c>
      <c r="I49" s="2">
        <v>3</v>
      </c>
      <c r="J49" s="2">
        <v>3</v>
      </c>
      <c r="K49" s="2">
        <f t="shared" si="1"/>
        <v>76.206022509412378</v>
      </c>
      <c r="V49" s="2">
        <v>0.314</v>
      </c>
      <c r="X49" s="16">
        <v>41343.642361111109</v>
      </c>
      <c r="Y49">
        <v>0.314</v>
      </c>
      <c r="Z49">
        <v>0.25343690000000002</v>
      </c>
      <c r="AF49" s="15">
        <v>41343.642361111109</v>
      </c>
    </row>
    <row r="50" spans="1:32" x14ac:dyDescent="0.25">
      <c r="A50" s="15">
        <v>41343.645833333328</v>
      </c>
      <c r="B50">
        <v>0.311</v>
      </c>
      <c r="C50">
        <v>0.248887</v>
      </c>
      <c r="D50" s="2">
        <f t="shared" si="0"/>
        <v>-0.999</v>
      </c>
      <c r="F50" s="2">
        <v>0</v>
      </c>
      <c r="G50" s="2">
        <v>101</v>
      </c>
      <c r="H50" s="2">
        <v>3</v>
      </c>
      <c r="I50" s="2">
        <v>3</v>
      </c>
      <c r="J50" s="2">
        <v>3</v>
      </c>
      <c r="K50" s="2">
        <f t="shared" si="1"/>
        <v>74.893432508599403</v>
      </c>
      <c r="V50" s="2">
        <v>0.311</v>
      </c>
      <c r="X50" s="16">
        <v>41343.645833333336</v>
      </c>
      <c r="Y50">
        <v>0.311</v>
      </c>
      <c r="Z50">
        <v>0.248887</v>
      </c>
      <c r="AF50" s="15">
        <v>41343.645833333328</v>
      </c>
    </row>
    <row r="51" spans="1:32" x14ac:dyDescent="0.25">
      <c r="A51" s="15">
        <v>41343.649305555555</v>
      </c>
      <c r="B51">
        <v>0.312</v>
      </c>
      <c r="C51">
        <v>0.25039929999999999</v>
      </c>
      <c r="D51" s="2">
        <f t="shared" si="0"/>
        <v>-0.999</v>
      </c>
      <c r="F51" s="2">
        <v>0</v>
      </c>
      <c r="G51" s="2">
        <v>101</v>
      </c>
      <c r="H51" s="2">
        <v>3</v>
      </c>
      <c r="I51" s="2">
        <v>3</v>
      </c>
      <c r="J51" s="2">
        <v>3</v>
      </c>
      <c r="K51" s="2">
        <f t="shared" si="1"/>
        <v>75.291536258466294</v>
      </c>
      <c r="V51" s="2">
        <v>0.312</v>
      </c>
      <c r="X51" s="16">
        <v>41343.649305555555</v>
      </c>
      <c r="Y51">
        <v>0.312</v>
      </c>
      <c r="Z51">
        <v>0.25039929999999999</v>
      </c>
      <c r="AF51" s="15">
        <v>41343.649305555555</v>
      </c>
    </row>
    <row r="52" spans="1:32" x14ac:dyDescent="0.25">
      <c r="A52" s="15">
        <v>41343.652777777774</v>
      </c>
      <c r="B52">
        <v>0.316</v>
      </c>
      <c r="C52">
        <v>0.25649149999999998</v>
      </c>
      <c r="D52" s="2">
        <f t="shared" si="0"/>
        <v>-0.999</v>
      </c>
      <c r="F52" s="2">
        <v>0</v>
      </c>
      <c r="G52" s="2">
        <v>101</v>
      </c>
      <c r="H52" s="2">
        <v>3</v>
      </c>
      <c r="I52" s="2">
        <v>3</v>
      </c>
      <c r="J52" s="2">
        <v>3</v>
      </c>
      <c r="K52" s="2">
        <f t="shared" si="1"/>
        <v>76.208583758576438</v>
      </c>
      <c r="V52" s="2">
        <v>0.316</v>
      </c>
      <c r="X52" s="16">
        <v>41343.652777777781</v>
      </c>
      <c r="Y52">
        <v>0.316</v>
      </c>
      <c r="Z52">
        <v>0.25649149999999998</v>
      </c>
      <c r="AF52" s="15">
        <v>41343.652777777774</v>
      </c>
    </row>
    <row r="53" spans="1:32" x14ac:dyDescent="0.25">
      <c r="A53" s="15">
        <v>41343.65625</v>
      </c>
      <c r="B53">
        <v>0.307</v>
      </c>
      <c r="C53">
        <v>0.2428806</v>
      </c>
      <c r="D53" s="2">
        <f t="shared" si="0"/>
        <v>-0.999</v>
      </c>
      <c r="F53" s="2">
        <v>0</v>
      </c>
      <c r="G53" s="2">
        <v>101</v>
      </c>
      <c r="H53" s="2">
        <v>3</v>
      </c>
      <c r="I53" s="2">
        <v>3</v>
      </c>
      <c r="J53" s="2">
        <v>3</v>
      </c>
      <c r="K53" s="2">
        <f t="shared" si="1"/>
        <v>73.543275008919608</v>
      </c>
      <c r="V53" s="2">
        <v>0.307</v>
      </c>
      <c r="X53" s="16">
        <v>41343.65625</v>
      </c>
      <c r="Y53">
        <v>0.307</v>
      </c>
      <c r="Z53">
        <v>0.2428806</v>
      </c>
      <c r="AF53" s="15">
        <v>41343.65625</v>
      </c>
    </row>
    <row r="54" spans="1:32" x14ac:dyDescent="0.25">
      <c r="A54" s="15">
        <v>41343.659722222219</v>
      </c>
      <c r="B54">
        <v>0.31</v>
      </c>
      <c r="C54">
        <v>0.24737890000000001</v>
      </c>
      <c r="D54" s="2">
        <f t="shared" si="0"/>
        <v>-0.999</v>
      </c>
      <c r="F54" s="2">
        <v>0</v>
      </c>
      <c r="G54" s="2">
        <v>101</v>
      </c>
      <c r="H54" s="2">
        <v>3</v>
      </c>
      <c r="I54" s="2">
        <v>3</v>
      </c>
      <c r="J54" s="2">
        <v>3</v>
      </c>
      <c r="K54" s="2">
        <f t="shared" si="1"/>
        <v>74.044983758796718</v>
      </c>
      <c r="V54" s="2">
        <v>0.31</v>
      </c>
      <c r="X54" s="16">
        <v>41343.659722222219</v>
      </c>
      <c r="Y54">
        <v>0.31</v>
      </c>
      <c r="Z54">
        <v>0.24737890000000001</v>
      </c>
      <c r="AF54" s="15">
        <v>41343.659722222219</v>
      </c>
    </row>
    <row r="55" spans="1:32" x14ac:dyDescent="0.25">
      <c r="A55" s="26">
        <v>41343.663194444445</v>
      </c>
      <c r="B55" s="27">
        <v>0.31</v>
      </c>
      <c r="C55" s="27">
        <v>0.24737890000000001</v>
      </c>
      <c r="D55" s="28">
        <f t="shared" si="0"/>
        <v>0.31</v>
      </c>
      <c r="E55" s="28"/>
      <c r="F55" s="28">
        <v>0</v>
      </c>
      <c r="G55" s="28">
        <v>1064</v>
      </c>
      <c r="H55" s="28">
        <v>4</v>
      </c>
      <c r="I55" s="28">
        <v>4</v>
      </c>
      <c r="J55" s="28">
        <v>4</v>
      </c>
      <c r="K55" s="28">
        <f t="shared" si="1"/>
        <v>74.961378757943265</v>
      </c>
      <c r="L55" s="29">
        <f ca="1">SUM(INDIRECT(R55&amp;":"&amp;S55))</f>
        <v>554.88652870263422</v>
      </c>
      <c r="M55" s="30">
        <f ca="1">L55/$K$261</f>
        <v>3.633796066512917E-2</v>
      </c>
      <c r="N55" s="29">
        <f ca="1">L55*$K$259/$K$260</f>
        <v>138.76322506008739</v>
      </c>
      <c r="O55" s="28" t="str">
        <f>"JF3-8-"&amp;J55</f>
        <v>JF3-8-4</v>
      </c>
      <c r="P55" s="31">
        <f>A55</f>
        <v>41343.663194444445</v>
      </c>
      <c r="Q55" s="32">
        <f>A55</f>
        <v>41343.663194444445</v>
      </c>
      <c r="R55" s="31" t="str">
        <f>ADDRESS(ROW($A$10)+1+MATCH(T55,$A$10:$A$100000,1)-1,COLUMN($A$10)+10,4)</f>
        <v>K50</v>
      </c>
      <c r="S55" s="35" t="str">
        <f>ADDRESS(ROW($A$10)+MATCH(U55,$A$10:$A$100000,1)-1,COLUMN($A$10)+10,4)</f>
        <v>K56</v>
      </c>
      <c r="T55" s="35">
        <v>41343.642361111109</v>
      </c>
      <c r="U55" s="35">
        <v>41343.666666666664</v>
      </c>
      <c r="V55" s="28">
        <v>0.31</v>
      </c>
      <c r="W55" s="28"/>
      <c r="X55" s="33">
        <v>41343.663194444445</v>
      </c>
      <c r="Y55" s="27">
        <v>0.31</v>
      </c>
      <c r="Z55" s="27">
        <v>0.24737890000000001</v>
      </c>
      <c r="AA55" s="28"/>
      <c r="AB55" s="28"/>
      <c r="AC55" s="28"/>
      <c r="AD55" s="28"/>
      <c r="AE55" s="34"/>
      <c r="AF55" s="26">
        <v>41343.663194444445</v>
      </c>
    </row>
    <row r="56" spans="1:32" x14ac:dyDescent="0.25">
      <c r="A56" s="15">
        <v>41343.666666666664</v>
      </c>
      <c r="B56">
        <v>0.32300000000000001</v>
      </c>
      <c r="C56">
        <v>0.26731779999999999</v>
      </c>
      <c r="D56" s="2">
        <f t="shared" si="0"/>
        <v>-0.999</v>
      </c>
      <c r="F56" s="2">
        <v>0</v>
      </c>
      <c r="G56" s="2">
        <v>101</v>
      </c>
      <c r="H56" s="2">
        <v>4</v>
      </c>
      <c r="I56" s="2">
        <v>4</v>
      </c>
      <c r="J56" s="2">
        <v>4</v>
      </c>
      <c r="K56" s="2">
        <f t="shared" si="1"/>
        <v>105.94333865133257</v>
      </c>
      <c r="V56" s="2">
        <v>0.32300000000000001</v>
      </c>
      <c r="X56" s="16">
        <v>41343.666666666664</v>
      </c>
      <c r="Y56">
        <v>0.32300000000000001</v>
      </c>
      <c r="Z56">
        <v>0.26731779999999999</v>
      </c>
      <c r="AF56" s="15">
        <v>41343.666666666664</v>
      </c>
    </row>
    <row r="57" spans="1:32" x14ac:dyDescent="0.25">
      <c r="A57" s="26">
        <v>41343.670138888883</v>
      </c>
      <c r="B57" s="27">
        <v>0.628</v>
      </c>
      <c r="C57" s="27">
        <v>0.97387000000000001</v>
      </c>
      <c r="D57" s="28">
        <f t="shared" si="0"/>
        <v>0.628</v>
      </c>
      <c r="E57" s="28"/>
      <c r="F57" s="28">
        <v>0</v>
      </c>
      <c r="G57" s="28">
        <v>1065</v>
      </c>
      <c r="H57" s="28">
        <v>5</v>
      </c>
      <c r="I57" s="28">
        <v>5</v>
      </c>
      <c r="J57" s="28">
        <v>5</v>
      </c>
      <c r="K57" s="28">
        <f t="shared" si="1"/>
        <v>257.23150879886987</v>
      </c>
      <c r="L57" s="29">
        <f ca="1">SUM(INDIRECT(R57&amp;":"&amp;S57))</f>
        <v>676.20717010244243</v>
      </c>
      <c r="M57" s="30">
        <f ca="1">L57/$K$261</f>
        <v>4.4282908806800539E-2</v>
      </c>
      <c r="N57" s="29">
        <f ca="1">L57*$K$259/$K$260</f>
        <v>169.1024792970876</v>
      </c>
      <c r="O57" s="28" t="str">
        <f>"JF3-8-"&amp;J57</f>
        <v>JF3-8-5</v>
      </c>
      <c r="P57" s="31">
        <f>A57</f>
        <v>41343.670138888883</v>
      </c>
      <c r="Q57" s="32">
        <f>A57</f>
        <v>41343.670138888883</v>
      </c>
      <c r="R57" s="31" t="str">
        <f>ADDRESS(ROW($A$10)+1+MATCH(T57,$A$10:$A$100000,1)-1,COLUMN($A$10)+10,4)</f>
        <v>K57</v>
      </c>
      <c r="S57" s="35" t="str">
        <f>ADDRESS(ROW($A$10)+MATCH(U57,$A$10:$A$100000,1)-1,COLUMN($A$10)+10,4)</f>
        <v>K59</v>
      </c>
      <c r="T57" s="35">
        <v>41343.666666666664</v>
      </c>
      <c r="U57" s="35">
        <v>41343.677083333328</v>
      </c>
      <c r="V57" s="28">
        <v>0.628</v>
      </c>
      <c r="W57" s="28"/>
      <c r="X57" s="33">
        <v>41343.670138888891</v>
      </c>
      <c r="Y57" s="27">
        <v>0.628</v>
      </c>
      <c r="Z57" s="27">
        <v>0.97387000000000001</v>
      </c>
      <c r="AA57" s="28"/>
      <c r="AB57" s="28"/>
      <c r="AC57" s="28"/>
      <c r="AD57" s="28"/>
      <c r="AE57" s="34"/>
      <c r="AF57" s="26">
        <v>41343.670138888883</v>
      </c>
    </row>
    <row r="58" spans="1:32" x14ac:dyDescent="0.25">
      <c r="A58" s="15">
        <v>41343.673611111109</v>
      </c>
      <c r="B58">
        <v>0.55100000000000005</v>
      </c>
      <c r="C58">
        <v>0.74896910000000005</v>
      </c>
      <c r="D58" s="2">
        <f t="shared" si="0"/>
        <v>-0.999</v>
      </c>
      <c r="F58" s="2">
        <v>0</v>
      </c>
      <c r="G58" s="2">
        <v>101</v>
      </c>
      <c r="H58" s="2">
        <v>5</v>
      </c>
      <c r="I58" s="2">
        <v>5</v>
      </c>
      <c r="J58" s="2">
        <v>5</v>
      </c>
      <c r="K58" s="2">
        <f t="shared" si="1"/>
        <v>228.75143254004843</v>
      </c>
      <c r="V58" s="2">
        <v>0.55100000000000005</v>
      </c>
      <c r="X58" s="16">
        <v>41343.673611111109</v>
      </c>
      <c r="Y58">
        <v>0.55100000000000005</v>
      </c>
      <c r="Z58">
        <v>0.74896910000000005</v>
      </c>
      <c r="AF58" s="15">
        <v>41343.673611111109</v>
      </c>
    </row>
    <row r="59" spans="1:32" x14ac:dyDescent="0.25">
      <c r="A59" s="15">
        <v>41343.677083333328</v>
      </c>
      <c r="B59">
        <v>0.50600000000000001</v>
      </c>
      <c r="C59">
        <v>0.63235359999999996</v>
      </c>
      <c r="D59" s="2">
        <f t="shared" si="0"/>
        <v>-0.999</v>
      </c>
      <c r="F59" s="2">
        <v>0</v>
      </c>
      <c r="G59" s="2">
        <v>101</v>
      </c>
      <c r="H59" s="2">
        <v>5</v>
      </c>
      <c r="I59" s="2">
        <v>5</v>
      </c>
      <c r="J59" s="2">
        <v>5</v>
      </c>
      <c r="K59" s="2">
        <f t="shared" si="1"/>
        <v>190.2242287635242</v>
      </c>
      <c r="V59" s="2">
        <v>0.50600000000000001</v>
      </c>
      <c r="X59" s="16">
        <v>41343.677083333336</v>
      </c>
      <c r="Y59">
        <v>0.50600000000000001</v>
      </c>
      <c r="Z59">
        <v>0.63235359999999996</v>
      </c>
      <c r="AF59" s="15">
        <v>41343.677083333328</v>
      </c>
    </row>
    <row r="60" spans="1:32" x14ac:dyDescent="0.25">
      <c r="A60" s="15">
        <v>41343.680555555555</v>
      </c>
      <c r="B60">
        <v>0.46200000000000002</v>
      </c>
      <c r="C60">
        <v>0.52955540000000001</v>
      </c>
      <c r="D60" s="2">
        <f t="shared" si="0"/>
        <v>-0.999</v>
      </c>
      <c r="F60" s="2">
        <v>0</v>
      </c>
      <c r="G60" s="2">
        <v>101</v>
      </c>
      <c r="H60" s="2">
        <v>5</v>
      </c>
      <c r="I60" s="2">
        <v>5</v>
      </c>
      <c r="J60" s="2">
        <v>5</v>
      </c>
      <c r="K60" s="2">
        <f t="shared" si="1"/>
        <v>160.13266877539331</v>
      </c>
      <c r="V60" s="2">
        <v>0.46200000000000002</v>
      </c>
      <c r="X60" s="16">
        <v>41343.680555555555</v>
      </c>
      <c r="Y60">
        <v>0.46200000000000002</v>
      </c>
      <c r="Z60">
        <v>0.52955540000000001</v>
      </c>
      <c r="AF60" s="15">
        <v>41343.680555555555</v>
      </c>
    </row>
    <row r="61" spans="1:32" x14ac:dyDescent="0.25">
      <c r="A61" s="26">
        <v>41343.684027777774</v>
      </c>
      <c r="B61" s="27">
        <v>0.43</v>
      </c>
      <c r="C61" s="27">
        <v>0.4605185</v>
      </c>
      <c r="D61" s="28">
        <f t="shared" si="0"/>
        <v>0.43</v>
      </c>
      <c r="E61" s="28"/>
      <c r="F61" s="28">
        <v>0</v>
      </c>
      <c r="G61" s="28">
        <v>1066</v>
      </c>
      <c r="H61" s="28">
        <v>6</v>
      </c>
      <c r="I61" s="28">
        <v>6</v>
      </c>
      <c r="J61" s="28">
        <v>6</v>
      </c>
      <c r="K61" s="28">
        <f t="shared" si="1"/>
        <v>139.06644376171892</v>
      </c>
      <c r="L61" s="29">
        <f ca="1">SUM(INDIRECT(R61&amp;":"&amp;S61))</f>
        <v>964.01847750406455</v>
      </c>
      <c r="M61" s="30">
        <f ca="1">L61/$K$261</f>
        <v>6.3130863165671416E-2</v>
      </c>
      <c r="N61" s="29">
        <f ca="1">L61*$K$259/$K$260</f>
        <v>241.07687975187321</v>
      </c>
      <c r="O61" s="28" t="str">
        <f>"JF3-8-"&amp;J61</f>
        <v>JF3-8-6</v>
      </c>
      <c r="P61" s="31">
        <f>A61</f>
        <v>41343.684027777774</v>
      </c>
      <c r="Q61" s="32">
        <f>A61</f>
        <v>41343.684027777774</v>
      </c>
      <c r="R61" s="31" t="str">
        <f>ADDRESS(ROW($A$10)+1+MATCH(T61,$A$10:$A$100000,1)-1,COLUMN($A$10)+10,4)</f>
        <v>K60</v>
      </c>
      <c r="S61" s="35" t="str">
        <f>ADDRESS(ROW($A$10)+MATCH(U61,$A$10:$A$100000,1)-1,COLUMN($A$10)+10,4)</f>
        <v>K67</v>
      </c>
      <c r="T61" s="35">
        <v>41343.677083333328</v>
      </c>
      <c r="U61" s="35">
        <v>41343.704861111109</v>
      </c>
      <c r="V61" s="28">
        <v>0.43</v>
      </c>
      <c r="W61" s="28"/>
      <c r="X61" s="33">
        <v>41343.684027777781</v>
      </c>
      <c r="Y61" s="27">
        <v>0.43</v>
      </c>
      <c r="Z61" s="27">
        <v>0.4605185</v>
      </c>
      <c r="AA61" s="28"/>
      <c r="AB61" s="28"/>
      <c r="AC61" s="28"/>
      <c r="AD61" s="28"/>
      <c r="AE61" s="34"/>
      <c r="AF61" s="26">
        <v>41343.684027777774</v>
      </c>
    </row>
    <row r="62" spans="1:32" x14ac:dyDescent="0.25">
      <c r="A62" s="15">
        <v>41343.6875</v>
      </c>
      <c r="B62">
        <v>0.40799999999999997</v>
      </c>
      <c r="C62">
        <v>0.41577209999999998</v>
      </c>
      <c r="D62" s="2">
        <f t="shared" si="0"/>
        <v>-0.999</v>
      </c>
      <c r="F62" s="2">
        <v>0</v>
      </c>
      <c r="G62" s="2">
        <v>101</v>
      </c>
      <c r="H62" s="2">
        <v>6</v>
      </c>
      <c r="I62" s="2">
        <v>6</v>
      </c>
      <c r="J62" s="2">
        <v>6</v>
      </c>
      <c r="K62" s="2">
        <f t="shared" si="1"/>
        <v>125.40076126741369</v>
      </c>
      <c r="V62" s="2">
        <v>0.40799999999999997</v>
      </c>
      <c r="X62" s="16">
        <v>41343.6875</v>
      </c>
      <c r="Y62">
        <v>0.40799999999999997</v>
      </c>
      <c r="Z62">
        <v>0.41577209999999998</v>
      </c>
      <c r="AF62" s="15">
        <v>41343.6875</v>
      </c>
    </row>
    <row r="63" spans="1:32" x14ac:dyDescent="0.25">
      <c r="A63" s="15">
        <v>41343.690972222219</v>
      </c>
      <c r="B63">
        <v>0.39400000000000002</v>
      </c>
      <c r="C63">
        <v>0.38886920000000003</v>
      </c>
      <c r="D63" s="2">
        <f t="shared" si="0"/>
        <v>-0.999</v>
      </c>
      <c r="F63" s="2">
        <v>0</v>
      </c>
      <c r="G63" s="2">
        <v>101</v>
      </c>
      <c r="H63" s="2">
        <v>6</v>
      </c>
      <c r="I63" s="2">
        <v>6</v>
      </c>
      <c r="J63" s="2">
        <v>6</v>
      </c>
      <c r="K63" s="2">
        <f t="shared" si="1"/>
        <v>116.84334376167962</v>
      </c>
      <c r="V63" s="2">
        <v>0.39400000000000002</v>
      </c>
      <c r="X63" s="16">
        <v>41343.690972222219</v>
      </c>
      <c r="Y63">
        <v>0.39400000000000002</v>
      </c>
      <c r="Z63">
        <v>0.38886920000000003</v>
      </c>
      <c r="AF63" s="15">
        <v>41343.690972222219</v>
      </c>
    </row>
    <row r="64" spans="1:32" x14ac:dyDescent="0.25">
      <c r="A64" s="15">
        <v>41343.694444444445</v>
      </c>
      <c r="B64">
        <v>0.38200000000000001</v>
      </c>
      <c r="C64">
        <v>0.36683519999999997</v>
      </c>
      <c r="D64" s="2">
        <f t="shared" si="0"/>
        <v>-0.999</v>
      </c>
      <c r="F64" s="2">
        <v>0</v>
      </c>
      <c r="G64" s="2">
        <v>101</v>
      </c>
      <c r="H64" s="2">
        <v>6</v>
      </c>
      <c r="I64" s="2">
        <v>6</v>
      </c>
      <c r="J64" s="2">
        <v>6</v>
      </c>
      <c r="K64" s="2">
        <f t="shared" si="1"/>
        <v>110.53922626408792</v>
      </c>
      <c r="V64" s="2">
        <v>0.38200000000000001</v>
      </c>
      <c r="X64" s="16">
        <v>41343.694444444445</v>
      </c>
      <c r="Y64">
        <v>0.38200000000000001</v>
      </c>
      <c r="Z64">
        <v>0.36683519999999997</v>
      </c>
      <c r="AF64" s="15">
        <v>41343.694444444445</v>
      </c>
    </row>
    <row r="65" spans="1:32" x14ac:dyDescent="0.25">
      <c r="A65" s="15">
        <v>41343.697916666664</v>
      </c>
      <c r="B65">
        <v>0.377</v>
      </c>
      <c r="C65">
        <v>0.35783229999999999</v>
      </c>
      <c r="D65" s="2">
        <f t="shared" si="0"/>
        <v>-0.999</v>
      </c>
      <c r="F65" s="2">
        <v>0</v>
      </c>
      <c r="G65" s="2">
        <v>101</v>
      </c>
      <c r="H65" s="2">
        <v>6</v>
      </c>
      <c r="I65" s="2">
        <v>6</v>
      </c>
      <c r="J65" s="2">
        <v>6</v>
      </c>
      <c r="K65" s="2">
        <f t="shared" si="1"/>
        <v>107.08950740026512</v>
      </c>
      <c r="V65" s="2">
        <v>0.377</v>
      </c>
      <c r="X65" s="16">
        <v>41343.697916666664</v>
      </c>
      <c r="Y65">
        <v>0.377</v>
      </c>
      <c r="Z65">
        <v>0.35783229999999999</v>
      </c>
      <c r="AF65" s="15">
        <v>41343.697916666664</v>
      </c>
    </row>
    <row r="66" spans="1:32" x14ac:dyDescent="0.25">
      <c r="A66" s="15">
        <v>41343.701388888883</v>
      </c>
      <c r="B66">
        <v>0.36799999999999999</v>
      </c>
      <c r="C66">
        <v>0.34189120000000001</v>
      </c>
      <c r="D66" s="2">
        <f t="shared" si="0"/>
        <v>-0.999</v>
      </c>
      <c r="F66" s="2">
        <v>0</v>
      </c>
      <c r="G66" s="2">
        <v>101</v>
      </c>
      <c r="H66" s="2">
        <v>6</v>
      </c>
      <c r="I66" s="2">
        <v>6</v>
      </c>
      <c r="J66" s="2">
        <v>6</v>
      </c>
      <c r="K66" s="2">
        <f t="shared" si="1"/>
        <v>103.09952251130727</v>
      </c>
      <c r="V66" s="2">
        <v>0.36799999999999999</v>
      </c>
      <c r="X66" s="16">
        <v>41343.701388888891</v>
      </c>
      <c r="Y66">
        <v>0.36799999999999999</v>
      </c>
      <c r="Z66">
        <v>0.34189120000000001</v>
      </c>
      <c r="AF66" s="15">
        <v>41343.701388888883</v>
      </c>
    </row>
    <row r="67" spans="1:32" x14ac:dyDescent="0.25">
      <c r="A67" s="15">
        <v>41343.704861111109</v>
      </c>
      <c r="B67">
        <v>0.36699999999999999</v>
      </c>
      <c r="C67">
        <v>0.34014109999999997</v>
      </c>
      <c r="D67" s="2">
        <f t="shared" si="0"/>
        <v>-0.999</v>
      </c>
      <c r="F67" s="2">
        <v>0</v>
      </c>
      <c r="G67" s="2">
        <v>101</v>
      </c>
      <c r="H67" s="2">
        <v>6</v>
      </c>
      <c r="I67" s="2">
        <v>6</v>
      </c>
      <c r="J67" s="2">
        <v>6</v>
      </c>
      <c r="K67" s="2">
        <f t="shared" si="1"/>
        <v>101.84700376219874</v>
      </c>
      <c r="V67" s="2">
        <v>0.36699999999999999</v>
      </c>
      <c r="X67" s="16">
        <v>41343.704861111109</v>
      </c>
      <c r="Y67">
        <v>0.36699999999999999</v>
      </c>
      <c r="Z67">
        <v>0.34014109999999997</v>
      </c>
      <c r="AF67" s="15">
        <v>41343.704861111109</v>
      </c>
    </row>
    <row r="68" spans="1:32" x14ac:dyDescent="0.25">
      <c r="A68" s="15">
        <v>41343.708333333328</v>
      </c>
      <c r="B68">
        <v>0.36299999999999999</v>
      </c>
      <c r="C68">
        <v>0.33318229999999999</v>
      </c>
      <c r="D68" s="2">
        <f t="shared" si="0"/>
        <v>-0.999</v>
      </c>
      <c r="F68" s="2">
        <v>0</v>
      </c>
      <c r="G68" s="2">
        <v>101</v>
      </c>
      <c r="H68" s="2">
        <v>6</v>
      </c>
      <c r="I68" s="2">
        <v>6</v>
      </c>
      <c r="J68" s="2">
        <v>6</v>
      </c>
      <c r="K68" s="2">
        <f t="shared" si="1"/>
        <v>100.41112126162078</v>
      </c>
      <c r="V68" s="2">
        <v>0.36299999999999999</v>
      </c>
      <c r="X68" s="16">
        <v>41343.708333333336</v>
      </c>
      <c r="Y68">
        <v>0.36299999999999999</v>
      </c>
      <c r="Z68">
        <v>0.33318229999999999</v>
      </c>
      <c r="AF68" s="15">
        <v>41343.708333333328</v>
      </c>
    </row>
    <row r="69" spans="1:32" x14ac:dyDescent="0.25">
      <c r="A69" s="15">
        <v>41343.711805555555</v>
      </c>
      <c r="B69">
        <v>0.36599999999999999</v>
      </c>
      <c r="C69">
        <v>0.338395</v>
      </c>
      <c r="D69" s="2">
        <f t="shared" si="0"/>
        <v>-0.999</v>
      </c>
      <c r="F69" s="2">
        <v>0</v>
      </c>
      <c r="G69" s="2">
        <v>101</v>
      </c>
      <c r="H69" s="2">
        <v>6</v>
      </c>
      <c r="I69" s="2">
        <v>6</v>
      </c>
      <c r="J69" s="2">
        <v>6</v>
      </c>
      <c r="K69" s="2">
        <f t="shared" si="1"/>
        <v>101.38850251152977</v>
      </c>
      <c r="V69" s="2">
        <v>0.36599999999999999</v>
      </c>
      <c r="X69" s="16">
        <v>41343.711805555555</v>
      </c>
      <c r="Y69">
        <v>0.36599999999999999</v>
      </c>
      <c r="Z69">
        <v>0.338395</v>
      </c>
      <c r="AF69" s="15">
        <v>41343.711805555555</v>
      </c>
    </row>
    <row r="70" spans="1:32" x14ac:dyDescent="0.25">
      <c r="A70" s="15">
        <v>41343.715277777774</v>
      </c>
      <c r="B70">
        <v>0.36699999999999999</v>
      </c>
      <c r="C70">
        <v>0.34014109999999997</v>
      </c>
      <c r="D70" s="2">
        <f t="shared" si="0"/>
        <v>-0.999</v>
      </c>
      <c r="F70" s="2">
        <v>0</v>
      </c>
      <c r="G70" s="2">
        <v>101</v>
      </c>
      <c r="H70" s="2">
        <v>6</v>
      </c>
      <c r="I70" s="2">
        <v>6</v>
      </c>
      <c r="J70" s="2">
        <v>6</v>
      </c>
      <c r="K70" s="2">
        <f t="shared" si="1"/>
        <v>102.10827001209327</v>
      </c>
      <c r="V70" s="2">
        <v>0.36699999999999999</v>
      </c>
      <c r="X70" s="16">
        <v>41343.715277777781</v>
      </c>
      <c r="Y70">
        <v>0.36699999999999999</v>
      </c>
      <c r="Z70">
        <v>0.34014109999999997</v>
      </c>
      <c r="AF70" s="15">
        <v>41343.715277777774</v>
      </c>
    </row>
    <row r="71" spans="1:32" x14ac:dyDescent="0.25">
      <c r="A71" s="15">
        <v>41343.71875</v>
      </c>
      <c r="B71">
        <v>0.36899999999999999</v>
      </c>
      <c r="C71">
        <v>0.3436456</v>
      </c>
      <c r="D71" s="2">
        <f t="shared" si="0"/>
        <v>-0.999</v>
      </c>
      <c r="F71" s="2">
        <v>0</v>
      </c>
      <c r="G71" s="2">
        <v>101</v>
      </c>
      <c r="H71" s="2">
        <v>6</v>
      </c>
      <c r="I71" s="2">
        <v>6</v>
      </c>
      <c r="J71" s="2">
        <v>6</v>
      </c>
      <c r="K71" s="2">
        <f t="shared" si="1"/>
        <v>105.22381500974245</v>
      </c>
      <c r="V71" s="2">
        <v>0.36899999999999999</v>
      </c>
      <c r="X71" s="16">
        <v>41343.71875</v>
      </c>
      <c r="Y71">
        <v>0.36899999999999999</v>
      </c>
      <c r="Z71">
        <v>0.3436456</v>
      </c>
      <c r="AF71" s="15">
        <v>41343.71875</v>
      </c>
    </row>
    <row r="72" spans="1:32" x14ac:dyDescent="0.25">
      <c r="A72" s="15">
        <v>41343.722222222219</v>
      </c>
      <c r="B72">
        <v>0.40200000000000002</v>
      </c>
      <c r="C72">
        <v>0.40395370000000003</v>
      </c>
      <c r="D72" s="2">
        <f t="shared" si="0"/>
        <v>-0.999</v>
      </c>
      <c r="F72" s="2">
        <v>0</v>
      </c>
      <c r="G72" s="2">
        <v>101</v>
      </c>
      <c r="H72" s="2">
        <v>6</v>
      </c>
      <c r="I72" s="2">
        <v>6</v>
      </c>
      <c r="J72" s="2">
        <v>6</v>
      </c>
      <c r="K72" s="2">
        <f t="shared" si="1"/>
        <v>119.89262626734114</v>
      </c>
      <c r="V72" s="2">
        <v>0.40200000000000002</v>
      </c>
      <c r="X72" s="16">
        <v>41343.722222222219</v>
      </c>
      <c r="Y72">
        <v>0.40200000000000002</v>
      </c>
      <c r="Z72">
        <v>0.40395370000000003</v>
      </c>
      <c r="AF72" s="15">
        <v>41343.722222222219</v>
      </c>
    </row>
    <row r="73" spans="1:32" x14ac:dyDescent="0.25">
      <c r="A73" s="26">
        <v>41343.725694444445</v>
      </c>
      <c r="B73" s="27">
        <v>0.41499999999999998</v>
      </c>
      <c r="C73" s="27">
        <v>0.42976890000000001</v>
      </c>
      <c r="D73" s="28">
        <f t="shared" si="0"/>
        <v>0.41499999999999998</v>
      </c>
      <c r="E73" s="28"/>
      <c r="F73" s="28">
        <v>0</v>
      </c>
      <c r="G73" s="28">
        <v>1067</v>
      </c>
      <c r="H73" s="28">
        <v>7</v>
      </c>
      <c r="I73" s="28">
        <v>7</v>
      </c>
      <c r="J73" s="28">
        <v>7</v>
      </c>
      <c r="K73" s="28">
        <f t="shared" si="1"/>
        <v>127.811775014023</v>
      </c>
      <c r="L73" s="29">
        <f ca="1">SUM(INDIRECT(R73&amp;":"&amp;S73))</f>
        <v>1295.095500016595</v>
      </c>
      <c r="M73" s="30">
        <f ca="1">L73/$K$261</f>
        <v>8.481216771872481E-2</v>
      </c>
      <c r="N73" s="29">
        <f ca="1">L73*$K$259/$K$260</f>
        <v>323.8709520724683</v>
      </c>
      <c r="O73" s="28" t="str">
        <f>"JF3-8-"&amp;J73</f>
        <v>JF3-8-7</v>
      </c>
      <c r="P73" s="31">
        <f>A73</f>
        <v>41343.725694444445</v>
      </c>
      <c r="Q73" s="32">
        <f>A73</f>
        <v>41343.725694444445</v>
      </c>
      <c r="R73" s="31" t="str">
        <f>ADDRESS(ROW($A$10)+1+MATCH(T73,$A$10:$A$100000,1)-1,COLUMN($A$10)+10,4)</f>
        <v>K68</v>
      </c>
      <c r="S73" s="35" t="str">
        <f>ADDRESS(ROW($A$10)+MATCH(U73,$A$10:$A$100000,1)-1,COLUMN($A$10)+10,4)</f>
        <v>K78</v>
      </c>
      <c r="T73" s="35">
        <v>41343.704861111109</v>
      </c>
      <c r="U73" s="35">
        <v>41343.743055555555</v>
      </c>
      <c r="V73" s="28">
        <v>0.41499999999999998</v>
      </c>
      <c r="W73" s="28"/>
      <c r="X73" s="33">
        <v>41343.725694444445</v>
      </c>
      <c r="Y73" s="27">
        <v>0.41499999999999998</v>
      </c>
      <c r="Z73" s="27">
        <v>0.42976890000000001</v>
      </c>
      <c r="AA73" s="28"/>
      <c r="AB73" s="28"/>
      <c r="AC73" s="28"/>
      <c r="AD73" s="28"/>
      <c r="AE73" s="34"/>
      <c r="AF73" s="26">
        <v>41343.725694444445</v>
      </c>
    </row>
    <row r="74" spans="1:32" x14ac:dyDescent="0.25">
      <c r="A74" s="15">
        <v>41343.729166666664</v>
      </c>
      <c r="B74">
        <v>0.41299999999999998</v>
      </c>
      <c r="C74">
        <v>0.42574689999999998</v>
      </c>
      <c r="D74" s="2">
        <f t="shared" ref="D74:D137" si="2">IF(G74&gt;900,B74,-0.999)</f>
        <v>-0.999</v>
      </c>
      <c r="F74" s="2">
        <v>0</v>
      </c>
      <c r="G74" s="2">
        <v>101</v>
      </c>
      <c r="H74" s="2">
        <v>7</v>
      </c>
      <c r="I74" s="2">
        <v>7</v>
      </c>
      <c r="J74" s="2">
        <v>7</v>
      </c>
      <c r="K74" s="2">
        <f t="shared" si="1"/>
        <v>127.87489488090722</v>
      </c>
      <c r="V74" s="2">
        <v>0.41299999999999998</v>
      </c>
      <c r="X74" s="16">
        <v>41343.729166666664</v>
      </c>
      <c r="Y74">
        <v>0.41299999999999998</v>
      </c>
      <c r="Z74">
        <v>0.42574689999999998</v>
      </c>
      <c r="AF74" s="15">
        <v>41343.729166666664</v>
      </c>
    </row>
    <row r="75" spans="1:32" x14ac:dyDescent="0.25">
      <c r="A75" s="15">
        <v>41343.732638888883</v>
      </c>
      <c r="B75">
        <v>0.41299999999999998</v>
      </c>
      <c r="C75">
        <v>0.42574689999999998</v>
      </c>
      <c r="D75" s="2">
        <f t="shared" si="2"/>
        <v>-0.999</v>
      </c>
      <c r="F75" s="2">
        <v>0</v>
      </c>
      <c r="G75" s="2">
        <v>101</v>
      </c>
      <c r="H75" s="2">
        <v>7</v>
      </c>
      <c r="I75" s="2">
        <v>7</v>
      </c>
      <c r="J75" s="2">
        <v>7</v>
      </c>
      <c r="K75" s="2">
        <f t="shared" ref="K75:K138" si="3">(0.5*(($A75-$A74)*86400))*(0.75*$C75+0.25*$C74)+(0.5*(($A76-$A75)*86400)*(0.75*$C75+0.25*$C76))</f>
        <v>127.42448251452026</v>
      </c>
      <c r="V75" s="2">
        <v>0.41299999999999998</v>
      </c>
      <c r="X75" s="16">
        <v>41343.732638888891</v>
      </c>
      <c r="Y75">
        <v>0.41299999999999998</v>
      </c>
      <c r="Z75">
        <v>0.42574689999999998</v>
      </c>
      <c r="AF75" s="15">
        <v>41343.732638888883</v>
      </c>
    </row>
    <row r="76" spans="1:32" x14ac:dyDescent="0.25">
      <c r="A76" s="15">
        <v>41343.736111111109</v>
      </c>
      <c r="B76">
        <v>0.40899999999999997</v>
      </c>
      <c r="C76">
        <v>0.41775790000000002</v>
      </c>
      <c r="D76" s="2">
        <f t="shared" si="2"/>
        <v>-0.999</v>
      </c>
      <c r="F76" s="2">
        <v>0</v>
      </c>
      <c r="G76" s="2">
        <v>101</v>
      </c>
      <c r="H76" s="2">
        <v>7</v>
      </c>
      <c r="I76" s="2">
        <v>7</v>
      </c>
      <c r="J76" s="2">
        <v>7</v>
      </c>
      <c r="K76" s="2">
        <f t="shared" si="3"/>
        <v>126.00187501458963</v>
      </c>
      <c r="V76" s="2">
        <v>0.40899999999999997</v>
      </c>
      <c r="X76" s="16">
        <v>41343.736111111109</v>
      </c>
      <c r="Y76">
        <v>0.40899999999999997</v>
      </c>
      <c r="Z76">
        <v>0.41775790000000002</v>
      </c>
      <c r="AF76" s="15">
        <v>41343.736111111109</v>
      </c>
    </row>
    <row r="77" spans="1:32" x14ac:dyDescent="0.25">
      <c r="A77" s="15">
        <v>41343.739583333328</v>
      </c>
      <c r="B77">
        <v>0.41399999999999998</v>
      </c>
      <c r="C77">
        <v>0.42775570000000002</v>
      </c>
      <c r="D77" s="2">
        <f t="shared" si="2"/>
        <v>-0.999</v>
      </c>
      <c r="F77" s="2">
        <v>0</v>
      </c>
      <c r="G77" s="2">
        <v>101</v>
      </c>
      <c r="H77" s="2">
        <v>7</v>
      </c>
      <c r="I77" s="2">
        <v>7</v>
      </c>
      <c r="J77" s="2">
        <v>7</v>
      </c>
      <c r="K77" s="2">
        <f t="shared" si="3"/>
        <v>128.02728751537626</v>
      </c>
      <c r="V77" s="2">
        <v>0.41399999999999998</v>
      </c>
      <c r="X77" s="16">
        <v>41343.739583333336</v>
      </c>
      <c r="Y77">
        <v>0.41399999999999998</v>
      </c>
      <c r="Z77">
        <v>0.42775570000000002</v>
      </c>
      <c r="AF77" s="15">
        <v>41343.739583333328</v>
      </c>
    </row>
    <row r="78" spans="1:32" x14ac:dyDescent="0.25">
      <c r="A78" s="15">
        <v>41343.743055555555</v>
      </c>
      <c r="B78">
        <v>0.41499999999999998</v>
      </c>
      <c r="C78">
        <v>0.42976890000000001</v>
      </c>
      <c r="D78" s="2">
        <f t="shared" si="2"/>
        <v>-0.999</v>
      </c>
      <c r="F78" s="2">
        <v>0</v>
      </c>
      <c r="G78" s="2">
        <v>101</v>
      </c>
      <c r="H78" s="2">
        <v>7</v>
      </c>
      <c r="I78" s="2">
        <v>7</v>
      </c>
      <c r="J78" s="2">
        <v>7</v>
      </c>
      <c r="K78" s="2">
        <f t="shared" si="3"/>
        <v>128.93085001485116</v>
      </c>
      <c r="V78" s="2">
        <v>0.41499999999999998</v>
      </c>
      <c r="X78" s="16">
        <v>41343.743055555555</v>
      </c>
      <c r="Y78">
        <v>0.41499999999999998</v>
      </c>
      <c r="Z78">
        <v>0.42976890000000001</v>
      </c>
      <c r="AF78" s="15">
        <v>41343.743055555555</v>
      </c>
    </row>
    <row r="79" spans="1:32" x14ac:dyDescent="0.25">
      <c r="A79" s="15">
        <v>41343.746527777774</v>
      </c>
      <c r="B79">
        <v>0.41599999999999998</v>
      </c>
      <c r="C79">
        <v>0.43178689999999997</v>
      </c>
      <c r="D79" s="2">
        <f t="shared" si="2"/>
        <v>-0.999</v>
      </c>
      <c r="F79" s="2">
        <v>0</v>
      </c>
      <c r="G79" s="2">
        <v>101</v>
      </c>
      <c r="H79" s="2">
        <v>7</v>
      </c>
      <c r="I79" s="2">
        <v>7</v>
      </c>
      <c r="J79" s="2">
        <v>7</v>
      </c>
      <c r="K79" s="2">
        <f t="shared" si="3"/>
        <v>129.76479751550482</v>
      </c>
      <c r="V79" s="2">
        <v>0.41599999999999998</v>
      </c>
      <c r="X79" s="16">
        <v>41343.746527777781</v>
      </c>
      <c r="Y79">
        <v>0.41599999999999998</v>
      </c>
      <c r="Z79">
        <v>0.43178689999999997</v>
      </c>
      <c r="AF79" s="15">
        <v>41343.746527777774</v>
      </c>
    </row>
    <row r="80" spans="1:32" x14ac:dyDescent="0.25">
      <c r="A80" s="15">
        <v>41343.75</v>
      </c>
      <c r="B80">
        <v>0.42</v>
      </c>
      <c r="C80">
        <v>0.43990430000000003</v>
      </c>
      <c r="D80" s="2">
        <f t="shared" si="2"/>
        <v>-0.999</v>
      </c>
      <c r="F80" s="2">
        <v>0</v>
      </c>
      <c r="G80" s="2">
        <v>101</v>
      </c>
      <c r="H80" s="2">
        <v>7</v>
      </c>
      <c r="I80" s="2">
        <v>7</v>
      </c>
      <c r="J80" s="2">
        <v>7</v>
      </c>
      <c r="K80" s="2">
        <f t="shared" si="3"/>
        <v>132.20620876450681</v>
      </c>
      <c r="V80" s="2">
        <v>0.42</v>
      </c>
      <c r="X80" s="16">
        <v>41343.75</v>
      </c>
      <c r="Y80">
        <v>0.42</v>
      </c>
      <c r="Z80">
        <v>0.43990430000000003</v>
      </c>
      <c r="AF80" s="15">
        <v>41343.75</v>
      </c>
    </row>
    <row r="81" spans="1:32" x14ac:dyDescent="0.25">
      <c r="A81" s="15">
        <v>41343.753472222219</v>
      </c>
      <c r="B81">
        <v>0.42699999999999999</v>
      </c>
      <c r="C81">
        <v>0.45428619999999997</v>
      </c>
      <c r="D81" s="2">
        <f t="shared" si="2"/>
        <v>-0.999</v>
      </c>
      <c r="F81" s="2">
        <v>0</v>
      </c>
      <c r="G81" s="2">
        <v>101</v>
      </c>
      <c r="H81" s="2">
        <v>7</v>
      </c>
      <c r="I81" s="2">
        <v>7</v>
      </c>
      <c r="J81" s="2">
        <v>7</v>
      </c>
      <c r="K81" s="2">
        <f t="shared" si="3"/>
        <v>166.20264380182363</v>
      </c>
      <c r="V81" s="2">
        <v>0.42699999999999999</v>
      </c>
      <c r="X81" s="16">
        <v>41343.753472222219</v>
      </c>
      <c r="Y81">
        <v>0.42699999999999999</v>
      </c>
      <c r="Z81">
        <v>0.45428619999999997</v>
      </c>
      <c r="AF81" s="15">
        <v>41343.753472222219</v>
      </c>
    </row>
    <row r="82" spans="1:32" x14ac:dyDescent="0.25">
      <c r="A82" s="15">
        <v>41343.756944444445</v>
      </c>
      <c r="B82">
        <v>0.71399999999999997</v>
      </c>
      <c r="C82">
        <v>1.2664489999999999</v>
      </c>
      <c r="D82" s="2">
        <f t="shared" si="2"/>
        <v>-0.999</v>
      </c>
      <c r="F82" s="2">
        <v>0</v>
      </c>
      <c r="G82" s="2">
        <v>101</v>
      </c>
      <c r="H82" s="2">
        <v>7</v>
      </c>
      <c r="I82" s="2">
        <v>7</v>
      </c>
      <c r="J82" s="2">
        <v>7</v>
      </c>
      <c r="K82" s="2">
        <f t="shared" si="3"/>
        <v>344.84329501309162</v>
      </c>
      <c r="V82" s="2">
        <v>0.71399999999999997</v>
      </c>
      <c r="X82" s="16">
        <v>41343.756944444445</v>
      </c>
      <c r="Y82">
        <v>0.71399999999999997</v>
      </c>
      <c r="Z82">
        <v>1.2664489999999999</v>
      </c>
      <c r="AF82" s="15">
        <v>41343.756944444445</v>
      </c>
    </row>
    <row r="83" spans="1:32" x14ac:dyDescent="0.25">
      <c r="A83" s="26">
        <v>41343.760416666664</v>
      </c>
      <c r="B83" s="27">
        <v>0.67900000000000005</v>
      </c>
      <c r="C83" s="27">
        <v>1.142841</v>
      </c>
      <c r="D83" s="28">
        <f t="shared" si="2"/>
        <v>0.67900000000000005</v>
      </c>
      <c r="E83" s="28"/>
      <c r="F83" s="28">
        <v>0</v>
      </c>
      <c r="G83" s="28">
        <v>1068</v>
      </c>
      <c r="H83" s="28">
        <v>8</v>
      </c>
      <c r="I83" s="28">
        <v>8</v>
      </c>
      <c r="J83" s="28">
        <v>8</v>
      </c>
      <c r="K83" s="28">
        <f t="shared" si="3"/>
        <v>338.34836593488853</v>
      </c>
      <c r="L83" s="29">
        <f ca="1">SUM(INDIRECT(R83&amp;":"&amp;S83))</f>
        <v>1820.8849236014362</v>
      </c>
      <c r="M83" s="30">
        <f ca="1">L83/$K$261</f>
        <v>0.11924464067321951</v>
      </c>
      <c r="N83" s="29">
        <f ca="1">L83*$K$259/$K$260</f>
        <v>455.35771980803287</v>
      </c>
      <c r="O83" s="28" t="str">
        <f>"JF3-8-"&amp;J83</f>
        <v>JF3-8-8</v>
      </c>
      <c r="P83" s="31">
        <f>A83</f>
        <v>41343.760416666664</v>
      </c>
      <c r="Q83" s="32">
        <f>A83</f>
        <v>41343.760416666664</v>
      </c>
      <c r="R83" s="31" t="str">
        <f>ADDRESS(ROW($A$10)+1+MATCH(T83,$A$10:$A$100000,1)-1,COLUMN($A$10)+10,4)</f>
        <v>K79</v>
      </c>
      <c r="S83" s="35" t="str">
        <f>ADDRESS(ROW($A$10)+MATCH(U83,$A$10:$A$100000,1)-1,COLUMN($A$10)+10,4)</f>
        <v>K86</v>
      </c>
      <c r="T83" s="35">
        <v>41343.743055555555</v>
      </c>
      <c r="U83" s="35">
        <v>41343.772569444438</v>
      </c>
      <c r="V83" s="28">
        <v>0.67900000000000005</v>
      </c>
      <c r="W83" s="28"/>
      <c r="X83" s="33">
        <v>41343.760416666664</v>
      </c>
      <c r="Y83" s="27">
        <v>0.67900000000000005</v>
      </c>
      <c r="Z83" s="27">
        <v>1.142841</v>
      </c>
      <c r="AA83" s="28"/>
      <c r="AB83" s="28"/>
      <c r="AC83" s="28"/>
      <c r="AD83" s="28"/>
      <c r="AE83" s="34"/>
      <c r="AF83" s="26">
        <v>41343.760416666664</v>
      </c>
    </row>
    <row r="84" spans="1:32" x14ac:dyDescent="0.25">
      <c r="A84" s="15">
        <v>41343.763888888883</v>
      </c>
      <c r="B84">
        <v>0.60399999999999998</v>
      </c>
      <c r="C84">
        <v>0.89912809999999999</v>
      </c>
      <c r="D84" s="2">
        <f t="shared" si="2"/>
        <v>-0.999</v>
      </c>
      <c r="F84" s="2">
        <v>0</v>
      </c>
      <c r="G84" s="2">
        <v>101</v>
      </c>
      <c r="H84" s="2">
        <v>8</v>
      </c>
      <c r="I84" s="2">
        <v>8</v>
      </c>
      <c r="J84" s="2">
        <v>8</v>
      </c>
      <c r="K84" s="2">
        <f t="shared" si="3"/>
        <v>273.44956876657102</v>
      </c>
      <c r="V84" s="2">
        <v>0.60399999999999998</v>
      </c>
      <c r="X84" s="16">
        <v>41343.763888888891</v>
      </c>
      <c r="Y84">
        <v>0.60399999999999998</v>
      </c>
      <c r="Z84">
        <v>0.89912809999999999</v>
      </c>
      <c r="AF84" s="15">
        <v>41343.763888888883</v>
      </c>
    </row>
    <row r="85" spans="1:32" x14ac:dyDescent="0.25">
      <c r="A85" s="15">
        <v>41343.767361111109</v>
      </c>
      <c r="B85">
        <v>0.55300000000000005</v>
      </c>
      <c r="C85">
        <v>0.75437889999999996</v>
      </c>
      <c r="D85" s="2">
        <f t="shared" si="2"/>
        <v>-0.999</v>
      </c>
      <c r="F85" s="2">
        <v>0</v>
      </c>
      <c r="G85" s="2">
        <v>101</v>
      </c>
      <c r="H85" s="2">
        <v>8</v>
      </c>
      <c r="I85" s="2">
        <v>8</v>
      </c>
      <c r="J85" s="2">
        <v>8</v>
      </c>
      <c r="K85" s="2">
        <f t="shared" si="3"/>
        <v>229.16096253506907</v>
      </c>
      <c r="V85" s="2">
        <v>0.55300000000000005</v>
      </c>
      <c r="X85" s="16">
        <v>41343.767361111109</v>
      </c>
      <c r="Y85">
        <v>0.55300000000000005</v>
      </c>
      <c r="Z85">
        <v>0.75437889999999996</v>
      </c>
      <c r="AF85" s="15">
        <v>41343.767361111109</v>
      </c>
    </row>
    <row r="86" spans="1:32" x14ac:dyDescent="0.25">
      <c r="A86" s="15">
        <v>41343.770833333328</v>
      </c>
      <c r="B86">
        <v>0.52700000000000002</v>
      </c>
      <c r="C86">
        <v>0.68555750000000004</v>
      </c>
      <c r="D86" s="2">
        <f t="shared" si="2"/>
        <v>-0.999</v>
      </c>
      <c r="F86" s="2">
        <v>0</v>
      </c>
      <c r="G86" s="2">
        <v>101</v>
      </c>
      <c r="H86" s="2">
        <v>8</v>
      </c>
      <c r="I86" s="2">
        <v>8</v>
      </c>
      <c r="J86" s="2">
        <v>8</v>
      </c>
      <c r="K86" s="2">
        <f t="shared" si="3"/>
        <v>206.9090812699805</v>
      </c>
      <c r="V86" s="2">
        <v>0.52700000000000002</v>
      </c>
      <c r="X86" s="16">
        <v>41343.770833333336</v>
      </c>
      <c r="Y86">
        <v>0.52700000000000002</v>
      </c>
      <c r="Z86">
        <v>0.68555750000000004</v>
      </c>
      <c r="AF86" s="15">
        <v>41343.770833333328</v>
      </c>
    </row>
    <row r="87" spans="1:32" x14ac:dyDescent="0.25">
      <c r="A87" s="15">
        <v>41343.774305555555</v>
      </c>
      <c r="B87">
        <v>0.51300000000000001</v>
      </c>
      <c r="C87">
        <v>0.64985159999999997</v>
      </c>
      <c r="D87" s="2">
        <f t="shared" si="2"/>
        <v>-0.999</v>
      </c>
      <c r="F87" s="2">
        <v>0</v>
      </c>
      <c r="G87" s="2">
        <v>101</v>
      </c>
      <c r="H87" s="2">
        <v>8</v>
      </c>
      <c r="I87" s="2">
        <v>8</v>
      </c>
      <c r="J87" s="2">
        <v>8</v>
      </c>
      <c r="K87" s="2">
        <f t="shared" si="3"/>
        <v>195.26730377521119</v>
      </c>
      <c r="V87" s="2">
        <v>0.51300000000000001</v>
      </c>
      <c r="X87" s="16">
        <v>41343.774305555555</v>
      </c>
      <c r="Y87">
        <v>0.51300000000000001</v>
      </c>
      <c r="Z87">
        <v>0.64985159999999997</v>
      </c>
      <c r="AF87" s="15">
        <v>41343.774305555555</v>
      </c>
    </row>
    <row r="88" spans="1:32" x14ac:dyDescent="0.25">
      <c r="A88" s="15">
        <v>41343.777777777774</v>
      </c>
      <c r="B88">
        <v>0.502</v>
      </c>
      <c r="C88">
        <v>0.62246100000000004</v>
      </c>
      <c r="D88" s="2">
        <f t="shared" si="2"/>
        <v>-0.999</v>
      </c>
      <c r="F88" s="2">
        <v>0</v>
      </c>
      <c r="G88" s="2">
        <v>101</v>
      </c>
      <c r="H88" s="2">
        <v>8</v>
      </c>
      <c r="I88" s="2">
        <v>8</v>
      </c>
      <c r="J88" s="2">
        <v>8</v>
      </c>
      <c r="K88" s="2">
        <f t="shared" si="3"/>
        <v>186.778796269634</v>
      </c>
      <c r="V88" s="2">
        <v>0.502</v>
      </c>
      <c r="X88" s="16">
        <v>41343.777777777781</v>
      </c>
      <c r="Y88">
        <v>0.502</v>
      </c>
      <c r="Z88">
        <v>0.62246100000000004</v>
      </c>
      <c r="AF88" s="15">
        <v>41343.777777777774</v>
      </c>
    </row>
    <row r="89" spans="1:32" x14ac:dyDescent="0.25">
      <c r="A89" s="15">
        <v>41343.78125</v>
      </c>
      <c r="B89">
        <v>0.49099999999999999</v>
      </c>
      <c r="C89">
        <v>0.59615030000000002</v>
      </c>
      <c r="D89" s="2">
        <f t="shared" si="2"/>
        <v>-0.999</v>
      </c>
      <c r="F89" s="2">
        <v>0</v>
      </c>
      <c r="G89" s="2">
        <v>101</v>
      </c>
      <c r="H89" s="2">
        <v>8</v>
      </c>
      <c r="I89" s="2">
        <v>8</v>
      </c>
      <c r="J89" s="2">
        <v>8</v>
      </c>
      <c r="K89" s="2">
        <f t="shared" si="3"/>
        <v>179.041368772705</v>
      </c>
      <c r="V89" s="2">
        <v>0.49099999999999999</v>
      </c>
      <c r="X89" s="16">
        <v>41343.78125</v>
      </c>
      <c r="Y89">
        <v>0.49099999999999999</v>
      </c>
      <c r="Z89">
        <v>0.59615030000000002</v>
      </c>
      <c r="AF89" s="15">
        <v>41343.78125</v>
      </c>
    </row>
    <row r="90" spans="1:32" x14ac:dyDescent="0.25">
      <c r="A90" s="26">
        <v>41343.784722222219</v>
      </c>
      <c r="B90" s="27">
        <v>0.48199999999999998</v>
      </c>
      <c r="C90" s="27">
        <v>0.57507370000000002</v>
      </c>
      <c r="D90" s="28">
        <f t="shared" si="2"/>
        <v>0.48199999999999998</v>
      </c>
      <c r="E90" s="28"/>
      <c r="F90" s="28">
        <v>0</v>
      </c>
      <c r="G90" s="28">
        <v>1069</v>
      </c>
      <c r="H90" s="28">
        <v>9</v>
      </c>
      <c r="I90" s="28">
        <v>9</v>
      </c>
      <c r="J90" s="28">
        <v>9</v>
      </c>
      <c r="K90" s="28">
        <f t="shared" si="3"/>
        <v>172.96563376894434</v>
      </c>
      <c r="L90" s="29">
        <f ca="1">SUM(INDIRECT(R90&amp;":"&amp;S90))</f>
        <v>1537.3661325086175</v>
      </c>
      <c r="M90" s="30">
        <f ca="1">L90/$K$261</f>
        <v>0.10067779115419474</v>
      </c>
      <c r="N90" s="29">
        <f ca="1">L90*$K$259/$K$260</f>
        <v>384.45677018656494</v>
      </c>
      <c r="O90" s="28" t="str">
        <f>"JF3-8-"&amp;J90</f>
        <v>JF3-8-9</v>
      </c>
      <c r="P90" s="31">
        <f>A90</f>
        <v>41343.784722222219</v>
      </c>
      <c r="Q90" s="32">
        <f>A90</f>
        <v>41343.784722222219</v>
      </c>
      <c r="R90" s="31" t="str">
        <f>ADDRESS(ROW($A$10)+1+MATCH(T90,$A$10:$A$100000,1)-1,COLUMN($A$10)+10,4)</f>
        <v>K87</v>
      </c>
      <c r="S90" s="35" t="str">
        <f>ADDRESS(ROW($A$10)+MATCH(U90,$A$10:$A$100000,1)-1,COLUMN($A$10)+10,4)</f>
        <v>K95</v>
      </c>
      <c r="T90" s="35">
        <v>41343.772569444438</v>
      </c>
      <c r="U90" s="35">
        <v>41343.805555555547</v>
      </c>
      <c r="V90" s="28">
        <v>0.48199999999999998</v>
      </c>
      <c r="W90" s="28"/>
      <c r="X90" s="33">
        <v>41343.784722222219</v>
      </c>
      <c r="Y90" s="27">
        <v>0.48199999999999998</v>
      </c>
      <c r="Z90" s="27">
        <v>0.57507370000000002</v>
      </c>
      <c r="AA90" s="28"/>
      <c r="AB90" s="28"/>
      <c r="AC90" s="28"/>
      <c r="AD90" s="28"/>
      <c r="AE90" s="34"/>
      <c r="AF90" s="26">
        <v>41343.784722222219</v>
      </c>
    </row>
    <row r="91" spans="1:32" x14ac:dyDescent="0.25">
      <c r="A91" s="15">
        <v>41343.788194444445</v>
      </c>
      <c r="B91">
        <v>0.47799999999999998</v>
      </c>
      <c r="C91">
        <v>0.56582440000000001</v>
      </c>
      <c r="D91" s="2">
        <f t="shared" si="2"/>
        <v>-0.999</v>
      </c>
      <c r="F91" s="2">
        <v>0</v>
      </c>
      <c r="G91" s="2">
        <v>101</v>
      </c>
      <c r="H91" s="2">
        <v>9</v>
      </c>
      <c r="I91" s="2">
        <v>9</v>
      </c>
      <c r="J91" s="2">
        <v>9</v>
      </c>
      <c r="K91" s="2">
        <f t="shared" si="3"/>
        <v>169.40866502080343</v>
      </c>
      <c r="V91" s="2">
        <v>0.47799999999999998</v>
      </c>
      <c r="X91" s="16">
        <v>41343.788194444445</v>
      </c>
      <c r="Y91">
        <v>0.47799999999999998</v>
      </c>
      <c r="Z91">
        <v>0.56582440000000001</v>
      </c>
      <c r="AF91" s="15">
        <v>41343.788194444445</v>
      </c>
    </row>
    <row r="92" spans="1:32" x14ac:dyDescent="0.25">
      <c r="A92" s="15">
        <v>41343.791666666664</v>
      </c>
      <c r="B92">
        <v>0.47</v>
      </c>
      <c r="C92">
        <v>0.54754429999999998</v>
      </c>
      <c r="D92" s="2">
        <f t="shared" si="2"/>
        <v>-0.999</v>
      </c>
      <c r="F92" s="2">
        <v>0</v>
      </c>
      <c r="G92" s="2">
        <v>101</v>
      </c>
      <c r="H92" s="2">
        <v>9</v>
      </c>
      <c r="I92" s="2">
        <v>9</v>
      </c>
      <c r="J92" s="2">
        <v>9</v>
      </c>
      <c r="K92" s="2">
        <f t="shared" si="3"/>
        <v>164.27420984700774</v>
      </c>
      <c r="V92" s="2">
        <v>0.47</v>
      </c>
      <c r="X92" s="16">
        <v>41343.791666666664</v>
      </c>
      <c r="Y92">
        <v>0.47</v>
      </c>
      <c r="Z92">
        <v>0.54754429999999998</v>
      </c>
      <c r="AF92" s="15">
        <v>41343.791666666664</v>
      </c>
    </row>
    <row r="93" spans="1:32" x14ac:dyDescent="0.25">
      <c r="A93" s="15">
        <v>41343.795138888883</v>
      </c>
      <c r="B93">
        <v>0.46200000000000002</v>
      </c>
      <c r="C93">
        <v>0.52955540000000001</v>
      </c>
      <c r="D93" s="2">
        <f t="shared" si="2"/>
        <v>-0.999</v>
      </c>
      <c r="F93" s="2">
        <v>0</v>
      </c>
      <c r="G93" s="2">
        <v>101</v>
      </c>
      <c r="H93" s="2">
        <v>9</v>
      </c>
      <c r="I93" s="2">
        <v>9</v>
      </c>
      <c r="J93" s="2">
        <v>9</v>
      </c>
      <c r="K93" s="2">
        <f t="shared" si="3"/>
        <v>159.20801251747835</v>
      </c>
      <c r="V93" s="2">
        <v>0.46200000000000002</v>
      </c>
      <c r="X93" s="16">
        <v>41343.795138888891</v>
      </c>
      <c r="Y93">
        <v>0.46200000000000002</v>
      </c>
      <c r="Z93">
        <v>0.52955540000000001</v>
      </c>
      <c r="AF93" s="15">
        <v>41343.795138888883</v>
      </c>
    </row>
    <row r="94" spans="1:32" x14ac:dyDescent="0.25">
      <c r="A94" s="15">
        <v>41343.798611111109</v>
      </c>
      <c r="B94">
        <v>0.45800000000000002</v>
      </c>
      <c r="C94">
        <v>0.52067030000000003</v>
      </c>
      <c r="D94" s="2">
        <f t="shared" si="2"/>
        <v>-0.999</v>
      </c>
      <c r="F94" s="2">
        <v>0</v>
      </c>
      <c r="G94" s="2">
        <v>101</v>
      </c>
      <c r="H94" s="2">
        <v>9</v>
      </c>
      <c r="I94" s="2">
        <v>9</v>
      </c>
      <c r="J94" s="2">
        <v>9</v>
      </c>
      <c r="K94" s="2">
        <f t="shared" si="3"/>
        <v>156.20382001887987</v>
      </c>
      <c r="V94" s="2">
        <v>0.45800000000000002</v>
      </c>
      <c r="X94" s="16">
        <v>41343.798611111109</v>
      </c>
      <c r="Y94">
        <v>0.45800000000000002</v>
      </c>
      <c r="Z94">
        <v>0.52067030000000003</v>
      </c>
      <c r="AF94" s="15">
        <v>41343.798611111109</v>
      </c>
    </row>
    <row r="95" spans="1:32" x14ac:dyDescent="0.25">
      <c r="A95" s="15">
        <v>41343.802083333328</v>
      </c>
      <c r="B95">
        <v>0.45400000000000001</v>
      </c>
      <c r="C95">
        <v>0.51185800000000004</v>
      </c>
      <c r="D95" s="2">
        <f t="shared" si="2"/>
        <v>-0.999</v>
      </c>
      <c r="F95" s="2">
        <v>0</v>
      </c>
      <c r="G95" s="2">
        <v>101</v>
      </c>
      <c r="H95" s="2">
        <v>9</v>
      </c>
      <c r="I95" s="2">
        <v>9</v>
      </c>
      <c r="J95" s="2">
        <v>9</v>
      </c>
      <c r="K95" s="2">
        <f t="shared" si="3"/>
        <v>154.21832251795337</v>
      </c>
      <c r="V95" s="2">
        <v>0.45400000000000001</v>
      </c>
      <c r="X95" s="16">
        <v>41343.802083333336</v>
      </c>
      <c r="Y95">
        <v>0.45400000000000001</v>
      </c>
      <c r="Z95">
        <v>0.51185800000000004</v>
      </c>
      <c r="AF95" s="15">
        <v>41343.802083333328</v>
      </c>
    </row>
    <row r="96" spans="1:32" x14ac:dyDescent="0.25">
      <c r="A96" s="15">
        <v>41343.805555555555</v>
      </c>
      <c r="B96">
        <v>0.45800000000000002</v>
      </c>
      <c r="C96">
        <v>0.52067030000000003</v>
      </c>
      <c r="D96" s="2">
        <f t="shared" si="2"/>
        <v>-0.999</v>
      </c>
      <c r="F96" s="2">
        <v>0</v>
      </c>
      <c r="G96" s="2">
        <v>101</v>
      </c>
      <c r="H96" s="2">
        <v>9</v>
      </c>
      <c r="I96" s="2">
        <v>9</v>
      </c>
      <c r="J96" s="2">
        <v>9</v>
      </c>
      <c r="K96" s="2">
        <f t="shared" si="3"/>
        <v>155.13094501848838</v>
      </c>
      <c r="V96" s="2">
        <v>0.45800000000000002</v>
      </c>
      <c r="X96" s="16">
        <v>41343.805555555555</v>
      </c>
      <c r="Y96">
        <v>0.45800000000000002</v>
      </c>
      <c r="Z96">
        <v>0.52067030000000003</v>
      </c>
      <c r="AF96" s="15">
        <v>41343.805555555555</v>
      </c>
    </row>
    <row r="97" spans="1:32" x14ac:dyDescent="0.25">
      <c r="A97" s="15">
        <v>41343.809027777774</v>
      </c>
      <c r="B97">
        <v>0.44900000000000001</v>
      </c>
      <c r="C97">
        <v>0.50094539999999999</v>
      </c>
      <c r="D97" s="2">
        <f t="shared" si="2"/>
        <v>-0.999</v>
      </c>
      <c r="F97" s="2">
        <v>0</v>
      </c>
      <c r="G97" s="2">
        <v>101</v>
      </c>
      <c r="H97" s="2">
        <v>9</v>
      </c>
      <c r="I97" s="2">
        <v>9</v>
      </c>
      <c r="J97" s="2">
        <v>9</v>
      </c>
      <c r="K97" s="2">
        <f t="shared" si="3"/>
        <v>151.68011251757105</v>
      </c>
      <c r="V97" s="2">
        <v>0.44900000000000001</v>
      </c>
      <c r="X97" s="16">
        <v>41343.809027777781</v>
      </c>
      <c r="Y97">
        <v>0.44900000000000001</v>
      </c>
      <c r="Z97">
        <v>0.50094539999999999</v>
      </c>
      <c r="AF97" s="15">
        <v>41343.809027777774</v>
      </c>
    </row>
    <row r="98" spans="1:32" x14ac:dyDescent="0.25">
      <c r="A98" s="15">
        <v>41343.8125</v>
      </c>
      <c r="B98">
        <v>0.45700000000000002</v>
      </c>
      <c r="C98">
        <v>0.51846029999999999</v>
      </c>
      <c r="D98" s="2">
        <f t="shared" si="2"/>
        <v>-0.999</v>
      </c>
      <c r="F98" s="2">
        <v>0</v>
      </c>
      <c r="G98" s="2">
        <v>101</v>
      </c>
      <c r="H98" s="2">
        <v>9</v>
      </c>
      <c r="I98" s="2">
        <v>9</v>
      </c>
      <c r="J98" s="2">
        <v>9</v>
      </c>
      <c r="K98" s="2">
        <f t="shared" si="3"/>
        <v>154.88128126734239</v>
      </c>
      <c r="V98" s="2">
        <v>0.45700000000000002</v>
      </c>
      <c r="X98" s="16">
        <v>41343.8125</v>
      </c>
      <c r="Y98">
        <v>0.45700000000000002</v>
      </c>
      <c r="Z98">
        <v>0.51846029999999999</v>
      </c>
      <c r="AF98" s="15">
        <v>41343.8125</v>
      </c>
    </row>
    <row r="99" spans="1:32" x14ac:dyDescent="0.25">
      <c r="A99" s="15">
        <v>41343.815972222219</v>
      </c>
      <c r="B99">
        <v>0.45700000000000002</v>
      </c>
      <c r="C99">
        <v>0.51846029999999999</v>
      </c>
      <c r="D99" s="2">
        <f t="shared" si="2"/>
        <v>-0.999</v>
      </c>
      <c r="F99" s="2">
        <v>0</v>
      </c>
      <c r="G99" s="2">
        <v>101</v>
      </c>
      <c r="H99" s="2">
        <v>9</v>
      </c>
      <c r="I99" s="2">
        <v>9</v>
      </c>
      <c r="J99" s="2">
        <v>9</v>
      </c>
      <c r="K99" s="2">
        <f t="shared" si="3"/>
        <v>155.70400501830017</v>
      </c>
      <c r="V99" s="2">
        <v>0.45700000000000002</v>
      </c>
      <c r="X99" s="16">
        <v>41343.815972222219</v>
      </c>
      <c r="Y99">
        <v>0.45700000000000002</v>
      </c>
      <c r="Z99">
        <v>0.51846029999999999</v>
      </c>
      <c r="AF99" s="15">
        <v>41343.815972222219</v>
      </c>
    </row>
    <row r="100" spans="1:32" x14ac:dyDescent="0.25">
      <c r="A100" s="15">
        <v>41343.819444444445</v>
      </c>
      <c r="B100">
        <v>0.45900000000000002</v>
      </c>
      <c r="C100">
        <v>0.52288469999999998</v>
      </c>
      <c r="D100" s="2">
        <f t="shared" si="2"/>
        <v>-0.999</v>
      </c>
      <c r="F100" s="2">
        <v>0</v>
      </c>
      <c r="G100" s="2">
        <v>101</v>
      </c>
      <c r="H100" s="2">
        <v>9</v>
      </c>
      <c r="I100" s="2">
        <v>9</v>
      </c>
      <c r="J100" s="2">
        <v>9</v>
      </c>
      <c r="K100" s="2">
        <f t="shared" si="3"/>
        <v>156.78270751799087</v>
      </c>
      <c r="V100" s="2">
        <v>0.45900000000000002</v>
      </c>
      <c r="X100" s="16">
        <v>41343.819444444445</v>
      </c>
      <c r="Y100">
        <v>0.45900000000000002</v>
      </c>
      <c r="Z100">
        <v>0.52288469999999998</v>
      </c>
      <c r="AF100" s="15">
        <v>41343.819444444445</v>
      </c>
    </row>
    <row r="101" spans="1:32" x14ac:dyDescent="0.25">
      <c r="A101" s="15">
        <v>41343.822916666664</v>
      </c>
      <c r="B101">
        <v>0.46</v>
      </c>
      <c r="C101">
        <v>0.52510369999999995</v>
      </c>
      <c r="D101" s="2">
        <f t="shared" si="2"/>
        <v>-0.999</v>
      </c>
      <c r="F101" s="2">
        <v>0</v>
      </c>
      <c r="G101" s="2">
        <v>101</v>
      </c>
      <c r="H101" s="2">
        <v>9</v>
      </c>
      <c r="I101" s="2">
        <v>9</v>
      </c>
      <c r="J101" s="2">
        <v>9</v>
      </c>
      <c r="K101" s="2">
        <f t="shared" si="3"/>
        <v>157.11607110367424</v>
      </c>
      <c r="V101" s="2">
        <v>0.46</v>
      </c>
      <c r="X101" s="16">
        <v>41343.822916666664</v>
      </c>
      <c r="Y101">
        <v>0.46</v>
      </c>
      <c r="Z101">
        <v>0.52510369999999995</v>
      </c>
      <c r="AF101" s="15">
        <v>41343.822916666664</v>
      </c>
    </row>
    <row r="102" spans="1:32" x14ac:dyDescent="0.25">
      <c r="A102" s="26">
        <v>41343.826388888883</v>
      </c>
      <c r="B102" s="27">
        <v>0.45600000000000002</v>
      </c>
      <c r="C102" s="27">
        <v>0.51625500000000002</v>
      </c>
      <c r="D102" s="28">
        <f t="shared" si="2"/>
        <v>0.45600000000000002</v>
      </c>
      <c r="E102" s="28"/>
      <c r="F102" s="28">
        <v>0</v>
      </c>
      <c r="G102" s="28">
        <v>1070</v>
      </c>
      <c r="H102" s="28">
        <v>10</v>
      </c>
      <c r="I102" s="28">
        <v>10</v>
      </c>
      <c r="J102" s="28">
        <v>10</v>
      </c>
      <c r="K102" s="28">
        <f t="shared" si="3"/>
        <v>155.37390001791371</v>
      </c>
      <c r="L102" s="29">
        <f ca="1">SUM(INDIRECT(R102&amp;":"&amp;S102))</f>
        <v>1999.4005200670306</v>
      </c>
      <c r="M102" s="30">
        <f ca="1">L102/$K$261</f>
        <v>0.13093512582095895</v>
      </c>
      <c r="N102" s="29">
        <f ca="1">L102*$K$259/$K$260</f>
        <v>500</v>
      </c>
      <c r="O102" s="28" t="str">
        <f>"JF3-8-"&amp;J102</f>
        <v>JF3-8-10</v>
      </c>
      <c r="P102" s="31">
        <f>A102</f>
        <v>41343.826388888883</v>
      </c>
      <c r="Q102" s="32">
        <f>A102</f>
        <v>41343.826388888883</v>
      </c>
      <c r="R102" s="31" t="str">
        <f>ADDRESS(ROW($A$10)+1+MATCH(T102,$A$10:$A$100000,1)-1,COLUMN($A$10)+10,4)</f>
        <v>K96</v>
      </c>
      <c r="S102" s="35" t="str">
        <f>ADDRESS(ROW($A$10)+MATCH(U102,$A$10:$A$100000,1)-1,COLUMN($A$10)+10,4)</f>
        <v>K108</v>
      </c>
      <c r="T102" s="35">
        <v>41343.805555555547</v>
      </c>
      <c r="U102" s="35">
        <v>41343.847222222219</v>
      </c>
      <c r="V102" s="28">
        <v>0.45600000000000002</v>
      </c>
      <c r="W102" s="28"/>
      <c r="X102" s="33">
        <v>41343.826388888891</v>
      </c>
      <c r="Y102" s="27">
        <v>0.45600000000000002</v>
      </c>
      <c r="Z102" s="27">
        <v>0.51625500000000002</v>
      </c>
      <c r="AA102" s="28"/>
      <c r="AB102" s="28"/>
      <c r="AC102" s="28"/>
      <c r="AD102" s="28"/>
      <c r="AE102" s="34"/>
      <c r="AF102" s="26">
        <v>41343.826388888883</v>
      </c>
    </row>
    <row r="103" spans="1:32" x14ac:dyDescent="0.25">
      <c r="A103" s="15">
        <v>41343.829861111109</v>
      </c>
      <c r="B103">
        <v>0.45800000000000002</v>
      </c>
      <c r="C103">
        <v>0.52067030000000003</v>
      </c>
      <c r="D103" s="2">
        <f t="shared" si="2"/>
        <v>-0.999</v>
      </c>
      <c r="F103" s="2">
        <v>0</v>
      </c>
      <c r="G103" s="2">
        <v>101</v>
      </c>
      <c r="H103" s="2">
        <v>10</v>
      </c>
      <c r="I103" s="2">
        <v>10</v>
      </c>
      <c r="J103" s="2">
        <v>10</v>
      </c>
      <c r="K103" s="2">
        <f t="shared" si="3"/>
        <v>156.53632876752505</v>
      </c>
      <c r="V103" s="2">
        <v>0.45800000000000002</v>
      </c>
      <c r="X103" s="16">
        <v>41343.829861111109</v>
      </c>
      <c r="Y103">
        <v>0.45800000000000002</v>
      </c>
      <c r="Z103">
        <v>0.52067030000000003</v>
      </c>
      <c r="AF103" s="15">
        <v>41343.829861111109</v>
      </c>
    </row>
    <row r="104" spans="1:32" x14ac:dyDescent="0.25">
      <c r="A104" s="15">
        <v>41343.833333333328</v>
      </c>
      <c r="B104">
        <v>0.46400000000000002</v>
      </c>
      <c r="C104">
        <v>0.53402530000000004</v>
      </c>
      <c r="D104" s="2">
        <f t="shared" si="2"/>
        <v>-0.999</v>
      </c>
      <c r="F104" s="2">
        <v>0</v>
      </c>
      <c r="G104" s="2">
        <v>101</v>
      </c>
      <c r="H104" s="2">
        <v>10</v>
      </c>
      <c r="I104" s="2">
        <v>10</v>
      </c>
      <c r="J104" s="2">
        <v>10</v>
      </c>
      <c r="K104" s="2">
        <f t="shared" si="3"/>
        <v>159.53915626892189</v>
      </c>
      <c r="V104" s="2">
        <v>0.46400000000000002</v>
      </c>
      <c r="X104" s="16">
        <v>41343.833333333336</v>
      </c>
      <c r="Y104">
        <v>0.46400000000000002</v>
      </c>
      <c r="Z104">
        <v>0.53402530000000004</v>
      </c>
      <c r="AF104" s="15">
        <v>41343.833333333328</v>
      </c>
    </row>
    <row r="105" spans="1:32" x14ac:dyDescent="0.25">
      <c r="A105" s="15">
        <v>41343.836805555555</v>
      </c>
      <c r="B105">
        <v>0.46200000000000002</v>
      </c>
      <c r="C105">
        <v>0.52955540000000001</v>
      </c>
      <c r="D105" s="2">
        <f t="shared" si="2"/>
        <v>-0.999</v>
      </c>
      <c r="F105" s="2">
        <v>0</v>
      </c>
      <c r="G105" s="2">
        <v>101</v>
      </c>
      <c r="H105" s="2">
        <v>10</v>
      </c>
      <c r="I105" s="2">
        <v>10</v>
      </c>
      <c r="J105" s="2">
        <v>10</v>
      </c>
      <c r="K105" s="2">
        <f t="shared" si="3"/>
        <v>157.79887501984018</v>
      </c>
      <c r="V105" s="2">
        <v>0.46200000000000002</v>
      </c>
      <c r="X105" s="16">
        <v>41343.836805555555</v>
      </c>
      <c r="Y105">
        <v>0.46200000000000002</v>
      </c>
      <c r="Z105">
        <v>0.52955540000000001</v>
      </c>
      <c r="AF105" s="15">
        <v>41343.836805555555</v>
      </c>
    </row>
    <row r="106" spans="1:32" x14ac:dyDescent="0.25">
      <c r="A106" s="15">
        <v>41343.840277777774</v>
      </c>
      <c r="B106">
        <v>0.44700000000000001</v>
      </c>
      <c r="C106">
        <v>0.49661230000000001</v>
      </c>
      <c r="D106" s="2">
        <f t="shared" si="2"/>
        <v>-0.999</v>
      </c>
      <c r="F106" s="2">
        <v>0</v>
      </c>
      <c r="G106" s="2">
        <v>101</v>
      </c>
      <c r="H106" s="2">
        <v>10</v>
      </c>
      <c r="I106" s="2">
        <v>10</v>
      </c>
      <c r="J106" s="2">
        <v>10</v>
      </c>
      <c r="K106" s="2">
        <f t="shared" si="3"/>
        <v>149.73569251563072</v>
      </c>
      <c r="V106" s="2">
        <v>0.44700000000000001</v>
      </c>
      <c r="X106" s="16">
        <v>41343.840277777781</v>
      </c>
      <c r="Y106">
        <v>0.44700000000000001</v>
      </c>
      <c r="Z106">
        <v>0.49661230000000001</v>
      </c>
      <c r="AF106" s="15">
        <v>41343.840277777774</v>
      </c>
    </row>
    <row r="107" spans="1:32" x14ac:dyDescent="0.25">
      <c r="A107" s="15">
        <v>41343.84375</v>
      </c>
      <c r="B107">
        <v>0.441</v>
      </c>
      <c r="C107">
        <v>0.4837226</v>
      </c>
      <c r="D107" s="2">
        <f t="shared" si="2"/>
        <v>-0.999</v>
      </c>
      <c r="F107" s="2">
        <v>0</v>
      </c>
      <c r="G107" s="2">
        <v>101</v>
      </c>
      <c r="H107" s="2">
        <v>10</v>
      </c>
      <c r="I107" s="2">
        <v>10</v>
      </c>
      <c r="J107" s="2">
        <v>10</v>
      </c>
      <c r="K107" s="2">
        <f t="shared" si="3"/>
        <v>145.4403900176053</v>
      </c>
      <c r="V107" s="2">
        <v>0.441</v>
      </c>
      <c r="X107" s="16">
        <v>41343.84375</v>
      </c>
      <c r="Y107">
        <v>0.441</v>
      </c>
      <c r="Z107">
        <v>0.4837226</v>
      </c>
      <c r="AF107" s="15">
        <v>41343.84375</v>
      </c>
    </row>
    <row r="108" spans="1:32" x14ac:dyDescent="0.25">
      <c r="A108" s="15">
        <v>41343.847222222219</v>
      </c>
      <c r="B108">
        <v>0.439</v>
      </c>
      <c r="C108">
        <v>0.47946250000000001</v>
      </c>
      <c r="D108" s="2">
        <f t="shared" si="2"/>
        <v>-0.999</v>
      </c>
      <c r="F108" s="2">
        <v>0</v>
      </c>
      <c r="G108" s="2">
        <v>101</v>
      </c>
      <c r="H108" s="2">
        <v>10</v>
      </c>
      <c r="I108" s="2">
        <v>10</v>
      </c>
      <c r="J108" s="2">
        <v>10</v>
      </c>
      <c r="K108" s="2">
        <f t="shared" si="3"/>
        <v>143.68105501622671</v>
      </c>
      <c r="V108" s="2">
        <v>0.439</v>
      </c>
      <c r="X108" s="16">
        <v>41343.847222222219</v>
      </c>
      <c r="Y108">
        <v>0.439</v>
      </c>
      <c r="Z108">
        <v>0.47946250000000001</v>
      </c>
      <c r="AF108" s="15">
        <v>41343.847222222219</v>
      </c>
    </row>
    <row r="109" spans="1:32" x14ac:dyDescent="0.25">
      <c r="A109" s="15">
        <v>41343.850694444445</v>
      </c>
      <c r="B109">
        <v>0.435</v>
      </c>
      <c r="C109">
        <v>0.4709972</v>
      </c>
      <c r="D109" s="2">
        <f t="shared" si="2"/>
        <v>-0.999</v>
      </c>
      <c r="F109" s="2">
        <v>0</v>
      </c>
      <c r="G109" s="2">
        <v>101</v>
      </c>
      <c r="H109" s="2">
        <v>10</v>
      </c>
      <c r="I109" s="2">
        <v>10</v>
      </c>
      <c r="J109" s="2">
        <v>10</v>
      </c>
      <c r="K109" s="2">
        <f t="shared" si="3"/>
        <v>141.69571501674528</v>
      </c>
      <c r="V109" s="2">
        <v>0.435</v>
      </c>
      <c r="X109" s="16">
        <v>41343.850694444445</v>
      </c>
      <c r="Y109">
        <v>0.435</v>
      </c>
      <c r="Z109">
        <v>0.4709972</v>
      </c>
      <c r="AF109" s="15">
        <v>41343.850694444445</v>
      </c>
    </row>
    <row r="110" spans="1:32" x14ac:dyDescent="0.25">
      <c r="A110" s="15">
        <v>41343.854166666664</v>
      </c>
      <c r="B110">
        <v>0.436</v>
      </c>
      <c r="C110">
        <v>0.47310669999999999</v>
      </c>
      <c r="D110" s="2">
        <f t="shared" si="2"/>
        <v>-0.999</v>
      </c>
      <c r="F110" s="2">
        <v>0</v>
      </c>
      <c r="G110" s="2">
        <v>101</v>
      </c>
      <c r="H110" s="2">
        <v>10</v>
      </c>
      <c r="I110" s="2">
        <v>10</v>
      </c>
      <c r="J110" s="2">
        <v>10</v>
      </c>
      <c r="K110" s="2">
        <f t="shared" si="3"/>
        <v>141.69486361803638</v>
      </c>
      <c r="V110" s="2">
        <v>0.436</v>
      </c>
      <c r="X110" s="16">
        <v>41343.854166666664</v>
      </c>
      <c r="Y110">
        <v>0.436</v>
      </c>
      <c r="Z110">
        <v>0.47310669999999999</v>
      </c>
      <c r="AF110" s="15">
        <v>41343.854166666664</v>
      </c>
    </row>
    <row r="111" spans="1:32" x14ac:dyDescent="0.25">
      <c r="A111" s="15">
        <v>41343.857638888883</v>
      </c>
      <c r="B111">
        <v>0.434</v>
      </c>
      <c r="C111">
        <v>0.46889229999999998</v>
      </c>
      <c r="D111" s="2">
        <f t="shared" si="2"/>
        <v>-0.999</v>
      </c>
      <c r="F111" s="2">
        <v>0</v>
      </c>
      <c r="G111" s="2">
        <v>101</v>
      </c>
      <c r="H111" s="2">
        <v>10</v>
      </c>
      <c r="I111" s="2">
        <v>10</v>
      </c>
      <c r="J111" s="2">
        <v>10</v>
      </c>
      <c r="K111" s="2">
        <f t="shared" si="3"/>
        <v>140.4336375157722</v>
      </c>
      <c r="V111" s="2">
        <v>0.434</v>
      </c>
      <c r="X111" s="16">
        <v>41343.857638888891</v>
      </c>
      <c r="Y111">
        <v>0.434</v>
      </c>
      <c r="Z111">
        <v>0.46889229999999998</v>
      </c>
      <c r="AF111" s="15">
        <v>41343.857638888883</v>
      </c>
    </row>
    <row r="112" spans="1:32" x14ac:dyDescent="0.25">
      <c r="A112" s="15">
        <v>41343.861111111109</v>
      </c>
      <c r="B112">
        <v>0.42899999999999999</v>
      </c>
      <c r="C112">
        <v>0.45843650000000002</v>
      </c>
      <c r="D112" s="2">
        <f t="shared" si="2"/>
        <v>-0.999</v>
      </c>
      <c r="F112" s="2">
        <v>0</v>
      </c>
      <c r="G112" s="2">
        <v>101</v>
      </c>
      <c r="H112" s="2">
        <v>10</v>
      </c>
      <c r="I112" s="2">
        <v>10</v>
      </c>
      <c r="J112" s="2">
        <v>10</v>
      </c>
      <c r="K112" s="2">
        <f t="shared" si="3"/>
        <v>137.61245626675645</v>
      </c>
      <c r="V112" s="2">
        <v>0.42899999999999999</v>
      </c>
      <c r="X112" s="16">
        <v>41343.861111111109</v>
      </c>
      <c r="Y112">
        <v>0.42899999999999999</v>
      </c>
      <c r="Z112">
        <v>0.45843650000000002</v>
      </c>
      <c r="AF112" s="15">
        <v>41343.861111111109</v>
      </c>
    </row>
    <row r="113" spans="1:32" x14ac:dyDescent="0.25">
      <c r="A113" s="15">
        <v>41343.864583333328</v>
      </c>
      <c r="B113">
        <v>0.42499999999999999</v>
      </c>
      <c r="C113">
        <v>0.4501542</v>
      </c>
      <c r="D113" s="2">
        <f t="shared" si="2"/>
        <v>-0.999</v>
      </c>
      <c r="F113" s="2">
        <v>0</v>
      </c>
      <c r="G113" s="2">
        <v>101</v>
      </c>
      <c r="H113" s="2">
        <v>10</v>
      </c>
      <c r="I113" s="2">
        <v>10</v>
      </c>
      <c r="J113" s="2">
        <v>10</v>
      </c>
      <c r="K113" s="2">
        <f t="shared" si="3"/>
        <v>134.66807251463035</v>
      </c>
      <c r="V113" s="2">
        <v>0.42499999999999999</v>
      </c>
      <c r="X113" s="16">
        <v>41343.864583333336</v>
      </c>
      <c r="Y113">
        <v>0.42499999999999999</v>
      </c>
      <c r="Z113">
        <v>0.4501542</v>
      </c>
      <c r="AF113" s="15">
        <v>41343.864583333328</v>
      </c>
    </row>
    <row r="114" spans="1:32" x14ac:dyDescent="0.25">
      <c r="A114" s="26">
        <v>41343.868055555555</v>
      </c>
      <c r="B114" s="27">
        <v>0.41599999999999998</v>
      </c>
      <c r="C114" s="27">
        <v>0.43178689999999997</v>
      </c>
      <c r="D114" s="28">
        <f t="shared" si="2"/>
        <v>0.41599999999999998</v>
      </c>
      <c r="E114" s="28"/>
      <c r="F114" s="28">
        <v>0</v>
      </c>
      <c r="G114" s="28">
        <v>1071</v>
      </c>
      <c r="H114" s="28">
        <v>11</v>
      </c>
      <c r="I114" s="28">
        <v>11</v>
      </c>
      <c r="J114" s="28">
        <v>11</v>
      </c>
      <c r="K114" s="28">
        <f t="shared" si="3"/>
        <v>129.99834376609277</v>
      </c>
      <c r="L114" s="29">
        <f ca="1">SUM(INDIRECT(R114&amp;":"&amp;S114))</f>
        <v>1477.9765424214308</v>
      </c>
      <c r="M114" s="30">
        <f ca="1">L114/$K$261</f>
        <v>9.6788533663024215E-2</v>
      </c>
      <c r="N114" s="29">
        <f ca="1">L114*$K$259/$K$260</f>
        <v>369.60492097198244</v>
      </c>
      <c r="O114" s="28" t="str">
        <f>"JF3-8-"&amp;J114</f>
        <v>JF3-8-11</v>
      </c>
      <c r="P114" s="31">
        <f>A114</f>
        <v>41343.868055555555</v>
      </c>
      <c r="Q114" s="32">
        <f>A114</f>
        <v>41343.868055555555</v>
      </c>
      <c r="R114" s="31" t="str">
        <f>ADDRESS(ROW($A$10)+1+MATCH(T114,$A$10:$A$100000,1)-1,COLUMN($A$10)+10,4)</f>
        <v>K109</v>
      </c>
      <c r="S114" s="35" t="str">
        <f>ADDRESS(ROW($A$10)+MATCH(U114,$A$10:$A$100000,1)-1,COLUMN($A$10)+10,4)</f>
        <v>K120</v>
      </c>
      <c r="T114" s="35">
        <v>41343.847222222219</v>
      </c>
      <c r="U114" s="35">
        <v>41343.888888888891</v>
      </c>
      <c r="V114" s="28">
        <v>0.41599999999999998</v>
      </c>
      <c r="W114" s="28"/>
      <c r="X114" s="33">
        <v>41343.868055555555</v>
      </c>
      <c r="Y114" s="27">
        <v>0.41599999999999998</v>
      </c>
      <c r="Z114" s="27">
        <v>0.43178689999999997</v>
      </c>
      <c r="AA114" s="28"/>
      <c r="AB114" s="28"/>
      <c r="AC114" s="28"/>
      <c r="AD114" s="28"/>
      <c r="AE114" s="34"/>
      <c r="AF114" s="26">
        <v>41343.868055555555</v>
      </c>
    </row>
    <row r="115" spans="1:32" x14ac:dyDescent="0.25">
      <c r="A115" s="15">
        <v>41343.871527777774</v>
      </c>
      <c r="B115">
        <v>0.41299999999999998</v>
      </c>
      <c r="C115">
        <v>0.42574689999999998</v>
      </c>
      <c r="D115" s="2">
        <f t="shared" si="2"/>
        <v>-0.999</v>
      </c>
      <c r="F115" s="2">
        <v>0</v>
      </c>
      <c r="G115" s="2">
        <v>101</v>
      </c>
      <c r="H115" s="2">
        <v>11</v>
      </c>
      <c r="I115" s="2">
        <v>11</v>
      </c>
      <c r="J115" s="2">
        <v>11</v>
      </c>
      <c r="K115" s="2">
        <f t="shared" si="3"/>
        <v>127.06006126362139</v>
      </c>
      <c r="V115" s="2">
        <v>0.41299999999999998</v>
      </c>
      <c r="X115" s="16">
        <v>41343.871527777781</v>
      </c>
      <c r="Y115">
        <v>0.41299999999999998</v>
      </c>
      <c r="Z115">
        <v>0.42574689999999998</v>
      </c>
      <c r="AF115" s="15">
        <v>41343.871527777774</v>
      </c>
    </row>
    <row r="116" spans="1:32" x14ac:dyDescent="0.25">
      <c r="A116" s="15">
        <v>41343.875</v>
      </c>
      <c r="B116">
        <v>0.40100000000000002</v>
      </c>
      <c r="C116">
        <v>0.40200000000000002</v>
      </c>
      <c r="D116" s="2">
        <f t="shared" si="2"/>
        <v>-0.999</v>
      </c>
      <c r="F116" s="2">
        <v>0</v>
      </c>
      <c r="G116" s="2">
        <v>101</v>
      </c>
      <c r="H116" s="2">
        <v>11</v>
      </c>
      <c r="I116" s="2">
        <v>11</v>
      </c>
      <c r="J116" s="2">
        <v>11</v>
      </c>
      <c r="K116" s="2">
        <f t="shared" si="3"/>
        <v>120.44474626605032</v>
      </c>
      <c r="V116" s="2">
        <v>0.40100000000000002</v>
      </c>
      <c r="X116" s="16">
        <v>41343.875</v>
      </c>
      <c r="Y116">
        <v>0.40100000000000002</v>
      </c>
      <c r="Z116">
        <v>0.40200000000000002</v>
      </c>
      <c r="AF116" s="15">
        <v>41343.875</v>
      </c>
    </row>
    <row r="117" spans="1:32" x14ac:dyDescent="0.25">
      <c r="A117" s="15">
        <v>41343.878472222219</v>
      </c>
      <c r="B117">
        <v>0.38600000000000001</v>
      </c>
      <c r="C117">
        <v>0.37411299999999997</v>
      </c>
      <c r="D117" s="2">
        <f t="shared" si="2"/>
        <v>-0.999</v>
      </c>
      <c r="F117" s="2">
        <v>0</v>
      </c>
      <c r="G117" s="2">
        <v>101</v>
      </c>
      <c r="H117" s="2">
        <v>11</v>
      </c>
      <c r="I117" s="2">
        <v>11</v>
      </c>
      <c r="J117" s="2">
        <v>11</v>
      </c>
      <c r="K117" s="2">
        <f t="shared" si="3"/>
        <v>112.26919126091546</v>
      </c>
      <c r="V117" s="2">
        <v>0.38600000000000001</v>
      </c>
      <c r="X117" s="16">
        <v>41343.878472222219</v>
      </c>
      <c r="Y117">
        <v>0.38600000000000001</v>
      </c>
      <c r="Z117">
        <v>0.37411299999999997</v>
      </c>
      <c r="AF117" s="15">
        <v>41343.878472222219</v>
      </c>
    </row>
    <row r="118" spans="1:32" x14ac:dyDescent="0.25">
      <c r="A118" s="15">
        <v>41343.881944444445</v>
      </c>
      <c r="B118">
        <v>0.371</v>
      </c>
      <c r="C118">
        <v>0.34716710000000001</v>
      </c>
      <c r="D118" s="2">
        <f t="shared" si="2"/>
        <v>-0.999</v>
      </c>
      <c r="F118" s="2">
        <v>0</v>
      </c>
      <c r="G118" s="2">
        <v>101</v>
      </c>
      <c r="H118" s="2">
        <v>11</v>
      </c>
      <c r="I118" s="2">
        <v>11</v>
      </c>
      <c r="J118" s="2">
        <v>11</v>
      </c>
      <c r="K118" s="2">
        <f t="shared" si="3"/>
        <v>104.24948251414955</v>
      </c>
      <c r="V118" s="2">
        <v>0.371</v>
      </c>
      <c r="X118" s="16">
        <v>41343.881944444445</v>
      </c>
      <c r="Y118">
        <v>0.371</v>
      </c>
      <c r="Z118">
        <v>0.34716710000000001</v>
      </c>
      <c r="AF118" s="15">
        <v>41343.881944444445</v>
      </c>
    </row>
    <row r="119" spans="1:32" x14ac:dyDescent="0.25">
      <c r="A119" s="15">
        <v>41343.885416666664</v>
      </c>
      <c r="B119">
        <v>0.35699999999999998</v>
      </c>
      <c r="C119">
        <v>0.32287060000000001</v>
      </c>
      <c r="D119" s="2">
        <f t="shared" si="2"/>
        <v>-0.999</v>
      </c>
      <c r="F119" s="2">
        <v>0</v>
      </c>
      <c r="G119" s="2">
        <v>101</v>
      </c>
      <c r="H119" s="2">
        <v>11</v>
      </c>
      <c r="I119" s="2">
        <v>11</v>
      </c>
      <c r="J119" s="2">
        <v>11</v>
      </c>
      <c r="K119" s="2">
        <f t="shared" si="3"/>
        <v>97.016032409646783</v>
      </c>
      <c r="V119" s="2">
        <v>0.35699999999999998</v>
      </c>
      <c r="X119" s="16">
        <v>41343.885416666664</v>
      </c>
      <c r="Y119">
        <v>0.35699999999999998</v>
      </c>
      <c r="Z119">
        <v>0.32287060000000001</v>
      </c>
      <c r="AF119" s="15">
        <v>41343.885416666664</v>
      </c>
    </row>
    <row r="120" spans="1:32" x14ac:dyDescent="0.25">
      <c r="A120" s="15">
        <v>41343.888888888883</v>
      </c>
      <c r="B120">
        <v>0.34499999999999997</v>
      </c>
      <c r="C120">
        <v>0.30270350000000001</v>
      </c>
      <c r="D120" s="2">
        <f t="shared" si="2"/>
        <v>-0.999</v>
      </c>
      <c r="F120" s="2">
        <v>0</v>
      </c>
      <c r="G120" s="2">
        <v>101</v>
      </c>
      <c r="H120" s="2">
        <v>11</v>
      </c>
      <c r="I120" s="2">
        <v>11</v>
      </c>
      <c r="J120" s="2">
        <v>11</v>
      </c>
      <c r="K120" s="2">
        <f t="shared" si="3"/>
        <v>90.833940009013716</v>
      </c>
      <c r="V120" s="2">
        <v>0.34499999999999997</v>
      </c>
      <c r="X120" s="16">
        <v>41343.888888888891</v>
      </c>
      <c r="Y120">
        <v>0.34499999999999997</v>
      </c>
      <c r="Z120">
        <v>0.30270350000000001</v>
      </c>
      <c r="AF120" s="15">
        <v>41343.888888888883</v>
      </c>
    </row>
    <row r="121" spans="1:32" x14ac:dyDescent="0.25">
      <c r="A121" s="15">
        <v>41343.892361111109</v>
      </c>
      <c r="B121">
        <v>0.33300000000000002</v>
      </c>
      <c r="C121">
        <v>0.28314679999999998</v>
      </c>
      <c r="D121" s="2">
        <f t="shared" si="2"/>
        <v>-0.999</v>
      </c>
      <c r="F121" s="2">
        <v>0</v>
      </c>
      <c r="G121" s="2">
        <v>101</v>
      </c>
      <c r="H121" s="2">
        <v>11</v>
      </c>
      <c r="I121" s="2">
        <v>11</v>
      </c>
      <c r="J121" s="2">
        <v>11</v>
      </c>
      <c r="K121" s="2">
        <f t="shared" si="3"/>
        <v>84.908868761458308</v>
      </c>
      <c r="V121" s="2">
        <v>0.33300000000000002</v>
      </c>
      <c r="X121" s="16">
        <v>41343.892361111109</v>
      </c>
      <c r="Y121">
        <v>0.33300000000000002</v>
      </c>
      <c r="Z121">
        <v>0.28314679999999998</v>
      </c>
      <c r="AF121" s="15">
        <v>41343.892361111109</v>
      </c>
    </row>
    <row r="122" spans="1:32" x14ac:dyDescent="0.25">
      <c r="A122" s="15">
        <v>41343.895833333328</v>
      </c>
      <c r="B122">
        <v>0.32</v>
      </c>
      <c r="C122">
        <v>0.2626522</v>
      </c>
      <c r="D122" s="2">
        <f t="shared" si="2"/>
        <v>-0.999</v>
      </c>
      <c r="F122" s="2">
        <v>0</v>
      </c>
      <c r="G122" s="2">
        <v>101</v>
      </c>
      <c r="H122" s="2">
        <v>11</v>
      </c>
      <c r="I122" s="2">
        <v>11</v>
      </c>
      <c r="J122" s="2">
        <v>11</v>
      </c>
      <c r="K122" s="2">
        <f t="shared" si="3"/>
        <v>78.822772507594124</v>
      </c>
      <c r="V122" s="2">
        <v>0.32</v>
      </c>
      <c r="X122" s="16">
        <v>41343.895833333336</v>
      </c>
      <c r="Y122">
        <v>0.32</v>
      </c>
      <c r="Z122">
        <v>0.2626522</v>
      </c>
      <c r="AF122" s="15">
        <v>41343.895833333328</v>
      </c>
    </row>
    <row r="123" spans="1:32" x14ac:dyDescent="0.25">
      <c r="A123" s="15">
        <v>41343.899305555555</v>
      </c>
      <c r="B123">
        <v>0.307</v>
      </c>
      <c r="C123">
        <v>0.2428806</v>
      </c>
      <c r="D123" s="2">
        <f t="shared" si="2"/>
        <v>-0.999</v>
      </c>
      <c r="F123" s="2">
        <v>0</v>
      </c>
      <c r="G123" s="2">
        <v>101</v>
      </c>
      <c r="H123" s="2">
        <v>11</v>
      </c>
      <c r="I123" s="2">
        <v>11</v>
      </c>
      <c r="J123" s="2">
        <v>11</v>
      </c>
      <c r="K123" s="2">
        <f t="shared" si="3"/>
        <v>72.960026259946915</v>
      </c>
      <c r="V123" s="2">
        <v>0.307</v>
      </c>
      <c r="X123" s="16">
        <v>41343.899305555555</v>
      </c>
      <c r="Y123">
        <v>0.307</v>
      </c>
      <c r="Z123">
        <v>0.2428806</v>
      </c>
      <c r="AF123" s="15">
        <v>41343.899305555555</v>
      </c>
    </row>
    <row r="124" spans="1:32" x14ac:dyDescent="0.25">
      <c r="A124" s="15">
        <v>41343.902777777774</v>
      </c>
      <c r="B124">
        <v>0.29499999999999998</v>
      </c>
      <c r="C124">
        <v>0.2256649</v>
      </c>
      <c r="D124" s="2">
        <f t="shared" si="2"/>
        <v>-0.999</v>
      </c>
      <c r="F124" s="2">
        <v>0</v>
      </c>
      <c r="G124" s="2">
        <v>101</v>
      </c>
      <c r="H124" s="2">
        <v>11</v>
      </c>
      <c r="I124" s="2">
        <v>11</v>
      </c>
      <c r="J124" s="2">
        <v>11</v>
      </c>
      <c r="K124" s="2">
        <f t="shared" si="3"/>
        <v>67.88565000674518</v>
      </c>
      <c r="V124" s="2">
        <v>0.29499999999999998</v>
      </c>
      <c r="X124" s="16">
        <v>41343.902777777781</v>
      </c>
      <c r="Y124">
        <v>0.29499999999999998</v>
      </c>
      <c r="Z124">
        <v>0.2256649</v>
      </c>
      <c r="AF124" s="15">
        <v>41343.902777777774</v>
      </c>
    </row>
    <row r="125" spans="1:32" x14ac:dyDescent="0.25">
      <c r="A125" s="15">
        <v>41343.90625</v>
      </c>
      <c r="B125">
        <v>0.28599999999999998</v>
      </c>
      <c r="C125">
        <v>0.21341399999999999</v>
      </c>
      <c r="D125" s="2">
        <f t="shared" si="2"/>
        <v>-0.999</v>
      </c>
      <c r="F125" s="2">
        <v>0</v>
      </c>
      <c r="G125" s="2">
        <v>101</v>
      </c>
      <c r="H125" s="2">
        <v>11</v>
      </c>
      <c r="I125" s="2">
        <v>11</v>
      </c>
      <c r="J125" s="2">
        <v>11</v>
      </c>
      <c r="K125" s="2">
        <f t="shared" si="3"/>
        <v>64.035600008405453</v>
      </c>
      <c r="V125" s="2">
        <v>0.28599999999999998</v>
      </c>
      <c r="X125" s="16">
        <v>41343.90625</v>
      </c>
      <c r="Y125">
        <v>0.28599999999999998</v>
      </c>
      <c r="Z125">
        <v>0.21341399999999999</v>
      </c>
      <c r="AF125" s="15">
        <v>41343.90625</v>
      </c>
    </row>
    <row r="126" spans="1:32" x14ac:dyDescent="0.25">
      <c r="A126" s="26">
        <v>41343.909722222219</v>
      </c>
      <c r="B126" s="27">
        <v>0.27700000000000002</v>
      </c>
      <c r="C126" s="27">
        <v>0.20146710000000001</v>
      </c>
      <c r="D126" s="28">
        <f t="shared" si="2"/>
        <v>0.27700000000000002</v>
      </c>
      <c r="E126" s="28"/>
      <c r="F126" s="28">
        <v>0</v>
      </c>
      <c r="G126" s="28">
        <v>1072</v>
      </c>
      <c r="H126" s="28">
        <v>12</v>
      </c>
      <c r="I126" s="28">
        <v>12</v>
      </c>
      <c r="J126" s="28">
        <v>12</v>
      </c>
      <c r="K126" s="28">
        <f t="shared" si="3"/>
        <v>60.499530006166516</v>
      </c>
      <c r="L126" s="29">
        <f ca="1">SUM(INDIRECT(R126&amp;":"&amp;S126))</f>
        <v>693.9248737737355</v>
      </c>
      <c r="M126" s="30">
        <f ca="1">L126/$K$261</f>
        <v>4.5443191469616617E-2</v>
      </c>
      <c r="N126" s="29">
        <f ca="1">L126*$K$259/$K$260</f>
        <v>173.53323328896388</v>
      </c>
      <c r="O126" s="28" t="str">
        <f>"JF3-8-"&amp;J126</f>
        <v>JF3-8-12</v>
      </c>
      <c r="P126" s="31">
        <f>A126</f>
        <v>41343.909722222219</v>
      </c>
      <c r="Q126" s="32">
        <f>A126</f>
        <v>41343.909722222219</v>
      </c>
      <c r="R126" s="31" t="str">
        <f>ADDRESS(ROW($A$10)+1+MATCH(T126,$A$10:$A$100000,1)-1,COLUMN($A$10)+10,4)</f>
        <v>K121</v>
      </c>
      <c r="S126" s="35" t="str">
        <f>ADDRESS(ROW($A$10)+MATCH(U126,$A$10:$A$100000,1)-1,COLUMN($A$10)+10,4)</f>
        <v>K131</v>
      </c>
      <c r="T126" s="35">
        <v>41343.888888888891</v>
      </c>
      <c r="U126" s="35">
        <v>41343.930555555547</v>
      </c>
      <c r="V126" s="28">
        <v>0.27700000000000002</v>
      </c>
      <c r="W126" s="28"/>
      <c r="X126" s="33">
        <v>41343.909722222219</v>
      </c>
      <c r="Y126" s="27">
        <v>0.27700000000000002</v>
      </c>
      <c r="Z126" s="27">
        <v>0.20146710000000001</v>
      </c>
      <c r="AA126" s="28"/>
      <c r="AB126" s="28"/>
      <c r="AC126" s="28"/>
      <c r="AD126" s="28"/>
      <c r="AE126" s="34"/>
      <c r="AF126" s="26">
        <v>41343.909722222219</v>
      </c>
    </row>
    <row r="127" spans="1:32" x14ac:dyDescent="0.25">
      <c r="A127" s="15">
        <v>41343.913194444445</v>
      </c>
      <c r="B127">
        <v>0.26900000000000002</v>
      </c>
      <c r="C127">
        <v>0.1911042</v>
      </c>
      <c r="D127" s="2">
        <f t="shared" si="2"/>
        <v>-0.999</v>
      </c>
      <c r="F127" s="2">
        <v>0</v>
      </c>
      <c r="G127" s="2">
        <v>101</v>
      </c>
      <c r="H127" s="2">
        <v>12</v>
      </c>
      <c r="I127" s="2">
        <v>12</v>
      </c>
      <c r="J127" s="2">
        <v>12</v>
      </c>
      <c r="K127" s="2">
        <f t="shared" si="3"/>
        <v>57.4343962573925</v>
      </c>
      <c r="V127" s="2">
        <v>0.26900000000000002</v>
      </c>
      <c r="X127" s="16">
        <v>41343.913194444445</v>
      </c>
      <c r="Y127">
        <v>0.26900000000000002</v>
      </c>
      <c r="Z127">
        <v>0.1911042</v>
      </c>
      <c r="AF127" s="15">
        <v>41343.913194444445</v>
      </c>
    </row>
    <row r="128" spans="1:32" x14ac:dyDescent="0.25">
      <c r="A128" s="15">
        <v>41343.916666666664</v>
      </c>
      <c r="B128">
        <v>0.26300000000000001</v>
      </c>
      <c r="C128">
        <v>0.1834916</v>
      </c>
      <c r="D128" s="2">
        <f t="shared" si="2"/>
        <v>-0.999</v>
      </c>
      <c r="F128" s="2">
        <v>0</v>
      </c>
      <c r="G128" s="2">
        <v>101</v>
      </c>
      <c r="H128" s="2">
        <v>12</v>
      </c>
      <c r="I128" s="2">
        <v>12</v>
      </c>
      <c r="J128" s="2">
        <v>12</v>
      </c>
      <c r="K128" s="2">
        <f t="shared" si="3"/>
        <v>54.82298244894212</v>
      </c>
      <c r="V128" s="2">
        <v>0.26300000000000001</v>
      </c>
      <c r="X128" s="16">
        <v>41343.916666666664</v>
      </c>
      <c r="Y128">
        <v>0.26300000000000001</v>
      </c>
      <c r="Z128">
        <v>0.1834916</v>
      </c>
      <c r="AF128" s="15">
        <v>41343.916666666664</v>
      </c>
    </row>
    <row r="129" spans="1:32" x14ac:dyDescent="0.25">
      <c r="A129" s="15">
        <v>41343.920138888883</v>
      </c>
      <c r="B129">
        <v>0.252</v>
      </c>
      <c r="C129">
        <v>0.1698924</v>
      </c>
      <c r="D129" s="2">
        <f t="shared" si="2"/>
        <v>-0.999</v>
      </c>
      <c r="F129" s="2">
        <v>0</v>
      </c>
      <c r="G129" s="2">
        <v>101</v>
      </c>
      <c r="H129" s="2">
        <v>12</v>
      </c>
      <c r="I129" s="2">
        <v>12</v>
      </c>
      <c r="J129" s="2">
        <v>12</v>
      </c>
      <c r="K129" s="2">
        <f t="shared" si="3"/>
        <v>51.523331255511614</v>
      </c>
      <c r="V129" s="2">
        <v>0.252</v>
      </c>
      <c r="X129" s="16">
        <v>41343.920138888891</v>
      </c>
      <c r="Y129">
        <v>0.252</v>
      </c>
      <c r="Z129">
        <v>0.1698924</v>
      </c>
      <c r="AF129" s="15">
        <v>41343.920138888883</v>
      </c>
    </row>
    <row r="130" spans="1:32" x14ac:dyDescent="0.25">
      <c r="A130" s="15">
        <v>41343.923611111109</v>
      </c>
      <c r="B130">
        <v>0.253</v>
      </c>
      <c r="C130">
        <v>0.1711095</v>
      </c>
      <c r="D130" s="2">
        <f t="shared" si="2"/>
        <v>-0.999</v>
      </c>
      <c r="F130" s="2">
        <v>0</v>
      </c>
      <c r="G130" s="2">
        <v>101</v>
      </c>
      <c r="H130" s="2">
        <v>12</v>
      </c>
      <c r="I130" s="2">
        <v>12</v>
      </c>
      <c r="J130" s="2">
        <v>12</v>
      </c>
      <c r="K130" s="2">
        <f t="shared" si="3"/>
        <v>51.105510006092018</v>
      </c>
      <c r="V130" s="2">
        <v>0.253</v>
      </c>
      <c r="X130" s="16">
        <v>41343.923611111109</v>
      </c>
      <c r="Y130">
        <v>0.253</v>
      </c>
      <c r="Z130">
        <v>0.1711095</v>
      </c>
      <c r="AF130" s="15">
        <v>41343.923611111109</v>
      </c>
    </row>
    <row r="131" spans="1:32" x14ac:dyDescent="0.25">
      <c r="A131" s="15">
        <v>41343.927083333328</v>
      </c>
      <c r="B131">
        <v>0.249</v>
      </c>
      <c r="C131">
        <v>0.1662642</v>
      </c>
      <c r="D131" s="2">
        <f t="shared" si="2"/>
        <v>-0.999</v>
      </c>
      <c r="F131" s="2">
        <v>0</v>
      </c>
      <c r="G131" s="2">
        <v>101</v>
      </c>
      <c r="H131" s="2">
        <v>12</v>
      </c>
      <c r="I131" s="2">
        <v>12</v>
      </c>
      <c r="J131" s="2">
        <v>12</v>
      </c>
      <c r="K131" s="2">
        <f t="shared" si="3"/>
        <v>49.926206255480622</v>
      </c>
      <c r="V131" s="2">
        <v>0.249</v>
      </c>
      <c r="X131" s="16">
        <v>41343.927083333336</v>
      </c>
      <c r="Y131">
        <v>0.249</v>
      </c>
      <c r="Z131">
        <v>0.1662642</v>
      </c>
      <c r="AF131" s="15">
        <v>41343.927083333328</v>
      </c>
    </row>
    <row r="132" spans="1:32" x14ac:dyDescent="0.25">
      <c r="A132" s="15">
        <v>41343.930555555555</v>
      </c>
      <c r="B132">
        <v>0.246</v>
      </c>
      <c r="C132">
        <v>0.1626708</v>
      </c>
      <c r="D132" s="2">
        <f t="shared" si="2"/>
        <v>-0.999</v>
      </c>
      <c r="F132" s="2">
        <v>0</v>
      </c>
      <c r="G132" s="2">
        <v>101</v>
      </c>
      <c r="H132" s="2">
        <v>12</v>
      </c>
      <c r="I132" s="2">
        <v>12</v>
      </c>
      <c r="J132" s="2">
        <v>12</v>
      </c>
      <c r="K132" s="2">
        <f t="shared" si="3"/>
        <v>48.714303756044544</v>
      </c>
      <c r="V132" s="2">
        <v>0.246</v>
      </c>
      <c r="X132" s="16">
        <v>41343.930555555555</v>
      </c>
      <c r="Y132">
        <v>0.246</v>
      </c>
      <c r="Z132">
        <v>0.1626708</v>
      </c>
      <c r="AF132" s="15">
        <v>41343.930555555555</v>
      </c>
    </row>
    <row r="133" spans="1:32" x14ac:dyDescent="0.25">
      <c r="A133" s="15">
        <v>41343.934027777774</v>
      </c>
      <c r="B133">
        <v>0.24099999999999999</v>
      </c>
      <c r="C133">
        <v>0.15675910000000001</v>
      </c>
      <c r="D133" s="2">
        <f t="shared" si="2"/>
        <v>-0.999</v>
      </c>
      <c r="F133" s="2">
        <v>0</v>
      </c>
      <c r="G133" s="2">
        <v>101</v>
      </c>
      <c r="H133" s="2">
        <v>12</v>
      </c>
      <c r="I133" s="2">
        <v>12</v>
      </c>
      <c r="J133" s="2">
        <v>12</v>
      </c>
      <c r="K133" s="2">
        <f t="shared" si="3"/>
        <v>47.031378755014451</v>
      </c>
      <c r="V133" s="2">
        <v>0.24099999999999999</v>
      </c>
      <c r="X133" s="16">
        <v>41343.934027777781</v>
      </c>
      <c r="Y133">
        <v>0.24099999999999999</v>
      </c>
      <c r="Z133">
        <v>0.15675910000000001</v>
      </c>
      <c r="AF133" s="15">
        <v>41343.934027777774</v>
      </c>
    </row>
    <row r="134" spans="1:32" x14ac:dyDescent="0.25">
      <c r="A134" s="15">
        <v>41343.9375</v>
      </c>
      <c r="B134">
        <v>0.23599999999999999</v>
      </c>
      <c r="C134">
        <v>0.15094469999999999</v>
      </c>
      <c r="D134" s="2">
        <f t="shared" si="2"/>
        <v>-0.999</v>
      </c>
      <c r="F134" s="2">
        <v>0</v>
      </c>
      <c r="G134" s="2">
        <v>101</v>
      </c>
      <c r="H134" s="2">
        <v>12</v>
      </c>
      <c r="I134" s="2">
        <v>12</v>
      </c>
      <c r="J134" s="2">
        <v>12</v>
      </c>
      <c r="K134" s="2">
        <f t="shared" si="3"/>
        <v>45.329647505685514</v>
      </c>
      <c r="V134" s="2">
        <v>0.23599999999999999</v>
      </c>
      <c r="X134" s="16">
        <v>41343.9375</v>
      </c>
      <c r="Y134">
        <v>0.23599999999999999</v>
      </c>
      <c r="Z134">
        <v>0.15094469999999999</v>
      </c>
      <c r="AF134" s="15">
        <v>41343.9375</v>
      </c>
    </row>
    <row r="135" spans="1:32" x14ac:dyDescent="0.25">
      <c r="A135" s="15">
        <v>41343.940972222219</v>
      </c>
      <c r="B135">
        <v>0.23200000000000001</v>
      </c>
      <c r="C135">
        <v>0.1463633</v>
      </c>
      <c r="D135" s="2">
        <f t="shared" si="2"/>
        <v>-0.999</v>
      </c>
      <c r="F135" s="2">
        <v>0</v>
      </c>
      <c r="G135" s="2">
        <v>101</v>
      </c>
      <c r="H135" s="2">
        <v>12</v>
      </c>
      <c r="I135" s="2">
        <v>12</v>
      </c>
      <c r="J135" s="2">
        <v>12</v>
      </c>
      <c r="K135" s="2">
        <f t="shared" si="3"/>
        <v>43.953483754803472</v>
      </c>
      <c r="V135" s="2">
        <v>0.23200000000000001</v>
      </c>
      <c r="X135" s="16">
        <v>41343.940972222219</v>
      </c>
      <c r="Y135">
        <v>0.23200000000000001</v>
      </c>
      <c r="Z135">
        <v>0.1463633</v>
      </c>
      <c r="AF135" s="15">
        <v>41343.940972222219</v>
      </c>
    </row>
    <row r="136" spans="1:32" x14ac:dyDescent="0.25">
      <c r="A136" s="15">
        <v>41343.944444444445</v>
      </c>
      <c r="B136">
        <v>0.22900000000000001</v>
      </c>
      <c r="C136">
        <v>0.1429684</v>
      </c>
      <c r="D136" s="2">
        <f t="shared" si="2"/>
        <v>-0.999</v>
      </c>
      <c r="F136" s="2">
        <v>0</v>
      </c>
      <c r="G136" s="2">
        <v>101</v>
      </c>
      <c r="H136" s="2">
        <v>12</v>
      </c>
      <c r="I136" s="2">
        <v>12</v>
      </c>
      <c r="J136" s="2">
        <v>12</v>
      </c>
      <c r="K136" s="2">
        <f t="shared" si="3"/>
        <v>42.891843755258648</v>
      </c>
      <c r="V136" s="2">
        <v>0.22900000000000001</v>
      </c>
      <c r="X136" s="16">
        <v>41343.944444444445</v>
      </c>
      <c r="Y136">
        <v>0.22900000000000001</v>
      </c>
      <c r="Z136">
        <v>0.1429684</v>
      </c>
      <c r="AF136" s="15">
        <v>41343.944444444445</v>
      </c>
    </row>
    <row r="137" spans="1:32" x14ac:dyDescent="0.25">
      <c r="A137" s="15">
        <v>41343.947916666664</v>
      </c>
      <c r="B137">
        <v>0.22600000000000001</v>
      </c>
      <c r="C137">
        <v>0.13960880000000001</v>
      </c>
      <c r="D137" s="2">
        <f t="shared" si="2"/>
        <v>-0.999</v>
      </c>
      <c r="F137" s="2">
        <v>0</v>
      </c>
      <c r="G137" s="2">
        <v>101</v>
      </c>
      <c r="H137" s="2">
        <v>12</v>
      </c>
      <c r="I137" s="2">
        <v>12</v>
      </c>
      <c r="J137" s="2">
        <v>12</v>
      </c>
      <c r="K137" s="2">
        <f t="shared" si="3"/>
        <v>41.719837461145374</v>
      </c>
      <c r="V137" s="2">
        <v>0.22600000000000001</v>
      </c>
      <c r="X137" s="16">
        <v>41343.947916666664</v>
      </c>
      <c r="Y137">
        <v>0.22600000000000001</v>
      </c>
      <c r="Z137">
        <v>0.13960880000000001</v>
      </c>
      <c r="AF137" s="15">
        <v>41343.947916666664</v>
      </c>
    </row>
    <row r="138" spans="1:32" x14ac:dyDescent="0.25">
      <c r="A138" s="26">
        <v>41343.951388888883</v>
      </c>
      <c r="B138" s="27">
        <v>0.219</v>
      </c>
      <c r="C138" s="27">
        <v>0.13190779999999999</v>
      </c>
      <c r="D138" s="28">
        <f t="shared" ref="D138:D201" si="4">IF(G138&gt;900,B138,-0.999)</f>
        <v>0.219</v>
      </c>
      <c r="E138" s="28"/>
      <c r="F138" s="28">
        <v>0</v>
      </c>
      <c r="G138" s="28">
        <v>1073</v>
      </c>
      <c r="H138" s="28">
        <v>13</v>
      </c>
      <c r="I138" s="28">
        <v>13</v>
      </c>
      <c r="J138" s="28">
        <v>13</v>
      </c>
      <c r="K138" s="28">
        <f t="shared" si="3"/>
        <v>39.820462504290532</v>
      </c>
      <c r="L138" s="29">
        <f ca="1">SUM(INDIRECT(R138&amp;":"&amp;S138))</f>
        <v>625.55498249496827</v>
      </c>
      <c r="M138" s="30">
        <f ca="1">L138/$K$261</f>
        <v>4.0965839269742947E-2</v>
      </c>
      <c r="N138" s="29">
        <f ca="1">L138*$K$259/$K$260</f>
        <v>156.43563563592457</v>
      </c>
      <c r="O138" s="28" t="str">
        <f>"JF3-8-"&amp;J138</f>
        <v>JF3-8-13</v>
      </c>
      <c r="P138" s="31">
        <f>A138</f>
        <v>41343.951388888883</v>
      </c>
      <c r="Q138" s="32">
        <f>A138</f>
        <v>41343.951388888883</v>
      </c>
      <c r="R138" s="31" t="str">
        <f>ADDRESS(ROW($A$10)+1+MATCH(T138,$A$10:$A$100000,1)-1,COLUMN($A$10)+10,4)</f>
        <v>K132</v>
      </c>
      <c r="S138" s="35" t="str">
        <f>ADDRESS(ROW($A$10)+MATCH(U138,$A$10:$A$100000,1)-1,COLUMN($A$10)+10,4)</f>
        <v>K147</v>
      </c>
      <c r="T138" s="35">
        <v>41343.930555555547</v>
      </c>
      <c r="U138" s="35">
        <v>41343.982638888883</v>
      </c>
      <c r="V138" s="28">
        <v>0.219</v>
      </c>
      <c r="W138" s="28"/>
      <c r="X138" s="33">
        <v>41343.951388888891</v>
      </c>
      <c r="Y138" s="27">
        <v>0.219</v>
      </c>
      <c r="Z138" s="27">
        <v>0.13190779999999999</v>
      </c>
      <c r="AA138" s="28"/>
      <c r="AB138" s="28"/>
      <c r="AC138" s="28"/>
      <c r="AD138" s="28"/>
      <c r="AE138" s="34"/>
      <c r="AF138" s="26">
        <v>41343.951388888883</v>
      </c>
    </row>
    <row r="139" spans="1:32" x14ac:dyDescent="0.25">
      <c r="A139" s="15">
        <v>41343.954861111109</v>
      </c>
      <c r="B139">
        <v>0.218</v>
      </c>
      <c r="C139">
        <v>0.13082340000000001</v>
      </c>
      <c r="D139" s="2">
        <f t="shared" si="4"/>
        <v>-0.999</v>
      </c>
      <c r="F139" s="2">
        <v>0</v>
      </c>
      <c r="G139" s="2">
        <v>101</v>
      </c>
      <c r="H139" s="2">
        <v>13</v>
      </c>
      <c r="I139" s="2">
        <v>13</v>
      </c>
      <c r="J139" s="2">
        <v>13</v>
      </c>
      <c r="K139" s="2">
        <f t="shared" ref="K139:K202" si="5">(0.5*(($A139-$A138)*86400))*(0.75*$C139+0.25*$C138)+(0.5*(($A140-$A139)*86400)*(0.75*$C139+0.25*$C140))</f>
        <v>39.126528754766383</v>
      </c>
      <c r="V139" s="2">
        <v>0.218</v>
      </c>
      <c r="X139" s="16">
        <v>41343.954861111109</v>
      </c>
      <c r="Y139">
        <v>0.218</v>
      </c>
      <c r="Z139">
        <v>0.13082340000000001</v>
      </c>
      <c r="AF139" s="15">
        <v>41343.954861111109</v>
      </c>
    </row>
    <row r="140" spans="1:32" x14ac:dyDescent="0.25">
      <c r="A140" s="15">
        <v>41343.958333333328</v>
      </c>
      <c r="B140">
        <v>0.214</v>
      </c>
      <c r="C140">
        <v>0.1265259</v>
      </c>
      <c r="D140" s="2">
        <f t="shared" si="4"/>
        <v>-0.999</v>
      </c>
      <c r="F140" s="2">
        <v>0</v>
      </c>
      <c r="G140" s="2">
        <v>101</v>
      </c>
      <c r="H140" s="2">
        <v>13</v>
      </c>
      <c r="I140" s="2">
        <v>13</v>
      </c>
      <c r="J140" s="2">
        <v>13</v>
      </c>
      <c r="K140" s="2">
        <f t="shared" si="5"/>
        <v>37.960155004083944</v>
      </c>
      <c r="V140" s="2">
        <v>0.214</v>
      </c>
      <c r="X140" s="16">
        <v>41343.958333333336</v>
      </c>
      <c r="Y140">
        <v>0.214</v>
      </c>
      <c r="Z140">
        <v>0.1265259</v>
      </c>
      <c r="AF140" s="15">
        <v>41343.958333333328</v>
      </c>
    </row>
    <row r="141" spans="1:32" x14ac:dyDescent="0.25">
      <c r="A141" s="15">
        <v>41343.961805555555</v>
      </c>
      <c r="B141">
        <v>0.21</v>
      </c>
      <c r="C141">
        <v>0.122292</v>
      </c>
      <c r="D141" s="2">
        <f t="shared" si="4"/>
        <v>-0.999</v>
      </c>
      <c r="F141" s="2">
        <v>0</v>
      </c>
      <c r="G141" s="2">
        <v>101</v>
      </c>
      <c r="H141" s="2">
        <v>13</v>
      </c>
      <c r="I141" s="2">
        <v>13</v>
      </c>
      <c r="J141" s="2">
        <v>13</v>
      </c>
      <c r="K141" s="2">
        <f t="shared" si="5"/>
        <v>36.728865004565264</v>
      </c>
      <c r="V141" s="2">
        <v>0.21</v>
      </c>
      <c r="X141" s="16">
        <v>41343.961805555555</v>
      </c>
      <c r="Y141">
        <v>0.21</v>
      </c>
      <c r="Z141">
        <v>0.122292</v>
      </c>
      <c r="AF141" s="15">
        <v>41343.961805555555</v>
      </c>
    </row>
    <row r="142" spans="1:32" x14ac:dyDescent="0.25">
      <c r="A142" s="15">
        <v>41343.965277777774</v>
      </c>
      <c r="B142">
        <v>0.20699999999999999</v>
      </c>
      <c r="C142">
        <v>0.1191585</v>
      </c>
      <c r="D142" s="2">
        <f t="shared" si="4"/>
        <v>-0.999</v>
      </c>
      <c r="F142" s="2">
        <v>0</v>
      </c>
      <c r="G142" s="2">
        <v>101</v>
      </c>
      <c r="H142" s="2">
        <v>13</v>
      </c>
      <c r="I142" s="2">
        <v>13</v>
      </c>
      <c r="J142" s="2">
        <v>13</v>
      </c>
      <c r="K142" s="2">
        <f t="shared" si="5"/>
        <v>35.748907503916911</v>
      </c>
      <c r="V142" s="2">
        <v>0.20699999999999999</v>
      </c>
      <c r="X142" s="16">
        <v>41343.965277777781</v>
      </c>
      <c r="Y142">
        <v>0.20699999999999999</v>
      </c>
      <c r="Z142">
        <v>0.1191585</v>
      </c>
      <c r="AF142" s="15">
        <v>41343.965277777774</v>
      </c>
    </row>
    <row r="143" spans="1:32" x14ac:dyDescent="0.25">
      <c r="A143" s="15">
        <v>41343.96875</v>
      </c>
      <c r="B143">
        <v>0.20399999999999999</v>
      </c>
      <c r="C143">
        <v>0.1160612</v>
      </c>
      <c r="D143" s="2">
        <f t="shared" si="4"/>
        <v>-0.999</v>
      </c>
      <c r="F143" s="2">
        <v>0</v>
      </c>
      <c r="G143" s="2">
        <v>101</v>
      </c>
      <c r="H143" s="2">
        <v>13</v>
      </c>
      <c r="I143" s="2">
        <v>13</v>
      </c>
      <c r="J143" s="2">
        <v>13</v>
      </c>
      <c r="K143" s="2">
        <f t="shared" si="5"/>
        <v>34.81971375429552</v>
      </c>
      <c r="V143" s="2">
        <v>0.20399999999999999</v>
      </c>
      <c r="X143" s="16">
        <v>41343.96875</v>
      </c>
      <c r="Y143">
        <v>0.20399999999999999</v>
      </c>
      <c r="Z143">
        <v>0.1160612</v>
      </c>
      <c r="AF143" s="15">
        <v>41343.96875</v>
      </c>
    </row>
    <row r="144" spans="1:32" x14ac:dyDescent="0.25">
      <c r="A144" s="15">
        <v>41343.972222222219</v>
      </c>
      <c r="B144">
        <v>0.20100000000000001</v>
      </c>
      <c r="C144">
        <v>0.113</v>
      </c>
      <c r="D144" s="2">
        <f t="shared" si="4"/>
        <v>-0.999</v>
      </c>
      <c r="F144" s="2">
        <v>0</v>
      </c>
      <c r="G144" s="2">
        <v>101</v>
      </c>
      <c r="H144" s="2">
        <v>13</v>
      </c>
      <c r="I144" s="2">
        <v>13</v>
      </c>
      <c r="J144" s="2">
        <v>13</v>
      </c>
      <c r="K144" s="2">
        <f t="shared" si="5"/>
        <v>33.940136253752655</v>
      </c>
      <c r="V144" s="2">
        <v>0.20100000000000001</v>
      </c>
      <c r="X144" s="16">
        <v>41343.972222222219</v>
      </c>
      <c r="Y144">
        <v>0.20100000000000001</v>
      </c>
      <c r="Z144">
        <v>0.113</v>
      </c>
      <c r="AF144" s="15">
        <v>41343.972222222219</v>
      </c>
    </row>
    <row r="145" spans="1:32" x14ac:dyDescent="0.25">
      <c r="A145" s="15">
        <v>41343.975694444445</v>
      </c>
      <c r="B145">
        <v>0.19900000000000001</v>
      </c>
      <c r="C145">
        <v>0.1110091</v>
      </c>
      <c r="D145" s="2">
        <f t="shared" si="4"/>
        <v>-0.999</v>
      </c>
      <c r="F145" s="2">
        <v>0</v>
      </c>
      <c r="G145" s="2">
        <v>101</v>
      </c>
      <c r="H145" s="2">
        <v>13</v>
      </c>
      <c r="I145" s="2">
        <v>13</v>
      </c>
      <c r="J145" s="2">
        <v>13</v>
      </c>
      <c r="K145" s="2">
        <f t="shared" si="5"/>
        <v>33.266486254067146</v>
      </c>
      <c r="V145" s="2">
        <v>0.19900000000000001</v>
      </c>
      <c r="X145" s="16">
        <v>41343.975694444445</v>
      </c>
      <c r="Y145">
        <v>0.19900000000000001</v>
      </c>
      <c r="Z145">
        <v>0.1110091</v>
      </c>
      <c r="AF145" s="15">
        <v>41343.975694444445</v>
      </c>
    </row>
    <row r="146" spans="1:32" x14ac:dyDescent="0.25">
      <c r="A146" s="15">
        <v>41343.979166666664</v>
      </c>
      <c r="B146">
        <v>0.19600000000000001</v>
      </c>
      <c r="C146">
        <v>0.1080517</v>
      </c>
      <c r="D146" s="2">
        <f t="shared" si="4"/>
        <v>-0.999</v>
      </c>
      <c r="F146" s="2">
        <v>0</v>
      </c>
      <c r="G146" s="2">
        <v>101</v>
      </c>
      <c r="H146" s="2">
        <v>13</v>
      </c>
      <c r="I146" s="2">
        <v>13</v>
      </c>
      <c r="J146" s="2">
        <v>13</v>
      </c>
      <c r="K146" s="2">
        <f t="shared" si="5"/>
        <v>32.489733719741579</v>
      </c>
      <c r="V146" s="2">
        <v>0.19600000000000001</v>
      </c>
      <c r="X146" s="16">
        <v>41343.979166666664</v>
      </c>
      <c r="Y146">
        <v>0.19600000000000001</v>
      </c>
      <c r="Z146">
        <v>0.1080517</v>
      </c>
      <c r="AF146" s="15">
        <v>41343.979166666664</v>
      </c>
    </row>
    <row r="147" spans="1:32" x14ac:dyDescent="0.25">
      <c r="A147" s="15">
        <v>41343.982638888883</v>
      </c>
      <c r="B147">
        <v>0.19500000000000001</v>
      </c>
      <c r="C147">
        <v>0.1070736</v>
      </c>
      <c r="D147" s="2">
        <f t="shared" si="4"/>
        <v>-0.999</v>
      </c>
      <c r="F147" s="2">
        <v>0</v>
      </c>
      <c r="G147" s="2">
        <v>101</v>
      </c>
      <c r="H147" s="2">
        <v>13</v>
      </c>
      <c r="I147" s="2">
        <v>13</v>
      </c>
      <c r="J147" s="2">
        <v>13</v>
      </c>
      <c r="K147" s="2">
        <f t="shared" si="5"/>
        <v>32.01349875353624</v>
      </c>
      <c r="V147" s="2">
        <v>0.19500000000000001</v>
      </c>
      <c r="X147" s="16">
        <v>41343.982638888891</v>
      </c>
      <c r="Y147">
        <v>0.19500000000000001</v>
      </c>
      <c r="Z147">
        <v>0.1070736</v>
      </c>
      <c r="AF147" s="15">
        <v>41343.982638888883</v>
      </c>
    </row>
    <row r="148" spans="1:32" x14ac:dyDescent="0.25">
      <c r="A148" s="15">
        <v>41343.986111111109</v>
      </c>
      <c r="B148">
        <v>0.191</v>
      </c>
      <c r="C148">
        <v>0.1032</v>
      </c>
      <c r="D148" s="2">
        <f t="shared" si="4"/>
        <v>-0.999</v>
      </c>
      <c r="F148" s="2">
        <v>0</v>
      </c>
      <c r="G148" s="2">
        <v>101</v>
      </c>
      <c r="H148" s="2">
        <v>13</v>
      </c>
      <c r="I148" s="2">
        <v>13</v>
      </c>
      <c r="J148" s="2">
        <v>13</v>
      </c>
      <c r="K148" s="2">
        <f t="shared" si="5"/>
        <v>31.105260003773324</v>
      </c>
      <c r="V148" s="2">
        <v>0.191</v>
      </c>
      <c r="X148" s="16">
        <v>41343.986111111109</v>
      </c>
      <c r="Y148">
        <v>0.191</v>
      </c>
      <c r="Z148">
        <v>0.1032</v>
      </c>
      <c r="AF148" s="15">
        <v>41343.986111111109</v>
      </c>
    </row>
    <row r="149" spans="1:32" x14ac:dyDescent="0.25">
      <c r="A149" s="15">
        <v>41343.989583333328</v>
      </c>
      <c r="B149">
        <v>0.191</v>
      </c>
      <c r="C149">
        <v>0.1032</v>
      </c>
      <c r="D149" s="2">
        <f t="shared" si="4"/>
        <v>-0.999</v>
      </c>
      <c r="F149" s="2">
        <v>0</v>
      </c>
      <c r="G149" s="2">
        <v>101</v>
      </c>
      <c r="H149" s="2">
        <v>13</v>
      </c>
      <c r="I149" s="2">
        <v>13</v>
      </c>
      <c r="J149" s="2">
        <v>13</v>
      </c>
      <c r="K149" s="2">
        <f t="shared" si="5"/>
        <v>30.818811753439853</v>
      </c>
      <c r="V149" s="2">
        <v>0.191</v>
      </c>
      <c r="X149" s="16">
        <v>41343.989583333336</v>
      </c>
      <c r="Y149">
        <v>0.191</v>
      </c>
      <c r="Z149">
        <v>0.1032</v>
      </c>
      <c r="AF149" s="15">
        <v>41343.989583333328</v>
      </c>
    </row>
    <row r="150" spans="1:32" x14ac:dyDescent="0.25">
      <c r="A150" s="15">
        <v>41343.993055555555</v>
      </c>
      <c r="B150">
        <v>0.187</v>
      </c>
      <c r="C150">
        <v>9.9434980000000006E-2</v>
      </c>
      <c r="D150" s="2">
        <f t="shared" si="4"/>
        <v>-0.999</v>
      </c>
      <c r="F150" s="2">
        <v>0</v>
      </c>
      <c r="G150" s="2">
        <v>101</v>
      </c>
      <c r="H150" s="2">
        <v>13</v>
      </c>
      <c r="I150" s="2">
        <v>13</v>
      </c>
      <c r="J150" s="2">
        <v>13</v>
      </c>
      <c r="K150" s="2">
        <f t="shared" si="5"/>
        <v>29.867266128734336</v>
      </c>
      <c r="V150" s="2">
        <v>0.187</v>
      </c>
      <c r="X150" s="16">
        <v>41343.993055555555</v>
      </c>
      <c r="Y150">
        <v>0.187</v>
      </c>
      <c r="Z150">
        <v>9.9434980000000006E-2</v>
      </c>
      <c r="AF150" s="15">
        <v>41343.993055555555</v>
      </c>
    </row>
    <row r="151" spans="1:32" x14ac:dyDescent="0.25">
      <c r="A151" s="15">
        <v>41343.996527777774</v>
      </c>
      <c r="B151">
        <v>0.184</v>
      </c>
      <c r="C151">
        <v>9.6650550000000002E-2</v>
      </c>
      <c r="D151" s="2">
        <f t="shared" si="4"/>
        <v>-0.999</v>
      </c>
      <c r="F151" s="2">
        <v>0</v>
      </c>
      <c r="G151" s="2">
        <v>101</v>
      </c>
      <c r="H151" s="2">
        <v>13</v>
      </c>
      <c r="I151" s="2">
        <v>13</v>
      </c>
      <c r="J151" s="2">
        <v>13</v>
      </c>
      <c r="K151" s="2">
        <f t="shared" si="5"/>
        <v>28.929348378080057</v>
      </c>
      <c r="V151" s="2">
        <v>0.184</v>
      </c>
      <c r="X151" s="16">
        <v>41343.996527777781</v>
      </c>
      <c r="Y151">
        <v>0.184</v>
      </c>
      <c r="Z151">
        <v>9.6650550000000002E-2</v>
      </c>
      <c r="AF151" s="15">
        <v>41343.996527777774</v>
      </c>
    </row>
    <row r="152" spans="1:32" x14ac:dyDescent="0.25">
      <c r="A152" s="15">
        <v>41344</v>
      </c>
      <c r="B152">
        <v>0.17899999999999999</v>
      </c>
      <c r="C152">
        <v>9.2111009999999993E-2</v>
      </c>
      <c r="D152" s="2">
        <f t="shared" si="4"/>
        <v>-0.999</v>
      </c>
      <c r="F152" s="2">
        <v>0</v>
      </c>
      <c r="G152" s="2">
        <v>101</v>
      </c>
      <c r="H152" s="2">
        <v>13</v>
      </c>
      <c r="I152" s="2">
        <v>13</v>
      </c>
      <c r="J152" s="2">
        <v>13</v>
      </c>
      <c r="K152" s="2">
        <f t="shared" si="5"/>
        <v>27.540622878659974</v>
      </c>
      <c r="V152" s="2">
        <v>0.17899999999999999</v>
      </c>
      <c r="X152" s="16">
        <v>41344</v>
      </c>
      <c r="Y152">
        <v>0.17899999999999999</v>
      </c>
      <c r="Z152">
        <v>9.2111009999999993E-2</v>
      </c>
      <c r="AF152" s="15">
        <v>41344</v>
      </c>
    </row>
    <row r="153" spans="1:32" x14ac:dyDescent="0.25">
      <c r="A153" s="15">
        <v>41344.003472222219</v>
      </c>
      <c r="B153">
        <v>0.17100000000000001</v>
      </c>
      <c r="C153">
        <v>8.5099999999999995E-2</v>
      </c>
      <c r="D153" s="2">
        <f t="shared" si="4"/>
        <v>-0.999</v>
      </c>
      <c r="F153" s="2">
        <v>0</v>
      </c>
      <c r="G153" s="2">
        <v>101</v>
      </c>
      <c r="H153" s="2">
        <v>13</v>
      </c>
      <c r="I153" s="2">
        <v>13</v>
      </c>
      <c r="J153" s="2">
        <v>13</v>
      </c>
      <c r="K153" s="2">
        <f t="shared" si="5"/>
        <v>25.663707752576812</v>
      </c>
      <c r="V153" s="2">
        <v>0.17100000000000001</v>
      </c>
      <c r="X153" s="16">
        <v>41344.003472222219</v>
      </c>
      <c r="Y153">
        <v>0.17100000000000001</v>
      </c>
      <c r="Z153">
        <v>8.5099999999999995E-2</v>
      </c>
      <c r="AF153" s="15">
        <v>41344.003472222219</v>
      </c>
    </row>
    <row r="154" spans="1:32" x14ac:dyDescent="0.25">
      <c r="A154" s="15">
        <v>41344.006944444445</v>
      </c>
      <c r="B154">
        <v>0.16700000000000001</v>
      </c>
      <c r="C154">
        <v>8.1654530000000003E-2</v>
      </c>
      <c r="D154" s="2">
        <f t="shared" si="4"/>
        <v>-0.999</v>
      </c>
      <c r="F154" s="2">
        <v>0</v>
      </c>
      <c r="G154" s="2">
        <v>101</v>
      </c>
      <c r="H154" s="2">
        <v>13</v>
      </c>
      <c r="I154" s="2">
        <v>13</v>
      </c>
      <c r="J154" s="2">
        <v>13</v>
      </c>
      <c r="K154" s="2">
        <f t="shared" si="5"/>
        <v>24.498630378120382</v>
      </c>
      <c r="V154" s="2">
        <v>0.16700000000000001</v>
      </c>
      <c r="X154" s="16">
        <v>41344.006944444445</v>
      </c>
      <c r="Y154">
        <v>0.16700000000000001</v>
      </c>
      <c r="Z154">
        <v>8.1654530000000003E-2</v>
      </c>
      <c r="AF154" s="15">
        <v>41344.006944444445</v>
      </c>
    </row>
    <row r="155" spans="1:32" x14ac:dyDescent="0.25">
      <c r="A155" s="15">
        <v>41344.010416666664</v>
      </c>
      <c r="B155">
        <v>0.16300000000000001</v>
      </c>
      <c r="C155">
        <v>7.8269630000000007E-2</v>
      </c>
      <c r="D155" s="2">
        <f t="shared" si="4"/>
        <v>-0.999</v>
      </c>
      <c r="F155" s="2">
        <v>0</v>
      </c>
      <c r="G155" s="2">
        <v>101</v>
      </c>
      <c r="H155" s="2">
        <v>13</v>
      </c>
      <c r="I155" s="2">
        <v>13</v>
      </c>
      <c r="J155" s="2">
        <v>13</v>
      </c>
      <c r="K155" s="2">
        <f t="shared" si="5"/>
        <v>23.453772353156975</v>
      </c>
      <c r="V155" s="2">
        <v>0.16300000000000001</v>
      </c>
      <c r="X155" s="16">
        <v>41344.010416666664</v>
      </c>
      <c r="Y155">
        <v>0.16300000000000001</v>
      </c>
      <c r="Z155">
        <v>7.8269630000000007E-2</v>
      </c>
      <c r="AF155" s="15">
        <v>41344.010416666664</v>
      </c>
    </row>
    <row r="156" spans="1:32" x14ac:dyDescent="0.25">
      <c r="A156" s="26">
        <v>41344.013888888883</v>
      </c>
      <c r="B156" s="27">
        <v>0.158</v>
      </c>
      <c r="C156" s="27">
        <v>7.4161619999999998E-2</v>
      </c>
      <c r="D156" s="28">
        <f t="shared" si="4"/>
        <v>0.158</v>
      </c>
      <c r="E156" s="28"/>
      <c r="F156" s="28">
        <v>0</v>
      </c>
      <c r="G156" s="28">
        <v>1074</v>
      </c>
      <c r="H156" s="28">
        <v>14</v>
      </c>
      <c r="I156" s="28">
        <v>14</v>
      </c>
      <c r="J156" s="28">
        <v>14</v>
      </c>
      <c r="K156" s="28">
        <f t="shared" si="5"/>
        <v>22.372329752411428</v>
      </c>
      <c r="L156" s="29">
        <f ca="1">SUM(INDIRECT(R156&amp;":"&amp;S156))</f>
        <v>421.6362971304045</v>
      </c>
      <c r="M156" s="30">
        <f ca="1">L156/$K$261</f>
        <v>2.7611777160887158E-2</v>
      </c>
      <c r="N156" s="29">
        <f ca="1">L156*$K$259/$K$260</f>
        <v>105.44067906821115</v>
      </c>
      <c r="O156" s="28" t="str">
        <f>"JF3-8-"&amp;J156</f>
        <v>JF3-8-14</v>
      </c>
      <c r="P156" s="31">
        <f>A156</f>
        <v>41344.013888888883</v>
      </c>
      <c r="Q156" s="32">
        <f>A156</f>
        <v>41344.013888888883</v>
      </c>
      <c r="R156" s="31" t="str">
        <f>ADDRESS(ROW($A$10)+1+MATCH(T156,$A$10:$A$100000,1)-1,COLUMN($A$10)+10,4)</f>
        <v>K148</v>
      </c>
      <c r="S156" s="35" t="str">
        <f>ADDRESS(ROW($A$10)+MATCH(U156,$A$10:$A$100000,1)-1,COLUMN($A$10)+10,4)</f>
        <v>K165</v>
      </c>
      <c r="T156" s="35">
        <v>41343.982638888883</v>
      </c>
      <c r="U156" s="35">
        <v>41344.045138888883</v>
      </c>
      <c r="V156" s="28">
        <v>0.158</v>
      </c>
      <c r="W156" s="28"/>
      <c r="X156" s="33">
        <v>41344.013888888891</v>
      </c>
      <c r="Y156" s="27">
        <v>0.158</v>
      </c>
      <c r="Z156" s="27">
        <v>7.4161619999999998E-2</v>
      </c>
      <c r="AA156" s="28"/>
      <c r="AB156" s="28"/>
      <c r="AC156" s="28"/>
      <c r="AD156" s="28"/>
      <c r="AE156" s="34"/>
      <c r="AF156" s="26">
        <v>41344.013888888883</v>
      </c>
    </row>
    <row r="157" spans="1:32" x14ac:dyDescent="0.25">
      <c r="A157" s="15">
        <v>41344.017361111109</v>
      </c>
      <c r="B157">
        <v>0.157</v>
      </c>
      <c r="C157">
        <v>7.3356110000000002E-2</v>
      </c>
      <c r="D157" s="2">
        <f t="shared" si="4"/>
        <v>-0.999</v>
      </c>
      <c r="F157" s="2">
        <v>0</v>
      </c>
      <c r="G157" s="2">
        <v>101</v>
      </c>
      <c r="H157" s="2">
        <v>14</v>
      </c>
      <c r="I157" s="2">
        <v>14</v>
      </c>
      <c r="J157" s="2">
        <v>14</v>
      </c>
      <c r="K157" s="2">
        <f t="shared" si="5"/>
        <v>21.97703737765298</v>
      </c>
      <c r="V157" s="2">
        <v>0.157</v>
      </c>
      <c r="X157" s="16">
        <v>41344.017361111109</v>
      </c>
      <c r="Y157">
        <v>0.157</v>
      </c>
      <c r="Z157">
        <v>7.3356110000000002E-2</v>
      </c>
      <c r="AF157" s="15">
        <v>41344.017361111109</v>
      </c>
    </row>
    <row r="158" spans="1:32" x14ac:dyDescent="0.25">
      <c r="A158" s="15">
        <v>41344.020833333328</v>
      </c>
      <c r="B158">
        <v>0.155</v>
      </c>
      <c r="C158">
        <v>7.1756050000000002E-2</v>
      </c>
      <c r="D158" s="2">
        <f t="shared" si="4"/>
        <v>-0.999</v>
      </c>
      <c r="F158" s="2">
        <v>0</v>
      </c>
      <c r="G158" s="2">
        <v>101</v>
      </c>
      <c r="H158" s="2">
        <v>14</v>
      </c>
      <c r="I158" s="2">
        <v>14</v>
      </c>
      <c r="J158" s="2">
        <v>14</v>
      </c>
      <c r="K158" s="2">
        <f t="shared" si="5"/>
        <v>21.527365127380957</v>
      </c>
      <c r="V158" s="2">
        <v>0.155</v>
      </c>
      <c r="X158" s="16">
        <v>41344.020833333336</v>
      </c>
      <c r="Y158">
        <v>0.155</v>
      </c>
      <c r="Z158">
        <v>7.1756050000000002E-2</v>
      </c>
      <c r="AF158" s="15">
        <v>41344.020833333328</v>
      </c>
    </row>
    <row r="159" spans="1:32" x14ac:dyDescent="0.25">
      <c r="A159" s="15">
        <v>41344.024305555555</v>
      </c>
      <c r="B159">
        <v>0.153</v>
      </c>
      <c r="C159">
        <v>7.0170659999999996E-2</v>
      </c>
      <c r="D159" s="2">
        <f t="shared" si="4"/>
        <v>-0.999</v>
      </c>
      <c r="F159" s="2">
        <v>0</v>
      </c>
      <c r="G159" s="2">
        <v>101</v>
      </c>
      <c r="H159" s="2">
        <v>14</v>
      </c>
      <c r="I159" s="2">
        <v>14</v>
      </c>
      <c r="J159" s="2">
        <v>14</v>
      </c>
      <c r="K159" s="2">
        <f t="shared" si="5"/>
        <v>21.05174962757475</v>
      </c>
      <c r="V159" s="2">
        <v>0.153</v>
      </c>
      <c r="X159" s="16">
        <v>41344.024305555555</v>
      </c>
      <c r="Y159">
        <v>0.153</v>
      </c>
      <c r="Z159">
        <v>7.0170659999999996E-2</v>
      </c>
      <c r="AF159" s="15">
        <v>41344.024305555555</v>
      </c>
    </row>
    <row r="160" spans="1:32" x14ac:dyDescent="0.25">
      <c r="A160" s="15">
        <v>41344.027777777774</v>
      </c>
      <c r="B160">
        <v>0.151</v>
      </c>
      <c r="C160">
        <v>6.8599980000000005E-2</v>
      </c>
      <c r="D160" s="2">
        <f t="shared" si="4"/>
        <v>-0.999</v>
      </c>
      <c r="F160" s="2">
        <v>0</v>
      </c>
      <c r="G160" s="2">
        <v>101</v>
      </c>
      <c r="H160" s="2">
        <v>14</v>
      </c>
      <c r="I160" s="2">
        <v>14</v>
      </c>
      <c r="J160" s="2">
        <v>14</v>
      </c>
      <c r="K160" s="2">
        <f t="shared" si="5"/>
        <v>20.551948502239753</v>
      </c>
      <c r="V160" s="2">
        <v>0.151</v>
      </c>
      <c r="X160" s="16">
        <v>41344.027777777781</v>
      </c>
      <c r="Y160">
        <v>0.151</v>
      </c>
      <c r="Z160">
        <v>6.8599980000000005E-2</v>
      </c>
      <c r="AF160" s="15">
        <v>41344.027777777774</v>
      </c>
    </row>
    <row r="161" spans="1:32" x14ac:dyDescent="0.25">
      <c r="A161" s="15">
        <v>41344.03125</v>
      </c>
      <c r="B161">
        <v>0.14799999999999999</v>
      </c>
      <c r="C161">
        <v>6.6281419999999994E-2</v>
      </c>
      <c r="D161" s="2">
        <f t="shared" si="4"/>
        <v>-0.999</v>
      </c>
      <c r="F161" s="2">
        <v>0</v>
      </c>
      <c r="G161" s="2">
        <v>101</v>
      </c>
      <c r="H161" s="2">
        <v>14</v>
      </c>
      <c r="I161" s="2">
        <v>14</v>
      </c>
      <c r="J161" s="2">
        <v>14</v>
      </c>
      <c r="K161" s="2">
        <f t="shared" si="5"/>
        <v>19.914093752469412</v>
      </c>
      <c r="V161" s="2">
        <v>0.14799999999999999</v>
      </c>
      <c r="X161" s="16">
        <v>41344.03125</v>
      </c>
      <c r="Y161">
        <v>0.14799999999999999</v>
      </c>
      <c r="Z161">
        <v>6.6281419999999994E-2</v>
      </c>
      <c r="AF161" s="15">
        <v>41344.03125</v>
      </c>
    </row>
    <row r="162" spans="1:32" x14ac:dyDescent="0.25">
      <c r="A162" s="15">
        <v>41344.034722222219</v>
      </c>
      <c r="B162">
        <v>0.14599999999999999</v>
      </c>
      <c r="C162">
        <v>6.4754000000000006E-2</v>
      </c>
      <c r="D162" s="2">
        <f t="shared" si="4"/>
        <v>-0.999</v>
      </c>
      <c r="F162" s="2">
        <v>0</v>
      </c>
      <c r="G162" s="2">
        <v>101</v>
      </c>
      <c r="H162" s="2">
        <v>14</v>
      </c>
      <c r="I162" s="2">
        <v>14</v>
      </c>
      <c r="J162" s="2">
        <v>14</v>
      </c>
      <c r="K162" s="2">
        <f t="shared" si="5"/>
        <v>19.152241876822554</v>
      </c>
      <c r="V162" s="2">
        <v>0.14599999999999999</v>
      </c>
      <c r="X162" s="16">
        <v>41344.034722222219</v>
      </c>
      <c r="Y162">
        <v>0.14599999999999999</v>
      </c>
      <c r="Z162">
        <v>6.4754000000000006E-2</v>
      </c>
      <c r="AF162" s="15">
        <v>41344.034722222219</v>
      </c>
    </row>
    <row r="163" spans="1:32" x14ac:dyDescent="0.25">
      <c r="A163" s="15">
        <v>41344.038194444445</v>
      </c>
      <c r="B163">
        <v>0.13400000000000001</v>
      </c>
      <c r="C163">
        <v>5.5921029999999997E-2</v>
      </c>
      <c r="D163" s="2">
        <f t="shared" si="4"/>
        <v>-0.999</v>
      </c>
      <c r="F163" s="2">
        <v>0</v>
      </c>
      <c r="G163" s="2">
        <v>101</v>
      </c>
      <c r="H163" s="2">
        <v>14</v>
      </c>
      <c r="I163" s="2">
        <v>14</v>
      </c>
      <c r="J163" s="2">
        <v>14</v>
      </c>
      <c r="K163" s="2">
        <f t="shared" si="5"/>
        <v>17.29800675216125</v>
      </c>
      <c r="V163" s="2">
        <v>0.13400000000000001</v>
      </c>
      <c r="X163" s="16">
        <v>41344.038194444445</v>
      </c>
      <c r="Y163">
        <v>0.13400000000000001</v>
      </c>
      <c r="Z163">
        <v>5.5921029999999997E-2</v>
      </c>
      <c r="AF163" s="15">
        <v>41344.038194444445</v>
      </c>
    </row>
    <row r="164" spans="1:32" x14ac:dyDescent="0.25">
      <c r="A164" s="15">
        <v>41344.041666666664</v>
      </c>
      <c r="B164">
        <v>0.14099999999999999</v>
      </c>
      <c r="C164">
        <v>6.0999999999999999E-2</v>
      </c>
      <c r="D164" s="2">
        <f t="shared" si="4"/>
        <v>-0.999</v>
      </c>
      <c r="F164" s="2">
        <v>0</v>
      </c>
      <c r="G164" s="2">
        <v>101</v>
      </c>
      <c r="H164" s="2">
        <v>14</v>
      </c>
      <c r="I164" s="2">
        <v>14</v>
      </c>
      <c r="J164" s="2">
        <v>14</v>
      </c>
      <c r="K164" s="2">
        <f t="shared" si="5"/>
        <v>18.054428983185502</v>
      </c>
      <c r="V164" s="2">
        <v>0.14099999999999999</v>
      </c>
      <c r="X164" s="16">
        <v>41344.041666666664</v>
      </c>
      <c r="Y164">
        <v>0.14099999999999999</v>
      </c>
      <c r="Z164">
        <v>6.0999999999999999E-2</v>
      </c>
      <c r="AF164" s="15">
        <v>41344.041666666664</v>
      </c>
    </row>
    <row r="165" spans="1:32" x14ac:dyDescent="0.25">
      <c r="A165" s="15">
        <v>41344.045138888883</v>
      </c>
      <c r="B165">
        <v>0.13900000000000001</v>
      </c>
      <c r="C165">
        <v>5.9530409999999999E-2</v>
      </c>
      <c r="D165" s="2">
        <f t="shared" si="4"/>
        <v>-0.999</v>
      </c>
      <c r="F165" s="2">
        <v>0</v>
      </c>
      <c r="G165" s="2">
        <v>101</v>
      </c>
      <c r="H165" s="2">
        <v>14</v>
      </c>
      <c r="I165" s="2">
        <v>14</v>
      </c>
      <c r="J165" s="2">
        <v>14</v>
      </c>
      <c r="K165" s="2">
        <f t="shared" si="5"/>
        <v>17.859675751964236</v>
      </c>
      <c r="V165" s="2">
        <v>0.13900000000000001</v>
      </c>
      <c r="X165" s="16">
        <v>41344.045138888891</v>
      </c>
      <c r="Y165">
        <v>0.13900000000000001</v>
      </c>
      <c r="Z165">
        <v>5.9530409999999999E-2</v>
      </c>
      <c r="AF165" s="15">
        <v>41344.045138888883</v>
      </c>
    </row>
    <row r="166" spans="1:32" x14ac:dyDescent="0.25">
      <c r="A166" s="15">
        <v>41344.048611111109</v>
      </c>
      <c r="B166">
        <v>0.13700000000000001</v>
      </c>
      <c r="C166">
        <v>5.8075559999999998E-2</v>
      </c>
      <c r="D166" s="2">
        <f t="shared" si="4"/>
        <v>-0.999</v>
      </c>
      <c r="F166" s="2">
        <v>0</v>
      </c>
      <c r="G166" s="2">
        <v>101</v>
      </c>
      <c r="H166" s="2">
        <v>14</v>
      </c>
      <c r="I166" s="2">
        <v>14</v>
      </c>
      <c r="J166" s="2">
        <v>14</v>
      </c>
      <c r="K166" s="2">
        <f t="shared" si="5"/>
        <v>17.450154377116988</v>
      </c>
      <c r="V166" s="2">
        <v>0.13700000000000001</v>
      </c>
      <c r="X166" s="16">
        <v>41344.048611111109</v>
      </c>
      <c r="Y166">
        <v>0.13700000000000001</v>
      </c>
      <c r="Z166">
        <v>5.8075559999999998E-2</v>
      </c>
      <c r="AF166" s="15">
        <v>41344.048611111109</v>
      </c>
    </row>
    <row r="167" spans="1:32" x14ac:dyDescent="0.25">
      <c r="A167" s="15">
        <v>41344.052083333328</v>
      </c>
      <c r="B167">
        <v>0.13600000000000001</v>
      </c>
      <c r="C167">
        <v>5.7353679999999997E-2</v>
      </c>
      <c r="D167" s="2">
        <f t="shared" si="4"/>
        <v>-0.999</v>
      </c>
      <c r="F167" s="2">
        <v>0</v>
      </c>
      <c r="G167" s="2">
        <v>101</v>
      </c>
      <c r="H167" s="2">
        <v>14</v>
      </c>
      <c r="I167" s="2">
        <v>14</v>
      </c>
      <c r="J167" s="2">
        <v>14</v>
      </c>
      <c r="K167" s="2">
        <f t="shared" si="5"/>
        <v>17.179450126915299</v>
      </c>
      <c r="V167" s="2">
        <v>0.13600000000000001</v>
      </c>
      <c r="X167" s="16">
        <v>41344.052083333336</v>
      </c>
      <c r="Y167">
        <v>0.13600000000000001</v>
      </c>
      <c r="Z167">
        <v>5.7353679999999997E-2</v>
      </c>
      <c r="AF167" s="15">
        <v>41344.052083333328</v>
      </c>
    </row>
    <row r="168" spans="1:32" x14ac:dyDescent="0.25">
      <c r="A168" s="15">
        <v>41344.055555555555</v>
      </c>
      <c r="B168">
        <v>0.13400000000000001</v>
      </c>
      <c r="C168">
        <v>5.5921029999999997E-2</v>
      </c>
      <c r="D168" s="2">
        <f t="shared" si="4"/>
        <v>-0.999</v>
      </c>
      <c r="F168" s="2">
        <v>0</v>
      </c>
      <c r="G168" s="2">
        <v>101</v>
      </c>
      <c r="H168" s="2">
        <v>14</v>
      </c>
      <c r="I168" s="2">
        <v>14</v>
      </c>
      <c r="J168" s="2">
        <v>14</v>
      </c>
      <c r="K168" s="2">
        <f t="shared" si="5"/>
        <v>16.750494752089637</v>
      </c>
      <c r="V168" s="2">
        <v>0.13400000000000001</v>
      </c>
      <c r="X168" s="16">
        <v>41344.055555555555</v>
      </c>
      <c r="Y168">
        <v>0.13400000000000001</v>
      </c>
      <c r="Z168">
        <v>5.5921029999999997E-2</v>
      </c>
      <c r="AF168" s="15">
        <v>41344.055555555555</v>
      </c>
    </row>
    <row r="169" spans="1:32" x14ac:dyDescent="0.25">
      <c r="A169" s="15">
        <v>41344.059027777774</v>
      </c>
      <c r="B169">
        <v>0.13100000000000001</v>
      </c>
      <c r="C169">
        <v>5.3800000000000001E-2</v>
      </c>
      <c r="D169" s="2">
        <f t="shared" si="4"/>
        <v>-0.999</v>
      </c>
      <c r="F169" s="2">
        <v>0</v>
      </c>
      <c r="G169" s="2">
        <v>101</v>
      </c>
      <c r="H169" s="2">
        <v>14</v>
      </c>
      <c r="I169" s="2">
        <v>14</v>
      </c>
      <c r="J169" s="2">
        <v>14</v>
      </c>
      <c r="K169" s="2">
        <f t="shared" si="5"/>
        <v>15.968288626512372</v>
      </c>
      <c r="V169" s="2">
        <v>0.13100000000000001</v>
      </c>
      <c r="X169" s="16">
        <v>41344.059027777781</v>
      </c>
      <c r="Y169">
        <v>0.13100000000000001</v>
      </c>
      <c r="Z169">
        <v>5.3800000000000001E-2</v>
      </c>
      <c r="AF169" s="15">
        <v>41344.059027777774</v>
      </c>
    </row>
    <row r="170" spans="1:32" x14ac:dyDescent="0.25">
      <c r="A170" s="15">
        <v>41344.0625</v>
      </c>
      <c r="B170">
        <v>0.121</v>
      </c>
      <c r="C170">
        <v>4.7100000000000003E-2</v>
      </c>
      <c r="D170" s="2">
        <f t="shared" si="4"/>
        <v>-0.999</v>
      </c>
      <c r="F170" s="2">
        <v>0</v>
      </c>
      <c r="G170" s="2">
        <v>101</v>
      </c>
      <c r="H170" s="2">
        <v>14</v>
      </c>
      <c r="I170" s="2">
        <v>14</v>
      </c>
      <c r="J170" s="2">
        <v>14</v>
      </c>
      <c r="K170" s="2">
        <f t="shared" si="5"/>
        <v>14.555731126774944</v>
      </c>
      <c r="V170" s="2">
        <v>0.121</v>
      </c>
      <c r="X170" s="16">
        <v>41344.0625</v>
      </c>
      <c r="Y170">
        <v>0.121</v>
      </c>
      <c r="Z170">
        <v>4.7100000000000003E-2</v>
      </c>
      <c r="AF170" s="15">
        <v>41344.0625</v>
      </c>
    </row>
    <row r="171" spans="1:32" x14ac:dyDescent="0.25">
      <c r="A171" s="15">
        <v>41344.065972222219</v>
      </c>
      <c r="B171">
        <v>0.128</v>
      </c>
      <c r="C171">
        <v>5.175283E-2</v>
      </c>
      <c r="D171" s="2">
        <f t="shared" si="4"/>
        <v>-0.999</v>
      </c>
      <c r="F171" s="2">
        <v>0</v>
      </c>
      <c r="G171" s="2">
        <v>101</v>
      </c>
      <c r="H171" s="2">
        <v>14</v>
      </c>
      <c r="I171" s="2">
        <v>14</v>
      </c>
      <c r="J171" s="2">
        <v>14</v>
      </c>
      <c r="K171" s="2">
        <f t="shared" si="5"/>
        <v>15.300849376911135</v>
      </c>
      <c r="V171" s="2">
        <v>0.128</v>
      </c>
      <c r="X171" s="16">
        <v>41344.065972222219</v>
      </c>
      <c r="Y171">
        <v>0.128</v>
      </c>
      <c r="Z171">
        <v>5.175283E-2</v>
      </c>
      <c r="AF171" s="15">
        <v>41344.065972222219</v>
      </c>
    </row>
    <row r="172" spans="1:32" x14ac:dyDescent="0.25">
      <c r="A172" s="15">
        <v>41344.069444444445</v>
      </c>
      <c r="B172">
        <v>0.126</v>
      </c>
      <c r="C172">
        <v>5.040567E-2</v>
      </c>
      <c r="D172" s="2">
        <f t="shared" si="4"/>
        <v>-0.999</v>
      </c>
      <c r="F172" s="2">
        <v>0</v>
      </c>
      <c r="G172" s="2">
        <v>101</v>
      </c>
      <c r="H172" s="2">
        <v>14</v>
      </c>
      <c r="I172" s="2">
        <v>14</v>
      </c>
      <c r="J172" s="2">
        <v>14</v>
      </c>
      <c r="K172" s="2">
        <f t="shared" si="5"/>
        <v>15.147159376842545</v>
      </c>
      <c r="V172" s="2">
        <v>0.126</v>
      </c>
      <c r="X172" s="16">
        <v>41344.069444444445</v>
      </c>
      <c r="Y172">
        <v>0.126</v>
      </c>
      <c r="Z172">
        <v>5.040567E-2</v>
      </c>
      <c r="AF172" s="15">
        <v>41344.069444444445</v>
      </c>
    </row>
    <row r="173" spans="1:32" x14ac:dyDescent="0.25">
      <c r="A173" s="15">
        <v>41344.072916666664</v>
      </c>
      <c r="B173">
        <v>0.125</v>
      </c>
      <c r="C173">
        <v>4.9737400000000001E-2</v>
      </c>
      <c r="D173" s="2">
        <f t="shared" si="4"/>
        <v>-0.999</v>
      </c>
      <c r="F173" s="2">
        <v>0</v>
      </c>
      <c r="G173" s="2">
        <v>101</v>
      </c>
      <c r="H173" s="2">
        <v>14</v>
      </c>
      <c r="I173" s="2">
        <v>14</v>
      </c>
      <c r="J173" s="2">
        <v>14</v>
      </c>
      <c r="K173" s="2">
        <f t="shared" si="5"/>
        <v>14.840164861179021</v>
      </c>
      <c r="V173" s="2">
        <v>0.125</v>
      </c>
      <c r="X173" s="16">
        <v>41344.072916666664</v>
      </c>
      <c r="Y173">
        <v>0.125</v>
      </c>
      <c r="Z173">
        <v>4.9737400000000001E-2</v>
      </c>
      <c r="AF173" s="15">
        <v>41344.072916666664</v>
      </c>
    </row>
    <row r="174" spans="1:32" x14ac:dyDescent="0.25">
      <c r="A174" s="26">
        <v>41344.076388888883</v>
      </c>
      <c r="B174" s="27">
        <v>0.1207078</v>
      </c>
      <c r="C174" s="27">
        <v>4.6907659999999997E-2</v>
      </c>
      <c r="D174" s="28">
        <f t="shared" si="4"/>
        <v>0.1207078</v>
      </c>
      <c r="E174" s="28"/>
      <c r="F174" s="28">
        <v>0</v>
      </c>
      <c r="G174" s="28">
        <v>1075</v>
      </c>
      <c r="H174" s="28">
        <v>15</v>
      </c>
      <c r="I174" s="28">
        <v>15</v>
      </c>
      <c r="J174" s="28">
        <v>15</v>
      </c>
      <c r="K174" s="28">
        <f t="shared" si="5"/>
        <v>14.178413251539403</v>
      </c>
      <c r="L174" s="29">
        <f ca="1">SUM(INDIRECT(R174&amp;":"&amp;S174))</f>
        <v>256.60360612649907</v>
      </c>
      <c r="M174" s="30">
        <f ca="1">L174/$K$261</f>
        <v>1.6804249632364078E-2</v>
      </c>
      <c r="N174" s="29">
        <f ca="1">L174*$K$259/$K$260</f>
        <v>64.170135886004559</v>
      </c>
      <c r="O174" s="28" t="str">
        <f>"JF3-8-"&amp;J174</f>
        <v>JF3-8-15</v>
      </c>
      <c r="P174" s="31">
        <f>A174</f>
        <v>41344.076388888883</v>
      </c>
      <c r="Q174" s="32">
        <f>A174</f>
        <v>41344.076388888883</v>
      </c>
      <c r="R174" s="31" t="str">
        <f>ADDRESS(ROW($A$10)+1+MATCH(T174,$A$10:$A$100000,1)-1,COLUMN($A$10)+10,4)</f>
        <v>K166</v>
      </c>
      <c r="S174" s="35" t="str">
        <f>ADDRESS(ROW($A$10)+MATCH(U174,$A$10:$A$100000,1)-1,COLUMN($A$10)+10,4)</f>
        <v>K183</v>
      </c>
      <c r="T174" s="35">
        <v>41344.045138888883</v>
      </c>
      <c r="U174" s="35">
        <v>41344.107638888883</v>
      </c>
      <c r="V174" s="28">
        <v>0.11</v>
      </c>
      <c r="W174" s="28"/>
      <c r="X174" s="33">
        <v>41344.076388888891</v>
      </c>
      <c r="Y174" s="27">
        <v>0.1207078</v>
      </c>
      <c r="Z174" s="27">
        <v>4.6907659999999997E-2</v>
      </c>
      <c r="AA174" s="28"/>
      <c r="AB174" s="28"/>
      <c r="AC174" s="28"/>
      <c r="AD174" s="28"/>
      <c r="AE174" s="34"/>
      <c r="AF174" s="26">
        <v>41344.076388888883</v>
      </c>
    </row>
    <row r="175" spans="1:32" x14ac:dyDescent="0.25">
      <c r="A175" s="15">
        <v>41344.079861111109</v>
      </c>
      <c r="B175">
        <v>0.1207078</v>
      </c>
      <c r="C175">
        <v>4.6907659999999997E-2</v>
      </c>
      <c r="D175" s="2">
        <f t="shared" si="4"/>
        <v>-0.999</v>
      </c>
      <c r="F175" s="2">
        <v>0</v>
      </c>
      <c r="G175" s="2">
        <v>101</v>
      </c>
      <c r="H175" s="2">
        <v>15</v>
      </c>
      <c r="I175" s="2">
        <v>15</v>
      </c>
      <c r="J175" s="2">
        <v>15</v>
      </c>
      <c r="K175" s="2">
        <f t="shared" si="5"/>
        <v>14.037691876670461</v>
      </c>
      <c r="V175" s="2">
        <v>0.122</v>
      </c>
      <c r="X175" s="16">
        <v>41344.079861111109</v>
      </c>
      <c r="Y175">
        <v>0.1207078</v>
      </c>
      <c r="Z175">
        <v>4.6907659999999997E-2</v>
      </c>
      <c r="AF175" s="15">
        <v>41344.079861111109</v>
      </c>
    </row>
    <row r="176" spans="1:32" x14ac:dyDescent="0.25">
      <c r="A176" s="15">
        <v>41344.083333333328</v>
      </c>
      <c r="B176">
        <v>0.11929910000000001</v>
      </c>
      <c r="C176">
        <v>4.5984829999999997E-2</v>
      </c>
      <c r="D176" s="2">
        <f t="shared" si="4"/>
        <v>-0.999</v>
      </c>
      <c r="F176" s="2">
        <v>0</v>
      </c>
      <c r="G176" s="2">
        <v>101</v>
      </c>
      <c r="H176" s="2">
        <v>15</v>
      </c>
      <c r="I176" s="2">
        <v>15</v>
      </c>
      <c r="J176" s="2">
        <v>15</v>
      </c>
      <c r="K176" s="2">
        <f t="shared" si="5"/>
        <v>13.761679501494172</v>
      </c>
      <c r="V176" s="2">
        <v>0.11700000000000001</v>
      </c>
      <c r="X176" s="16">
        <v>41344.083333333336</v>
      </c>
      <c r="Y176">
        <v>0.11929910000000001</v>
      </c>
      <c r="Z176">
        <v>4.5984829999999997E-2</v>
      </c>
      <c r="AF176" s="15">
        <v>41344.083333333328</v>
      </c>
    </row>
    <row r="177" spans="1:32" x14ac:dyDescent="0.25">
      <c r="A177" s="15">
        <v>41344.086805555555</v>
      </c>
      <c r="B177">
        <v>0.1164816</v>
      </c>
      <c r="C177">
        <v>4.4161480000000003E-2</v>
      </c>
      <c r="D177" s="2">
        <f t="shared" si="4"/>
        <v>-0.999</v>
      </c>
      <c r="F177" s="2">
        <v>0</v>
      </c>
      <c r="G177" s="2">
        <v>101</v>
      </c>
      <c r="H177" s="2">
        <v>15</v>
      </c>
      <c r="I177" s="2">
        <v>15</v>
      </c>
      <c r="J177" s="2">
        <v>15</v>
      </c>
      <c r="K177" s="2">
        <f t="shared" si="5"/>
        <v>13.283052001653372</v>
      </c>
      <c r="V177" s="2">
        <v>0.11899999999999999</v>
      </c>
      <c r="X177" s="16">
        <v>41344.086805555555</v>
      </c>
      <c r="Y177">
        <v>0.1164816</v>
      </c>
      <c r="Z177">
        <v>4.4161480000000003E-2</v>
      </c>
      <c r="AF177" s="15">
        <v>41344.086805555555</v>
      </c>
    </row>
    <row r="178" spans="1:32" x14ac:dyDescent="0.25">
      <c r="A178" s="15">
        <v>41344.090277777774</v>
      </c>
      <c r="B178">
        <v>0.11507290000000001</v>
      </c>
      <c r="C178">
        <v>4.3261010000000003E-2</v>
      </c>
      <c r="D178" s="2">
        <f t="shared" si="4"/>
        <v>-0.999</v>
      </c>
      <c r="F178" s="2">
        <v>0</v>
      </c>
      <c r="G178" s="2">
        <v>101</v>
      </c>
      <c r="H178" s="2">
        <v>15</v>
      </c>
      <c r="I178" s="2">
        <v>15</v>
      </c>
      <c r="J178" s="2">
        <v>15</v>
      </c>
      <c r="K178" s="2">
        <f t="shared" si="5"/>
        <v>12.945382501401792</v>
      </c>
      <c r="V178" s="2">
        <v>0.12</v>
      </c>
      <c r="X178" s="16">
        <v>41344.090277777781</v>
      </c>
      <c r="Y178">
        <v>0.11507290000000001</v>
      </c>
      <c r="Z178">
        <v>4.3261010000000003E-2</v>
      </c>
      <c r="AF178" s="15">
        <v>41344.090277777774</v>
      </c>
    </row>
    <row r="179" spans="1:32" x14ac:dyDescent="0.25">
      <c r="A179" s="15">
        <v>41344.09375</v>
      </c>
      <c r="B179">
        <v>0.11225540000000001</v>
      </c>
      <c r="C179">
        <v>4.1482659999999998E-2</v>
      </c>
      <c r="D179" s="2">
        <f t="shared" si="4"/>
        <v>-0.999</v>
      </c>
      <c r="F179" s="2">
        <v>0</v>
      </c>
      <c r="G179" s="2">
        <v>101</v>
      </c>
      <c r="H179" s="2">
        <v>15</v>
      </c>
      <c r="I179" s="2">
        <v>15</v>
      </c>
      <c r="J179" s="2">
        <v>15</v>
      </c>
      <c r="K179" s="2">
        <f t="shared" si="5"/>
        <v>12.478578376557047</v>
      </c>
      <c r="V179" s="2">
        <v>0.12</v>
      </c>
      <c r="X179" s="16">
        <v>41344.09375</v>
      </c>
      <c r="Y179">
        <v>0.11225540000000001</v>
      </c>
      <c r="Z179">
        <v>4.1482659999999998E-2</v>
      </c>
      <c r="AF179" s="15">
        <v>41344.09375</v>
      </c>
    </row>
    <row r="180" spans="1:32" x14ac:dyDescent="0.25">
      <c r="A180" s="15">
        <v>41344.097222222219</v>
      </c>
      <c r="B180">
        <v>0.11084670000000001</v>
      </c>
      <c r="C180">
        <v>4.0605120000000001E-2</v>
      </c>
      <c r="D180" s="2">
        <f t="shared" si="4"/>
        <v>-0.999</v>
      </c>
      <c r="F180" s="2">
        <v>0</v>
      </c>
      <c r="G180" s="2">
        <v>101</v>
      </c>
      <c r="H180" s="2">
        <v>15</v>
      </c>
      <c r="I180" s="2">
        <v>15</v>
      </c>
      <c r="J180" s="2">
        <v>15</v>
      </c>
      <c r="K180" s="2">
        <f t="shared" si="5"/>
        <v>12.214443751387471</v>
      </c>
      <c r="V180" s="2">
        <v>0.112</v>
      </c>
      <c r="X180" s="16">
        <v>41344.097222222219</v>
      </c>
      <c r="Y180">
        <v>0.11084670000000001</v>
      </c>
      <c r="Z180">
        <v>4.0605120000000001E-2</v>
      </c>
      <c r="AF180" s="15">
        <v>41344.097222222219</v>
      </c>
    </row>
    <row r="181" spans="1:32" x14ac:dyDescent="0.25">
      <c r="A181" s="15">
        <v>41344.100694444445</v>
      </c>
      <c r="B181">
        <v>0.11084670000000001</v>
      </c>
      <c r="C181">
        <v>4.0605120000000001E-2</v>
      </c>
      <c r="D181" s="2">
        <f t="shared" si="4"/>
        <v>-0.999</v>
      </c>
      <c r="F181" s="2">
        <v>0</v>
      </c>
      <c r="G181" s="2">
        <v>101</v>
      </c>
      <c r="H181" s="2">
        <v>15</v>
      </c>
      <c r="I181" s="2">
        <v>15</v>
      </c>
      <c r="J181" s="2">
        <v>15</v>
      </c>
      <c r="K181" s="2">
        <f t="shared" si="5"/>
        <v>12.181536001418117</v>
      </c>
      <c r="V181" s="2">
        <v>0.11899999999999999</v>
      </c>
      <c r="X181" s="16">
        <v>41344.100694444445</v>
      </c>
      <c r="Y181">
        <v>0.11084670000000001</v>
      </c>
      <c r="Z181">
        <v>4.0605120000000001E-2</v>
      </c>
      <c r="AF181" s="15">
        <v>41344.100694444445</v>
      </c>
    </row>
    <row r="182" spans="1:32" x14ac:dyDescent="0.25">
      <c r="A182" s="15">
        <v>41344.104166666664</v>
      </c>
      <c r="B182">
        <v>0.11084670000000001</v>
      </c>
      <c r="C182">
        <v>4.0605120000000001E-2</v>
      </c>
      <c r="D182" s="2">
        <f t="shared" si="4"/>
        <v>-0.999</v>
      </c>
      <c r="F182" s="2">
        <v>0</v>
      </c>
      <c r="G182" s="2">
        <v>101</v>
      </c>
      <c r="H182" s="2">
        <v>15</v>
      </c>
      <c r="I182" s="2">
        <v>15</v>
      </c>
      <c r="J182" s="2">
        <v>15</v>
      </c>
      <c r="K182" s="2">
        <f t="shared" si="5"/>
        <v>12.18153598865506</v>
      </c>
      <c r="V182" s="2">
        <v>0.11899999999999999</v>
      </c>
      <c r="X182" s="16">
        <v>41344.104166666664</v>
      </c>
      <c r="Y182">
        <v>0.11084670000000001</v>
      </c>
      <c r="Z182">
        <v>4.0605120000000001E-2</v>
      </c>
      <c r="AF182" s="15">
        <v>41344.104166666664</v>
      </c>
    </row>
    <row r="183" spans="1:32" x14ac:dyDescent="0.25">
      <c r="A183" s="15">
        <v>41344.107638888883</v>
      </c>
      <c r="B183">
        <v>0.11084670000000001</v>
      </c>
      <c r="C183">
        <v>4.0605120000000001E-2</v>
      </c>
      <c r="D183" s="2">
        <f t="shared" si="4"/>
        <v>-0.999</v>
      </c>
      <c r="F183" s="2">
        <v>0</v>
      </c>
      <c r="G183" s="2">
        <v>101</v>
      </c>
      <c r="H183" s="2">
        <v>15</v>
      </c>
      <c r="I183" s="2">
        <v>15</v>
      </c>
      <c r="J183" s="2">
        <v>15</v>
      </c>
      <c r="K183" s="2">
        <f t="shared" si="5"/>
        <v>12.14900025138024</v>
      </c>
      <c r="V183" s="2">
        <v>0.11799999999999999</v>
      </c>
      <c r="X183" s="16">
        <v>41344.107638888891</v>
      </c>
      <c r="Y183">
        <v>0.11084670000000001</v>
      </c>
      <c r="Z183">
        <v>4.0605120000000001E-2</v>
      </c>
      <c r="AF183" s="15">
        <v>41344.107638888883</v>
      </c>
    </row>
    <row r="184" spans="1:32" x14ac:dyDescent="0.25">
      <c r="A184" s="15">
        <v>41344.111111111109</v>
      </c>
      <c r="B184">
        <v>0.1094379</v>
      </c>
      <c r="C184">
        <v>3.9737500000000002E-2</v>
      </c>
      <c r="D184" s="2">
        <f t="shared" si="4"/>
        <v>-0.999</v>
      </c>
      <c r="F184" s="2">
        <v>0</v>
      </c>
      <c r="G184" s="2">
        <v>101</v>
      </c>
      <c r="H184" s="2">
        <v>15</v>
      </c>
      <c r="I184" s="2">
        <v>15</v>
      </c>
      <c r="J184" s="2">
        <v>15</v>
      </c>
      <c r="K184" s="2">
        <f t="shared" si="5"/>
        <v>11.953785751425693</v>
      </c>
      <c r="V184" s="2">
        <v>0.11700000000000001</v>
      </c>
      <c r="X184" s="16">
        <v>41344.111111111109</v>
      </c>
      <c r="Y184">
        <v>0.1094379</v>
      </c>
      <c r="Z184">
        <v>3.9737500000000002E-2</v>
      </c>
      <c r="AF184" s="15">
        <v>41344.111111111109</v>
      </c>
    </row>
    <row r="185" spans="1:32" x14ac:dyDescent="0.25">
      <c r="A185" s="15">
        <v>41344.114583333328</v>
      </c>
      <c r="B185">
        <v>0.1094379</v>
      </c>
      <c r="C185">
        <v>3.9737500000000002E-2</v>
      </c>
      <c r="D185" s="2">
        <f t="shared" si="4"/>
        <v>-0.999</v>
      </c>
      <c r="F185" s="2">
        <v>0</v>
      </c>
      <c r="G185" s="2">
        <v>101</v>
      </c>
      <c r="H185" s="2">
        <v>15</v>
      </c>
      <c r="I185" s="2">
        <v>15</v>
      </c>
      <c r="J185" s="2">
        <v>15</v>
      </c>
      <c r="K185" s="2">
        <f t="shared" si="5"/>
        <v>11.888997376350268</v>
      </c>
      <c r="V185" s="2">
        <v>0.11700000000000001</v>
      </c>
      <c r="X185" s="16">
        <v>41344.114583333336</v>
      </c>
      <c r="Y185">
        <v>0.1094379</v>
      </c>
      <c r="Z185">
        <v>3.9737500000000002E-2</v>
      </c>
      <c r="AF185" s="15">
        <v>41344.114583333328</v>
      </c>
    </row>
    <row r="186" spans="1:32" x14ac:dyDescent="0.25">
      <c r="A186" s="15">
        <v>41344.118055555555</v>
      </c>
      <c r="B186">
        <v>0.10802920000000001</v>
      </c>
      <c r="C186">
        <v>3.8877429999999998E-2</v>
      </c>
      <c r="D186" s="2">
        <f t="shared" si="4"/>
        <v>-0.999</v>
      </c>
      <c r="F186" s="2">
        <v>0</v>
      </c>
      <c r="G186" s="2">
        <v>101</v>
      </c>
      <c r="H186" s="2">
        <v>15</v>
      </c>
      <c r="I186" s="2">
        <v>15</v>
      </c>
      <c r="J186" s="2">
        <v>15</v>
      </c>
      <c r="K186" s="2">
        <f t="shared" si="5"/>
        <v>11.663514001425099</v>
      </c>
      <c r="V186" s="2">
        <v>0.11799999999999999</v>
      </c>
      <c r="X186" s="16">
        <v>41344.118055555555</v>
      </c>
      <c r="Y186">
        <v>0.10802920000000001</v>
      </c>
      <c r="Z186">
        <v>3.8877429999999998E-2</v>
      </c>
      <c r="AF186" s="15">
        <v>41344.118055555555</v>
      </c>
    </row>
    <row r="187" spans="1:32" x14ac:dyDescent="0.25">
      <c r="A187" s="15">
        <v>41344.121527777774</v>
      </c>
      <c r="B187">
        <v>0.10662050000000001</v>
      </c>
      <c r="C187">
        <v>3.8024959999999997E-2</v>
      </c>
      <c r="D187" s="2">
        <f t="shared" si="4"/>
        <v>-0.999</v>
      </c>
      <c r="F187" s="2">
        <v>0</v>
      </c>
      <c r="G187" s="2">
        <v>101</v>
      </c>
      <c r="H187" s="2">
        <v>15</v>
      </c>
      <c r="I187" s="2">
        <v>15</v>
      </c>
      <c r="J187" s="2">
        <v>15</v>
      </c>
      <c r="K187" s="2">
        <f t="shared" si="5"/>
        <v>11.40777337626135</v>
      </c>
      <c r="V187" s="2">
        <v>0.11799999999999999</v>
      </c>
      <c r="X187" s="16">
        <v>41344.121527777781</v>
      </c>
      <c r="Y187">
        <v>0.10662050000000001</v>
      </c>
      <c r="Z187">
        <v>3.8024959999999997E-2</v>
      </c>
      <c r="AF187" s="15">
        <v>41344.121527777774</v>
      </c>
    </row>
    <row r="188" spans="1:32" x14ac:dyDescent="0.25">
      <c r="A188" s="15">
        <v>41344.125</v>
      </c>
      <c r="B188">
        <v>0.10521179999999999</v>
      </c>
      <c r="C188">
        <v>3.7180100000000001E-2</v>
      </c>
      <c r="D188" s="2">
        <f t="shared" si="4"/>
        <v>-0.999</v>
      </c>
      <c r="F188" s="2">
        <v>0</v>
      </c>
      <c r="G188" s="2">
        <v>101</v>
      </c>
      <c r="H188" s="2">
        <v>15</v>
      </c>
      <c r="I188" s="2">
        <v>15</v>
      </c>
      <c r="J188" s="2">
        <v>15</v>
      </c>
      <c r="K188" s="2">
        <f t="shared" si="5"/>
        <v>11.154317626364623</v>
      </c>
      <c r="V188" s="2">
        <v>0.11700000000000001</v>
      </c>
      <c r="X188" s="16">
        <v>41344.125</v>
      </c>
      <c r="Y188">
        <v>0.10521179999999999</v>
      </c>
      <c r="Z188">
        <v>3.7180100000000001E-2</v>
      </c>
      <c r="AF188" s="15">
        <v>41344.125</v>
      </c>
    </row>
    <row r="189" spans="1:32" x14ac:dyDescent="0.25">
      <c r="A189" s="15">
        <v>41344.128472222219</v>
      </c>
      <c r="B189">
        <v>0.10380300000000001</v>
      </c>
      <c r="C189">
        <v>3.6342909999999999E-2</v>
      </c>
      <c r="D189" s="2">
        <f t="shared" si="4"/>
        <v>-0.999</v>
      </c>
      <c r="F189" s="2">
        <v>0</v>
      </c>
      <c r="G189" s="2">
        <v>101</v>
      </c>
      <c r="H189" s="2">
        <v>15</v>
      </c>
      <c r="I189" s="2">
        <v>15</v>
      </c>
      <c r="J189" s="2">
        <v>15</v>
      </c>
      <c r="K189" s="2">
        <f t="shared" si="5"/>
        <v>10.872327001167914</v>
      </c>
      <c r="V189" s="2">
        <v>0.11600000000000001</v>
      </c>
      <c r="X189" s="16">
        <v>41344.128472222219</v>
      </c>
      <c r="Y189">
        <v>0.10380300000000001</v>
      </c>
      <c r="Z189">
        <v>3.6342909999999999E-2</v>
      </c>
      <c r="AF189" s="15">
        <v>41344.128472222219</v>
      </c>
    </row>
    <row r="190" spans="1:32" x14ac:dyDescent="0.25">
      <c r="A190" s="15">
        <v>41344.131944444445</v>
      </c>
      <c r="B190">
        <v>0.10098559999999999</v>
      </c>
      <c r="C190">
        <v>3.4691159999999999E-2</v>
      </c>
      <c r="D190" s="2">
        <f t="shared" si="4"/>
        <v>-0.999</v>
      </c>
      <c r="F190" s="2">
        <v>0</v>
      </c>
      <c r="G190" s="2">
        <v>101</v>
      </c>
      <c r="H190" s="2">
        <v>15</v>
      </c>
      <c r="I190" s="2">
        <v>15</v>
      </c>
      <c r="J190" s="2">
        <v>15</v>
      </c>
      <c r="K190" s="2">
        <f t="shared" si="5"/>
        <v>10.43709975131366</v>
      </c>
      <c r="V190" s="2">
        <v>0.11600000000000001</v>
      </c>
      <c r="X190" s="16">
        <v>41344.131944444445</v>
      </c>
      <c r="Y190">
        <v>0.10098559999999999</v>
      </c>
      <c r="Z190">
        <v>3.4691159999999999E-2</v>
      </c>
      <c r="AF190" s="15">
        <v>41344.131944444445</v>
      </c>
    </row>
    <row r="191" spans="1:32" x14ac:dyDescent="0.25">
      <c r="A191" s="15">
        <v>41344.135416666664</v>
      </c>
      <c r="B191">
        <v>9.957684E-2</v>
      </c>
      <c r="C191">
        <v>3.3832790000000001E-2</v>
      </c>
      <c r="D191" s="2">
        <f t="shared" si="4"/>
        <v>-0.999</v>
      </c>
      <c r="F191" s="2">
        <v>0</v>
      </c>
      <c r="G191" s="2">
        <v>101</v>
      </c>
      <c r="H191" s="2">
        <v>15</v>
      </c>
      <c r="I191" s="2">
        <v>15</v>
      </c>
      <c r="J191" s="2">
        <v>15</v>
      </c>
      <c r="K191" s="2">
        <f t="shared" si="5"/>
        <v>10.126015865569414</v>
      </c>
      <c r="V191" s="2">
        <v>0.11600000000000001</v>
      </c>
      <c r="X191" s="16">
        <v>41344.135416666664</v>
      </c>
      <c r="Y191">
        <v>9.957684E-2</v>
      </c>
      <c r="Z191">
        <v>3.3832790000000001E-2</v>
      </c>
      <c r="AF191" s="15">
        <v>41344.135416666664</v>
      </c>
    </row>
    <row r="192" spans="1:32" x14ac:dyDescent="0.25">
      <c r="A192" s="26">
        <v>41344.138888888883</v>
      </c>
      <c r="B192" s="27">
        <v>9.7088079999999993E-2</v>
      </c>
      <c r="C192" s="27">
        <v>3.2339189999999997E-2</v>
      </c>
      <c r="D192" s="28">
        <f t="shared" si="4"/>
        <v>9.7088079999999993E-2</v>
      </c>
      <c r="E192" s="28"/>
      <c r="F192" s="28">
        <v>0</v>
      </c>
      <c r="G192" s="28">
        <v>1076</v>
      </c>
      <c r="H192" s="28">
        <v>16</v>
      </c>
      <c r="I192" s="28">
        <v>16</v>
      </c>
      <c r="J192" s="28">
        <v>16</v>
      </c>
      <c r="K192" s="28">
        <f t="shared" si="5"/>
        <v>9.7193171260325073</v>
      </c>
      <c r="L192" s="29">
        <f ca="1">SUM(INDIRECT(R192&amp;":"&amp;S192))</f>
        <v>174.04779975179895</v>
      </c>
      <c r="M192" s="30">
        <f ca="1">L192/$K$261</f>
        <v>1.1397901686350893E-2</v>
      </c>
      <c r="N192" s="29">
        <f ca="1">L192*$K$259/$K$260</f>
        <v>43.524996118827637</v>
      </c>
      <c r="O192" s="28" t="str">
        <f>"JF3-8-"&amp;J192</f>
        <v>JF3-8-16</v>
      </c>
      <c r="P192" s="31">
        <f>A192</f>
        <v>41344.138888888883</v>
      </c>
      <c r="Q192" s="32">
        <f>A192</f>
        <v>41344.138888888883</v>
      </c>
      <c r="R192" s="31" t="str">
        <f>ADDRESS(ROW($A$10)+1+MATCH(T192,$A$10:$A$100000,1)-1,COLUMN($A$10)+10,4)</f>
        <v>K184</v>
      </c>
      <c r="S192" s="35" t="str">
        <f>ADDRESS(ROW($A$10)+MATCH(U192,$A$10:$A$100000,1)-1,COLUMN($A$10)+10,4)</f>
        <v>K201</v>
      </c>
      <c r="T192" s="35">
        <v>41344.107638888883</v>
      </c>
      <c r="U192" s="35">
        <v>41344.170138888883</v>
      </c>
      <c r="V192" s="28">
        <v>0.113</v>
      </c>
      <c r="W192" s="28"/>
      <c r="X192" s="33">
        <v>41344.138888888891</v>
      </c>
      <c r="Y192" s="27">
        <v>9.7088079999999993E-2</v>
      </c>
      <c r="Z192" s="27">
        <v>3.2339189999999997E-2</v>
      </c>
      <c r="AA192" s="28"/>
      <c r="AB192" s="28"/>
      <c r="AC192" s="28"/>
      <c r="AD192" s="28"/>
      <c r="AE192" s="34"/>
      <c r="AF192" s="26">
        <v>41344.138888888883</v>
      </c>
    </row>
    <row r="193" spans="1:32" x14ac:dyDescent="0.25">
      <c r="A193" s="15">
        <v>41344.142361111109</v>
      </c>
      <c r="B193">
        <v>9.5350649999999995E-2</v>
      </c>
      <c r="C193">
        <v>3.1313859999999999E-2</v>
      </c>
      <c r="D193" s="2">
        <f t="shared" si="4"/>
        <v>-0.999</v>
      </c>
      <c r="F193" s="2">
        <v>0</v>
      </c>
      <c r="G193" s="2">
        <v>101</v>
      </c>
      <c r="H193" s="2">
        <v>16</v>
      </c>
      <c r="I193" s="2">
        <v>16</v>
      </c>
      <c r="J193" s="2">
        <v>16</v>
      </c>
      <c r="K193" s="2">
        <f t="shared" si="5"/>
        <v>9.4018275011670518</v>
      </c>
      <c r="V193" s="2">
        <v>0.115</v>
      </c>
      <c r="X193" s="16">
        <v>41344.142361111109</v>
      </c>
      <c r="Y193">
        <v>9.5350649999999995E-2</v>
      </c>
      <c r="Z193">
        <v>3.1313859999999999E-2</v>
      </c>
      <c r="AF193" s="15">
        <v>41344.142361111109</v>
      </c>
    </row>
    <row r="194" spans="1:32" x14ac:dyDescent="0.25">
      <c r="A194" s="15">
        <v>41344.145833333328</v>
      </c>
      <c r="B194">
        <v>9.3941919999999998E-2</v>
      </c>
      <c r="C194">
        <v>3.0493050000000001E-2</v>
      </c>
      <c r="D194" s="2">
        <f t="shared" si="4"/>
        <v>-0.999</v>
      </c>
      <c r="F194" s="2">
        <v>0</v>
      </c>
      <c r="G194" s="2">
        <v>101</v>
      </c>
      <c r="H194" s="2">
        <v>16</v>
      </c>
      <c r="I194" s="2">
        <v>16</v>
      </c>
      <c r="J194" s="2">
        <v>16</v>
      </c>
      <c r="K194" s="2">
        <f t="shared" si="5"/>
        <v>9.1482701260008721</v>
      </c>
      <c r="V194" s="2">
        <v>0.115</v>
      </c>
      <c r="X194" s="16">
        <v>41344.145833333336</v>
      </c>
      <c r="Y194">
        <v>9.3941919999999998E-2</v>
      </c>
      <c r="Z194">
        <v>3.0493050000000001E-2</v>
      </c>
      <c r="AF194" s="15">
        <v>41344.145833333328</v>
      </c>
    </row>
    <row r="195" spans="1:32" x14ac:dyDescent="0.25">
      <c r="A195" s="15">
        <v>41344.149305555555</v>
      </c>
      <c r="B195">
        <v>9.2533190000000001E-2</v>
      </c>
      <c r="C195">
        <v>2.968171E-2</v>
      </c>
      <c r="D195" s="2">
        <f t="shared" si="4"/>
        <v>-0.999</v>
      </c>
      <c r="F195" s="2">
        <v>0</v>
      </c>
      <c r="G195" s="2">
        <v>101</v>
      </c>
      <c r="H195" s="2">
        <v>16</v>
      </c>
      <c r="I195" s="2">
        <v>16</v>
      </c>
      <c r="J195" s="2">
        <v>16</v>
      </c>
      <c r="K195" s="2">
        <f t="shared" si="5"/>
        <v>8.9048692511000453</v>
      </c>
      <c r="V195" s="2">
        <v>0.115</v>
      </c>
      <c r="X195" s="16">
        <v>41344.149305555555</v>
      </c>
      <c r="Y195">
        <v>9.2533190000000001E-2</v>
      </c>
      <c r="Z195">
        <v>2.968171E-2</v>
      </c>
      <c r="AF195" s="15">
        <v>41344.149305555555</v>
      </c>
    </row>
    <row r="196" spans="1:32" x14ac:dyDescent="0.25">
      <c r="A196" s="15">
        <v>41344.152777777774</v>
      </c>
      <c r="B196">
        <v>9.1124449999999996E-2</v>
      </c>
      <c r="C196">
        <v>2.8879869999999998E-2</v>
      </c>
      <c r="D196" s="2">
        <f t="shared" si="4"/>
        <v>-0.999</v>
      </c>
      <c r="F196" s="2">
        <v>0</v>
      </c>
      <c r="G196" s="2">
        <v>101</v>
      </c>
      <c r="H196" s="2">
        <v>16</v>
      </c>
      <c r="I196" s="2">
        <v>16</v>
      </c>
      <c r="J196" s="2">
        <v>16</v>
      </c>
      <c r="K196" s="2">
        <f t="shared" si="5"/>
        <v>8.6643191259460259</v>
      </c>
      <c r="V196" s="2">
        <v>0.114</v>
      </c>
      <c r="X196" s="16">
        <v>41344.152777777781</v>
      </c>
      <c r="Y196">
        <v>9.1124449999999996E-2</v>
      </c>
      <c r="Z196">
        <v>2.8879869999999998E-2</v>
      </c>
      <c r="AF196" s="15">
        <v>41344.152777777774</v>
      </c>
    </row>
    <row r="197" spans="1:32" x14ac:dyDescent="0.25">
      <c r="A197" s="15">
        <v>41344.15625</v>
      </c>
      <c r="B197">
        <v>8.9715729999999994E-2</v>
      </c>
      <c r="C197">
        <v>2.8087580000000001E-2</v>
      </c>
      <c r="D197" s="2">
        <f t="shared" si="4"/>
        <v>-0.999</v>
      </c>
      <c r="F197" s="2">
        <v>0</v>
      </c>
      <c r="G197" s="2">
        <v>101</v>
      </c>
      <c r="H197" s="2">
        <v>16</v>
      </c>
      <c r="I197" s="2">
        <v>16</v>
      </c>
      <c r="J197" s="2">
        <v>16</v>
      </c>
      <c r="K197" s="2">
        <f t="shared" si="5"/>
        <v>8.3976416260698734</v>
      </c>
      <c r="V197" s="2">
        <v>0.112</v>
      </c>
      <c r="X197" s="16">
        <v>41344.15625</v>
      </c>
      <c r="Y197">
        <v>8.9715729999999994E-2</v>
      </c>
      <c r="Z197">
        <v>2.8087580000000001E-2</v>
      </c>
      <c r="AF197" s="15">
        <v>41344.15625</v>
      </c>
    </row>
    <row r="198" spans="1:32" x14ac:dyDescent="0.25">
      <c r="A198" s="15">
        <v>41344.159722222219</v>
      </c>
      <c r="B198">
        <v>8.689827E-2</v>
      </c>
      <c r="C198">
        <v>2.6531760000000001E-2</v>
      </c>
      <c r="D198" s="2">
        <f t="shared" si="4"/>
        <v>-0.999</v>
      </c>
      <c r="F198" s="2">
        <v>0</v>
      </c>
      <c r="G198" s="2">
        <v>101</v>
      </c>
      <c r="H198" s="2">
        <v>16</v>
      </c>
      <c r="I198" s="2">
        <v>16</v>
      </c>
      <c r="J198" s="2">
        <v>16</v>
      </c>
      <c r="K198" s="2">
        <f t="shared" si="5"/>
        <v>7.960974750806038</v>
      </c>
      <c r="V198" s="2">
        <v>0.112</v>
      </c>
      <c r="X198" s="16">
        <v>41344.159722222219</v>
      </c>
      <c r="Y198">
        <v>8.689827E-2</v>
      </c>
      <c r="Z198">
        <v>2.6531760000000001E-2</v>
      </c>
      <c r="AF198" s="15">
        <v>41344.159722222219</v>
      </c>
    </row>
    <row r="199" spans="1:32" x14ac:dyDescent="0.25">
      <c r="A199" s="15">
        <v>41344.163194444445</v>
      </c>
      <c r="B199">
        <v>8.4080799999999997E-2</v>
      </c>
      <c r="C199">
        <v>2.5014519999999998E-2</v>
      </c>
      <c r="D199" s="2">
        <f t="shared" si="4"/>
        <v>-0.999</v>
      </c>
      <c r="F199" s="2">
        <v>0</v>
      </c>
      <c r="G199" s="2">
        <v>101</v>
      </c>
      <c r="H199" s="2">
        <v>16</v>
      </c>
      <c r="I199" s="2">
        <v>16</v>
      </c>
      <c r="J199" s="2">
        <v>16</v>
      </c>
      <c r="K199" s="2">
        <f t="shared" si="5"/>
        <v>7.5612525009398581</v>
      </c>
      <c r="V199" s="2">
        <v>0.112</v>
      </c>
      <c r="X199" s="16">
        <v>41344.163194444445</v>
      </c>
      <c r="Y199">
        <v>8.4080799999999997E-2</v>
      </c>
      <c r="Z199">
        <v>2.5014519999999998E-2</v>
      </c>
      <c r="AF199" s="15">
        <v>41344.163194444445</v>
      </c>
    </row>
    <row r="200" spans="1:32" x14ac:dyDescent="0.25">
      <c r="A200" s="15">
        <v>41344.166666666664</v>
      </c>
      <c r="B200">
        <v>8.4080799999999997E-2</v>
      </c>
      <c r="C200">
        <v>2.5014519999999998E-2</v>
      </c>
      <c r="D200" s="2">
        <f t="shared" si="4"/>
        <v>-0.999</v>
      </c>
      <c r="F200" s="2">
        <v>0</v>
      </c>
      <c r="G200" s="2">
        <v>101</v>
      </c>
      <c r="H200" s="2">
        <v>16</v>
      </c>
      <c r="I200" s="2">
        <v>16</v>
      </c>
      <c r="J200" s="2">
        <v>16</v>
      </c>
      <c r="K200" s="2">
        <f t="shared" si="5"/>
        <v>7.476454118037009</v>
      </c>
      <c r="V200" s="2">
        <v>9.7000000000000003E-2</v>
      </c>
      <c r="X200" s="16">
        <v>41344.166666666664</v>
      </c>
      <c r="Y200">
        <v>8.4080799999999997E-2</v>
      </c>
      <c r="Z200">
        <v>2.5014519999999998E-2</v>
      </c>
      <c r="AF200" s="15">
        <v>41344.166666666664</v>
      </c>
    </row>
    <row r="201" spans="1:32" x14ac:dyDescent="0.25">
      <c r="A201" s="15">
        <v>41344.170138888883</v>
      </c>
      <c r="B201">
        <v>8.267207E-2</v>
      </c>
      <c r="C201">
        <v>2.4270469999999999E-2</v>
      </c>
      <c r="D201" s="2">
        <f t="shared" si="4"/>
        <v>-0.999</v>
      </c>
      <c r="F201" s="2">
        <v>0</v>
      </c>
      <c r="G201" s="2">
        <v>101</v>
      </c>
      <c r="H201" s="2">
        <v>16</v>
      </c>
      <c r="I201" s="2">
        <v>16</v>
      </c>
      <c r="J201" s="2">
        <v>16</v>
      </c>
      <c r="K201" s="2">
        <f t="shared" si="5"/>
        <v>7.3090428758216497</v>
      </c>
      <c r="V201" s="2">
        <v>0.1</v>
      </c>
      <c r="X201" s="16">
        <v>41344.170138888891</v>
      </c>
      <c r="Y201">
        <v>8.267207E-2</v>
      </c>
      <c r="Z201">
        <v>2.4270469999999999E-2</v>
      </c>
      <c r="AF201" s="15">
        <v>41344.170138888883</v>
      </c>
    </row>
    <row r="202" spans="1:32" x14ac:dyDescent="0.25">
      <c r="A202" s="15">
        <v>41344.173611111109</v>
      </c>
      <c r="B202">
        <v>8.267207E-2</v>
      </c>
      <c r="C202">
        <v>2.4270469999999999E-2</v>
      </c>
      <c r="D202" s="2">
        <f t="shared" ref="D202:D255" si="6">IF(G202&gt;900,B202,-0.999)</f>
        <v>-0.999</v>
      </c>
      <c r="F202" s="2">
        <v>0</v>
      </c>
      <c r="G202" s="2">
        <v>101</v>
      </c>
      <c r="H202" s="2">
        <v>16</v>
      </c>
      <c r="I202" s="2">
        <v>16</v>
      </c>
      <c r="J202" s="2">
        <v>16</v>
      </c>
      <c r="K202" s="2">
        <f t="shared" si="5"/>
        <v>7.2319177508934782</v>
      </c>
      <c r="V202" s="2">
        <v>0.11</v>
      </c>
      <c r="X202" s="16">
        <v>41344.173611111109</v>
      </c>
      <c r="Y202">
        <v>8.267207E-2</v>
      </c>
      <c r="Z202">
        <v>2.4270469999999999E-2</v>
      </c>
      <c r="AF202" s="15">
        <v>41344.173611111109</v>
      </c>
    </row>
    <row r="203" spans="1:32" x14ac:dyDescent="0.25">
      <c r="A203" s="15">
        <v>41344.177083333328</v>
      </c>
      <c r="B203">
        <v>8.0117259999999996E-2</v>
      </c>
      <c r="C203">
        <v>2.2957849999999998E-2</v>
      </c>
      <c r="D203" s="2">
        <f t="shared" si="6"/>
        <v>-0.999</v>
      </c>
      <c r="F203" s="2">
        <v>0</v>
      </c>
      <c r="G203" s="2">
        <v>101</v>
      </c>
      <c r="H203" s="2">
        <v>16</v>
      </c>
      <c r="I203" s="2">
        <v>16</v>
      </c>
      <c r="J203" s="2">
        <v>16</v>
      </c>
      <c r="K203" s="2">
        <f t="shared" ref="K203:K255" si="7">(0.5*(($A203-$A202)*86400))*(0.75*$C203+0.25*$C202)+(0.5*(($A204-$A203)*86400)*(0.75*$C203+0.25*$C204))</f>
        <v>6.931670625750237</v>
      </c>
      <c r="V203" s="2">
        <v>0.11</v>
      </c>
      <c r="X203" s="16">
        <v>41344.177083333336</v>
      </c>
      <c r="Y203">
        <v>8.0117259999999996E-2</v>
      </c>
      <c r="Z203">
        <v>2.2957849999999998E-2</v>
      </c>
      <c r="AF203" s="15">
        <v>41344.177083333328</v>
      </c>
    </row>
    <row r="204" spans="1:32" x14ac:dyDescent="0.25">
      <c r="A204" s="15">
        <v>41344.180555555555</v>
      </c>
      <c r="B204">
        <v>7.9854620000000001E-2</v>
      </c>
      <c r="C204">
        <v>2.282698E-2</v>
      </c>
      <c r="D204" s="2">
        <f t="shared" si="6"/>
        <v>-0.999</v>
      </c>
      <c r="F204" s="2">
        <v>0</v>
      </c>
      <c r="G204" s="2">
        <v>101</v>
      </c>
      <c r="H204" s="2">
        <v>16</v>
      </c>
      <c r="I204" s="2">
        <v>16</v>
      </c>
      <c r="J204" s="2">
        <v>16</v>
      </c>
      <c r="K204" s="2">
        <f t="shared" si="7"/>
        <v>6.8268787508272659</v>
      </c>
      <c r="V204" s="2">
        <v>0.109</v>
      </c>
      <c r="X204" s="16">
        <v>41344.180555555555</v>
      </c>
      <c r="Y204">
        <v>7.9854620000000001E-2</v>
      </c>
      <c r="Z204">
        <v>2.282698E-2</v>
      </c>
      <c r="AF204" s="15">
        <v>41344.180555555555</v>
      </c>
    </row>
    <row r="205" spans="1:32" x14ac:dyDescent="0.25">
      <c r="A205" s="15">
        <v>41344.184027777774</v>
      </c>
      <c r="B205">
        <v>7.8445879999999996E-2</v>
      </c>
      <c r="C205">
        <v>2.213037E-2</v>
      </c>
      <c r="D205" s="2">
        <f t="shared" si="6"/>
        <v>-0.999</v>
      </c>
      <c r="F205" s="2">
        <v>0</v>
      </c>
      <c r="G205" s="2">
        <v>101</v>
      </c>
      <c r="H205" s="2">
        <v>16</v>
      </c>
      <c r="I205" s="2">
        <v>16</v>
      </c>
      <c r="J205" s="2">
        <v>16</v>
      </c>
      <c r="K205" s="2">
        <f t="shared" si="7"/>
        <v>6.6394507507185505</v>
      </c>
      <c r="V205" s="2">
        <v>0.108</v>
      </c>
      <c r="X205" s="16">
        <v>41344.184027777781</v>
      </c>
      <c r="Y205">
        <v>7.8445879999999996E-2</v>
      </c>
      <c r="Z205">
        <v>2.213037E-2</v>
      </c>
      <c r="AF205" s="15">
        <v>41344.184027777774</v>
      </c>
    </row>
    <row r="206" spans="1:32" x14ac:dyDescent="0.25">
      <c r="A206" s="15">
        <v>41344.1875</v>
      </c>
      <c r="B206">
        <v>7.7037149999999999E-2</v>
      </c>
      <c r="C206">
        <v>2.1442820000000001E-2</v>
      </c>
      <c r="D206" s="2">
        <f t="shared" si="6"/>
        <v>-0.999</v>
      </c>
      <c r="F206" s="2">
        <v>0</v>
      </c>
      <c r="G206" s="2">
        <v>101</v>
      </c>
      <c r="H206" s="2">
        <v>16</v>
      </c>
      <c r="I206" s="2">
        <v>16</v>
      </c>
      <c r="J206" s="2">
        <v>16</v>
      </c>
      <c r="K206" s="2">
        <f t="shared" si="7"/>
        <v>6.4586291257788977</v>
      </c>
      <c r="V206" s="2">
        <v>0.106</v>
      </c>
      <c r="X206" s="16">
        <v>41344.1875</v>
      </c>
      <c r="Y206">
        <v>7.7037149999999999E-2</v>
      </c>
      <c r="Z206">
        <v>2.1442820000000001E-2</v>
      </c>
      <c r="AF206" s="15">
        <v>41344.1875</v>
      </c>
    </row>
    <row r="207" spans="1:32" x14ac:dyDescent="0.25">
      <c r="A207" s="15">
        <v>41344.190972222219</v>
      </c>
      <c r="B207">
        <v>7.7037149999999999E-2</v>
      </c>
      <c r="C207">
        <v>2.1442820000000001E-2</v>
      </c>
      <c r="D207" s="2">
        <f t="shared" si="6"/>
        <v>-0.999</v>
      </c>
      <c r="F207" s="2">
        <v>0</v>
      </c>
      <c r="G207" s="2">
        <v>101</v>
      </c>
      <c r="H207" s="2">
        <v>16</v>
      </c>
      <c r="I207" s="2">
        <v>16</v>
      </c>
      <c r="J207" s="2">
        <v>16</v>
      </c>
      <c r="K207" s="2">
        <f t="shared" si="7"/>
        <v>6.3823057506900458</v>
      </c>
      <c r="V207" s="2">
        <v>0.106</v>
      </c>
      <c r="X207" s="16">
        <v>41344.190972222219</v>
      </c>
      <c r="Y207">
        <v>7.7037149999999999E-2</v>
      </c>
      <c r="Z207">
        <v>2.1442820000000001E-2</v>
      </c>
      <c r="AF207" s="15">
        <v>41344.190972222219</v>
      </c>
    </row>
    <row r="208" spans="1:32" x14ac:dyDescent="0.25">
      <c r="A208" s="15">
        <v>41344.194444444445</v>
      </c>
      <c r="B208">
        <v>7.4219690000000005E-2</v>
      </c>
      <c r="C208">
        <v>2.0095080000000001E-2</v>
      </c>
      <c r="D208" s="2">
        <f t="shared" si="6"/>
        <v>-0.999</v>
      </c>
      <c r="F208" s="2">
        <v>0</v>
      </c>
      <c r="G208" s="2">
        <v>101</v>
      </c>
      <c r="H208" s="2">
        <v>16</v>
      </c>
      <c r="I208" s="2">
        <v>16</v>
      </c>
      <c r="J208" s="2">
        <v>16</v>
      </c>
      <c r="K208" s="2">
        <f t="shared" si="7"/>
        <v>6.0543105007837035</v>
      </c>
      <c r="V208" s="2">
        <v>0.105</v>
      </c>
      <c r="X208" s="16">
        <v>41344.194444444445</v>
      </c>
      <c r="Y208">
        <v>7.4219690000000005E-2</v>
      </c>
      <c r="Z208">
        <v>2.0095080000000001E-2</v>
      </c>
      <c r="AF208" s="15">
        <v>41344.194444444445</v>
      </c>
    </row>
    <row r="209" spans="1:32" x14ac:dyDescent="0.25">
      <c r="A209" s="15">
        <v>41344.197916666664</v>
      </c>
      <c r="B209">
        <v>7.2810959999999994E-2</v>
      </c>
      <c r="C209">
        <v>1.9434980000000001E-2</v>
      </c>
      <c r="D209" s="2">
        <f t="shared" si="6"/>
        <v>-0.999</v>
      </c>
      <c r="F209" s="2">
        <v>0</v>
      </c>
      <c r="G209" s="2">
        <v>101</v>
      </c>
      <c r="H209" s="2">
        <v>16</v>
      </c>
      <c r="I209" s="2">
        <v>16</v>
      </c>
      <c r="J209" s="2">
        <v>16</v>
      </c>
      <c r="K209" s="2">
        <f t="shared" si="7"/>
        <v>5.7835342446136639</v>
      </c>
      <c r="V209" s="2">
        <v>0.106</v>
      </c>
      <c r="X209" s="16">
        <v>41344.197916666664</v>
      </c>
      <c r="Y209">
        <v>7.2810959999999994E-2</v>
      </c>
      <c r="Z209">
        <v>1.9434980000000001E-2</v>
      </c>
      <c r="AF209" s="15">
        <v>41344.197916666664</v>
      </c>
    </row>
    <row r="210" spans="1:32" x14ac:dyDescent="0.25">
      <c r="A210" s="26">
        <v>41344.201388888883</v>
      </c>
      <c r="B210" s="27">
        <v>6.8584770000000003E-2</v>
      </c>
      <c r="C210" s="27">
        <v>1.7522619999999999E-2</v>
      </c>
      <c r="D210" s="28">
        <f t="shared" si="6"/>
        <v>6.8584770000000003E-2</v>
      </c>
      <c r="E210" s="28"/>
      <c r="F210" s="28">
        <v>0</v>
      </c>
      <c r="G210" s="28">
        <v>1077</v>
      </c>
      <c r="H210" s="28">
        <v>17</v>
      </c>
      <c r="I210" s="28">
        <v>17</v>
      </c>
      <c r="J210" s="28">
        <v>17</v>
      </c>
      <c r="K210" s="28">
        <f t="shared" si="7"/>
        <v>5.3053942505182832</v>
      </c>
      <c r="L210" s="29">
        <f ca="1">SUM(INDIRECT(R210&amp;":"&amp;S210))</f>
        <v>98.312270251102106</v>
      </c>
      <c r="M210" s="30">
        <f ca="1">L210/$K$261</f>
        <v>6.4381945217462568E-3</v>
      </c>
      <c r="N210" s="29">
        <f ca="1">L210*$K$259/$K$260</f>
        <v>24.585436800778204</v>
      </c>
      <c r="O210" s="28" t="str">
        <f>"JF3-8-"&amp;J210</f>
        <v>JF3-8-17</v>
      </c>
      <c r="P210" s="31">
        <f>A210</f>
        <v>41344.201388888883</v>
      </c>
      <c r="Q210" s="32">
        <f>A210</f>
        <v>41344.201388888883</v>
      </c>
      <c r="R210" s="31" t="str">
        <f>ADDRESS(ROW($A$10)+1+MATCH(T210,$A$10:$A$100000,1)-1,COLUMN($A$10)+10,4)</f>
        <v>K202</v>
      </c>
      <c r="S210" s="35" t="str">
        <f>ADDRESS(ROW($A$10)+MATCH(U210,$A$10:$A$100000,1)-1,COLUMN($A$10)+10,4)</f>
        <v>K219</v>
      </c>
      <c r="T210" s="35">
        <v>41344.170138888883</v>
      </c>
      <c r="U210" s="35">
        <v>41344.232638888883</v>
      </c>
      <c r="V210" s="28">
        <v>0.10100000000000001</v>
      </c>
      <c r="W210" s="28"/>
      <c r="X210" s="33">
        <v>41344.201388888891</v>
      </c>
      <c r="Y210" s="27">
        <v>6.8584770000000003E-2</v>
      </c>
      <c r="Z210" s="27">
        <v>1.7522619999999999E-2</v>
      </c>
      <c r="AA210" s="28"/>
      <c r="AB210" s="28"/>
      <c r="AC210" s="28"/>
      <c r="AD210" s="28"/>
      <c r="AE210" s="34"/>
      <c r="AF210" s="26">
        <v>41344.201388888883</v>
      </c>
    </row>
    <row r="211" spans="1:32" x14ac:dyDescent="0.25">
      <c r="A211" s="15">
        <v>41344.204861111109</v>
      </c>
      <c r="B211">
        <v>6.7176040000000006E-2</v>
      </c>
      <c r="C211">
        <v>1.6906480000000002E-2</v>
      </c>
      <c r="D211" s="2">
        <f t="shared" si="6"/>
        <v>-0.999</v>
      </c>
      <c r="F211" s="2">
        <v>0</v>
      </c>
      <c r="G211" s="2">
        <v>101</v>
      </c>
      <c r="H211" s="2">
        <v>17</v>
      </c>
      <c r="I211" s="2">
        <v>17</v>
      </c>
      <c r="J211" s="2">
        <v>17</v>
      </c>
      <c r="K211" s="2">
        <f t="shared" si="7"/>
        <v>5.0722856256385507</v>
      </c>
      <c r="V211" s="2">
        <v>0.10299999999999999</v>
      </c>
      <c r="X211" s="16">
        <v>41344.204861111109</v>
      </c>
      <c r="Y211">
        <v>6.7176040000000006E-2</v>
      </c>
      <c r="Z211">
        <v>1.6906480000000002E-2</v>
      </c>
      <c r="AF211" s="15">
        <v>41344.204861111109</v>
      </c>
    </row>
    <row r="212" spans="1:32" x14ac:dyDescent="0.25">
      <c r="A212" s="15">
        <v>41344.208333333328</v>
      </c>
      <c r="B212">
        <v>6.5767309999999995E-2</v>
      </c>
      <c r="C212">
        <v>1.629945E-2</v>
      </c>
      <c r="D212" s="2">
        <f t="shared" si="6"/>
        <v>-0.999</v>
      </c>
      <c r="F212" s="2">
        <v>0</v>
      </c>
      <c r="G212" s="2">
        <v>101</v>
      </c>
      <c r="H212" s="2">
        <v>17</v>
      </c>
      <c r="I212" s="2">
        <v>17</v>
      </c>
      <c r="J212" s="2">
        <v>17</v>
      </c>
      <c r="K212" s="2">
        <f t="shared" si="7"/>
        <v>4.9125986255480516</v>
      </c>
      <c r="V212" s="2">
        <v>0.10299999999999999</v>
      </c>
      <c r="X212" s="16">
        <v>41344.208333333336</v>
      </c>
      <c r="Y212">
        <v>6.5767309999999995E-2</v>
      </c>
      <c r="Z212">
        <v>1.629945E-2</v>
      </c>
      <c r="AF212" s="15">
        <v>41344.208333333328</v>
      </c>
    </row>
    <row r="213" spans="1:32" x14ac:dyDescent="0.25">
      <c r="A213" s="15">
        <v>41344.211805555555</v>
      </c>
      <c r="B213">
        <v>6.5767309999999995E-2</v>
      </c>
      <c r="C213">
        <v>1.629945E-2</v>
      </c>
      <c r="D213" s="2">
        <f t="shared" si="6"/>
        <v>-0.999</v>
      </c>
      <c r="F213" s="2">
        <v>0</v>
      </c>
      <c r="G213" s="2">
        <v>101</v>
      </c>
      <c r="H213" s="2">
        <v>17</v>
      </c>
      <c r="I213" s="2">
        <v>17</v>
      </c>
      <c r="J213" s="2">
        <v>17</v>
      </c>
      <c r="K213" s="2">
        <f t="shared" si="7"/>
        <v>4.8674148755901321</v>
      </c>
      <c r="V213" s="2">
        <v>0.1</v>
      </c>
      <c r="X213" s="16">
        <v>41344.211805555555</v>
      </c>
      <c r="Y213">
        <v>6.5767309999999995E-2</v>
      </c>
      <c r="Z213">
        <v>1.629945E-2</v>
      </c>
      <c r="AF213" s="15">
        <v>41344.211805555555</v>
      </c>
    </row>
    <row r="214" spans="1:32" x14ac:dyDescent="0.25">
      <c r="A214" s="15">
        <v>41344.215277777774</v>
      </c>
      <c r="B214">
        <v>6.4358579999999999E-2</v>
      </c>
      <c r="C214">
        <v>1.570158E-2</v>
      </c>
      <c r="D214" s="2">
        <f t="shared" si="6"/>
        <v>-0.999</v>
      </c>
      <c r="F214" s="2">
        <v>0</v>
      </c>
      <c r="G214" s="2">
        <v>101</v>
      </c>
      <c r="H214" s="2">
        <v>17</v>
      </c>
      <c r="I214" s="2">
        <v>17</v>
      </c>
      <c r="J214" s="2">
        <v>17</v>
      </c>
      <c r="K214" s="2">
        <f t="shared" si="7"/>
        <v>4.710819750501793</v>
      </c>
      <c r="V214" s="2">
        <v>0.10100000000000001</v>
      </c>
      <c r="X214" s="16">
        <v>41344.215277777781</v>
      </c>
      <c r="Y214">
        <v>6.4358579999999999E-2</v>
      </c>
      <c r="Z214">
        <v>1.570158E-2</v>
      </c>
      <c r="AF214" s="15">
        <v>41344.215277777774</v>
      </c>
    </row>
    <row r="215" spans="1:32" x14ac:dyDescent="0.25">
      <c r="A215" s="15">
        <v>41344.21875</v>
      </c>
      <c r="B215">
        <v>6.2949840000000007E-2</v>
      </c>
      <c r="C215">
        <v>1.511293E-2</v>
      </c>
      <c r="D215" s="2">
        <f t="shared" si="6"/>
        <v>-0.999</v>
      </c>
      <c r="F215" s="2">
        <v>0</v>
      </c>
      <c r="G215" s="2">
        <v>101</v>
      </c>
      <c r="H215" s="2">
        <v>17</v>
      </c>
      <c r="I215" s="2">
        <v>17</v>
      </c>
      <c r="J215" s="2">
        <v>17</v>
      </c>
      <c r="K215" s="2">
        <f t="shared" si="7"/>
        <v>4.5559533755535107</v>
      </c>
      <c r="V215" s="2">
        <v>9.9000000000000005E-2</v>
      </c>
      <c r="X215" s="16">
        <v>41344.21875</v>
      </c>
      <c r="Y215">
        <v>6.2949840000000007E-2</v>
      </c>
      <c r="Z215">
        <v>1.511293E-2</v>
      </c>
      <c r="AF215" s="15">
        <v>41344.21875</v>
      </c>
    </row>
    <row r="216" spans="1:32" x14ac:dyDescent="0.25">
      <c r="A216" s="15">
        <v>41344.222222222219</v>
      </c>
      <c r="B216">
        <v>6.2949840000000007E-2</v>
      </c>
      <c r="C216">
        <v>1.511293E-2</v>
      </c>
      <c r="D216" s="2">
        <f t="shared" si="6"/>
        <v>-0.999</v>
      </c>
      <c r="F216" s="2">
        <v>0</v>
      </c>
      <c r="G216" s="2">
        <v>101</v>
      </c>
      <c r="H216" s="2">
        <v>17</v>
      </c>
      <c r="I216" s="2">
        <v>17</v>
      </c>
      <c r="J216" s="2">
        <v>17</v>
      </c>
      <c r="K216" s="2">
        <f t="shared" si="7"/>
        <v>4.4907780004776372</v>
      </c>
      <c r="V216" s="2">
        <v>9.9000000000000005E-2</v>
      </c>
      <c r="X216" s="16">
        <v>41344.222222222219</v>
      </c>
      <c r="Y216">
        <v>6.2949840000000007E-2</v>
      </c>
      <c r="Z216">
        <v>1.511293E-2</v>
      </c>
      <c r="AF216" s="15">
        <v>41344.222222222219</v>
      </c>
    </row>
    <row r="217" spans="1:32" x14ac:dyDescent="0.25">
      <c r="A217" s="15">
        <v>41344.225694444445</v>
      </c>
      <c r="B217">
        <v>6.0132379999999999E-2</v>
      </c>
      <c r="C217">
        <v>1.396357E-2</v>
      </c>
      <c r="D217" s="2">
        <f t="shared" si="6"/>
        <v>-0.999</v>
      </c>
      <c r="F217" s="2">
        <v>0</v>
      </c>
      <c r="G217" s="2">
        <v>101</v>
      </c>
      <c r="H217" s="2">
        <v>17</v>
      </c>
      <c r="I217" s="2">
        <v>17</v>
      </c>
      <c r="J217" s="2">
        <v>17</v>
      </c>
      <c r="K217" s="2">
        <f t="shared" si="7"/>
        <v>4.2111502505574254</v>
      </c>
      <c r="V217" s="2">
        <v>9.8000000000000004E-2</v>
      </c>
      <c r="X217" s="16">
        <v>41344.225694444445</v>
      </c>
      <c r="Y217">
        <v>6.0132379999999999E-2</v>
      </c>
      <c r="Z217">
        <v>1.396357E-2</v>
      </c>
      <c r="AF217" s="15">
        <v>41344.225694444445</v>
      </c>
    </row>
    <row r="218" spans="1:32" x14ac:dyDescent="0.25">
      <c r="A218" s="15">
        <v>41344.229166666664</v>
      </c>
      <c r="B218">
        <v>5.8723650000000002E-2</v>
      </c>
      <c r="C218">
        <v>1.340299E-2</v>
      </c>
      <c r="D218" s="2">
        <f t="shared" si="6"/>
        <v>-0.999</v>
      </c>
      <c r="F218" s="2">
        <v>0</v>
      </c>
      <c r="G218" s="2">
        <v>101</v>
      </c>
      <c r="H218" s="2">
        <v>17</v>
      </c>
      <c r="I218" s="2">
        <v>17</v>
      </c>
      <c r="J218" s="2">
        <v>17</v>
      </c>
      <c r="K218" s="2">
        <f t="shared" si="7"/>
        <v>4.0212524962549168</v>
      </c>
      <c r="V218" s="2">
        <v>9.6000000000000002E-2</v>
      </c>
      <c r="X218" s="16">
        <v>41344.229166666664</v>
      </c>
      <c r="Y218">
        <v>5.8723650000000002E-2</v>
      </c>
      <c r="Z218">
        <v>1.340299E-2</v>
      </c>
      <c r="AF218" s="15">
        <v>41344.229166666664</v>
      </c>
    </row>
    <row r="219" spans="1:32" x14ac:dyDescent="0.25">
      <c r="A219" s="15">
        <v>41344.232638888883</v>
      </c>
      <c r="B219">
        <v>5.7314919999999998E-2</v>
      </c>
      <c r="C219">
        <v>1.2851889999999999E-2</v>
      </c>
      <c r="D219" s="2">
        <f t="shared" si="6"/>
        <v>-0.999</v>
      </c>
      <c r="F219" s="2">
        <v>0</v>
      </c>
      <c r="G219" s="2">
        <v>101</v>
      </c>
      <c r="H219" s="2">
        <v>17</v>
      </c>
      <c r="I219" s="2">
        <v>17</v>
      </c>
      <c r="J219" s="2">
        <v>17</v>
      </c>
      <c r="K219" s="2">
        <f t="shared" si="7"/>
        <v>3.8559255004059585</v>
      </c>
      <c r="V219" s="2">
        <v>9.6000000000000002E-2</v>
      </c>
      <c r="X219" s="16">
        <v>41344.232638888891</v>
      </c>
      <c r="Y219">
        <v>5.7314919999999998E-2</v>
      </c>
      <c r="Z219">
        <v>1.2851889999999999E-2</v>
      </c>
      <c r="AF219" s="15">
        <v>41344.232638888883</v>
      </c>
    </row>
    <row r="220" spans="1:32" x14ac:dyDescent="0.25">
      <c r="A220" s="15">
        <v>41344.236111111109</v>
      </c>
      <c r="B220">
        <v>5.5906200000000003E-2</v>
      </c>
      <c r="C220">
        <v>1.2310349999999999E-2</v>
      </c>
      <c r="D220" s="2">
        <f t="shared" si="6"/>
        <v>-0.999</v>
      </c>
      <c r="F220" s="2">
        <v>0</v>
      </c>
      <c r="G220" s="2">
        <v>101</v>
      </c>
      <c r="H220" s="2">
        <v>17</v>
      </c>
      <c r="I220" s="2">
        <v>17</v>
      </c>
      <c r="J220" s="2">
        <v>17</v>
      </c>
      <c r="K220" s="2">
        <f t="shared" si="7"/>
        <v>3.6934661254721521</v>
      </c>
      <c r="V220" s="2">
        <v>9.5000000000000001E-2</v>
      </c>
      <c r="X220" s="16">
        <v>41344.236111111109</v>
      </c>
      <c r="Y220">
        <v>5.5906200000000003E-2</v>
      </c>
      <c r="Z220">
        <v>1.2310349999999999E-2</v>
      </c>
      <c r="AF220" s="15">
        <v>41344.236111111109</v>
      </c>
    </row>
    <row r="221" spans="1:32" x14ac:dyDescent="0.25">
      <c r="A221" s="15">
        <v>41344.239583333328</v>
      </c>
      <c r="B221">
        <v>5.4497469999999999E-2</v>
      </c>
      <c r="C221">
        <v>1.1778439999999999E-2</v>
      </c>
      <c r="D221" s="2">
        <f t="shared" si="6"/>
        <v>-0.999</v>
      </c>
      <c r="F221" s="2">
        <v>0</v>
      </c>
      <c r="G221" s="2">
        <v>101</v>
      </c>
      <c r="H221" s="2">
        <v>17</v>
      </c>
      <c r="I221" s="2">
        <v>17</v>
      </c>
      <c r="J221" s="2">
        <v>17</v>
      </c>
      <c r="K221" s="2">
        <f t="shared" si="7"/>
        <v>3.5534786253927804</v>
      </c>
      <c r="V221" s="2">
        <v>9.4E-2</v>
      </c>
      <c r="X221" s="16">
        <v>41344.239583333336</v>
      </c>
      <c r="Y221">
        <v>5.4497469999999999E-2</v>
      </c>
      <c r="Z221">
        <v>1.1778439999999999E-2</v>
      </c>
      <c r="AF221" s="15">
        <v>41344.239583333328</v>
      </c>
    </row>
    <row r="222" spans="1:32" x14ac:dyDescent="0.25">
      <c r="A222" s="15">
        <v>41344.243055555555</v>
      </c>
      <c r="B222">
        <v>5.4497469999999999E-2</v>
      </c>
      <c r="C222">
        <v>1.1778439999999999E-2</v>
      </c>
      <c r="D222" s="2">
        <f t="shared" si="6"/>
        <v>-0.999</v>
      </c>
      <c r="F222" s="2">
        <v>0</v>
      </c>
      <c r="G222" s="2">
        <v>101</v>
      </c>
      <c r="H222" s="2">
        <v>17</v>
      </c>
      <c r="I222" s="2">
        <v>17</v>
      </c>
      <c r="J222" s="2">
        <v>17</v>
      </c>
      <c r="K222" s="2">
        <f t="shared" si="7"/>
        <v>3.5335320004113573</v>
      </c>
      <c r="V222" s="2">
        <v>9.1999999999999998E-2</v>
      </c>
      <c r="X222" s="16">
        <v>41344.243055555555</v>
      </c>
      <c r="Y222">
        <v>5.4497469999999999E-2</v>
      </c>
      <c r="Z222">
        <v>1.1778439999999999E-2</v>
      </c>
      <c r="AF222" s="15">
        <v>41344.243055555555</v>
      </c>
    </row>
    <row r="223" spans="1:32" x14ac:dyDescent="0.25">
      <c r="A223" s="15">
        <v>41344.246527777774</v>
      </c>
      <c r="B223">
        <v>5.4497469999999999E-2</v>
      </c>
      <c r="C223">
        <v>1.1778439999999999E-2</v>
      </c>
      <c r="D223" s="2">
        <f t="shared" si="6"/>
        <v>-0.999</v>
      </c>
      <c r="F223" s="2">
        <v>0</v>
      </c>
      <c r="G223" s="2">
        <v>101</v>
      </c>
      <c r="H223" s="2">
        <v>17</v>
      </c>
      <c r="I223" s="2">
        <v>17</v>
      </c>
      <c r="J223" s="2">
        <v>17</v>
      </c>
      <c r="K223" s="2">
        <f t="shared" si="7"/>
        <v>3.5335320004113573</v>
      </c>
      <c r="V223" s="2">
        <v>9.0999999999999998E-2</v>
      </c>
      <c r="X223" s="16">
        <v>41344.246527777781</v>
      </c>
      <c r="Y223">
        <v>5.4497469999999999E-2</v>
      </c>
      <c r="Z223">
        <v>1.1778439999999999E-2</v>
      </c>
      <c r="AF223" s="15">
        <v>41344.246527777774</v>
      </c>
    </row>
    <row r="224" spans="1:32" x14ac:dyDescent="0.25">
      <c r="A224" s="15">
        <v>41344.25</v>
      </c>
      <c r="B224">
        <v>5.4497469999999999E-2</v>
      </c>
      <c r="C224">
        <v>1.1778439999999999E-2</v>
      </c>
      <c r="D224" s="2">
        <f t="shared" si="6"/>
        <v>-0.999</v>
      </c>
      <c r="F224" s="2">
        <v>0</v>
      </c>
      <c r="G224" s="2">
        <v>101</v>
      </c>
      <c r="H224" s="2">
        <v>17</v>
      </c>
      <c r="I224" s="2">
        <v>17</v>
      </c>
      <c r="J224" s="2">
        <v>17</v>
      </c>
      <c r="K224" s="2">
        <f t="shared" si="7"/>
        <v>3.5335320004113573</v>
      </c>
      <c r="V224" s="2">
        <v>9.0999999999999998E-2</v>
      </c>
      <c r="X224" s="16">
        <v>41344.25</v>
      </c>
      <c r="Y224">
        <v>5.4497469999999999E-2</v>
      </c>
      <c r="Z224">
        <v>1.1778439999999999E-2</v>
      </c>
      <c r="AF224" s="15">
        <v>41344.25</v>
      </c>
    </row>
    <row r="225" spans="1:32" x14ac:dyDescent="0.25">
      <c r="A225" s="15">
        <v>41344.253472222219</v>
      </c>
      <c r="B225">
        <v>5.4497469999999999E-2</v>
      </c>
      <c r="C225">
        <v>1.1778439999999999E-2</v>
      </c>
      <c r="D225" s="2">
        <f t="shared" si="6"/>
        <v>-0.999</v>
      </c>
      <c r="F225" s="2">
        <v>0</v>
      </c>
      <c r="G225" s="2">
        <v>101</v>
      </c>
      <c r="H225" s="2">
        <v>17</v>
      </c>
      <c r="I225" s="2">
        <v>17</v>
      </c>
      <c r="J225" s="2">
        <v>17</v>
      </c>
      <c r="K225" s="2">
        <f t="shared" si="7"/>
        <v>3.5139495003885601</v>
      </c>
      <c r="V225" s="2">
        <v>8.8999999999999996E-2</v>
      </c>
      <c r="X225" s="16">
        <v>41344.253472222219</v>
      </c>
      <c r="Y225">
        <v>5.4497469999999999E-2</v>
      </c>
      <c r="Z225">
        <v>1.1778439999999999E-2</v>
      </c>
      <c r="AF225" s="15">
        <v>41344.253472222219</v>
      </c>
    </row>
    <row r="226" spans="1:32" x14ac:dyDescent="0.25">
      <c r="A226" s="15">
        <v>41344.256944444445</v>
      </c>
      <c r="B226">
        <v>5.3088740000000002E-2</v>
      </c>
      <c r="C226">
        <v>1.1256240000000001E-2</v>
      </c>
      <c r="D226" s="2">
        <f t="shared" si="6"/>
        <v>-0.999</v>
      </c>
      <c r="F226" s="2">
        <v>0</v>
      </c>
      <c r="G226" s="2">
        <v>101</v>
      </c>
      <c r="H226" s="2">
        <v>17</v>
      </c>
      <c r="I226" s="2">
        <v>17</v>
      </c>
      <c r="J226" s="2">
        <v>17</v>
      </c>
      <c r="K226" s="2">
        <f t="shared" si="7"/>
        <v>3.3682488754421853</v>
      </c>
      <c r="V226" s="2">
        <v>8.6999999999999994E-2</v>
      </c>
      <c r="X226" s="16">
        <v>41344.256944444445</v>
      </c>
      <c r="Y226">
        <v>5.3088740000000002E-2</v>
      </c>
      <c r="Z226">
        <v>1.1256240000000001E-2</v>
      </c>
      <c r="AF226" s="15">
        <v>41344.256944444445</v>
      </c>
    </row>
    <row r="227" spans="1:32" x14ac:dyDescent="0.25">
      <c r="A227" s="15">
        <v>41344.260416666664</v>
      </c>
      <c r="B227">
        <v>5.101145E-2</v>
      </c>
      <c r="C227">
        <v>1.0504090000000001E-2</v>
      </c>
      <c r="D227" s="2">
        <f t="shared" si="6"/>
        <v>-0.999</v>
      </c>
      <c r="F227" s="2">
        <v>0</v>
      </c>
      <c r="G227" s="2">
        <v>101</v>
      </c>
      <c r="H227" s="2">
        <v>17</v>
      </c>
      <c r="I227" s="2">
        <v>17</v>
      </c>
      <c r="J227" s="2">
        <v>17</v>
      </c>
      <c r="K227" s="2">
        <f t="shared" si="7"/>
        <v>3.1699736220477321</v>
      </c>
      <c r="V227" s="2">
        <v>8.7999999999999995E-2</v>
      </c>
      <c r="X227" s="16">
        <v>41344.260416666664</v>
      </c>
      <c r="Y227">
        <v>5.101145E-2</v>
      </c>
      <c r="Z227">
        <v>1.0504090000000001E-2</v>
      </c>
      <c r="AF227" s="15">
        <v>41344.260416666664</v>
      </c>
    </row>
    <row r="228" spans="1:32" x14ac:dyDescent="0.25">
      <c r="A228" s="26">
        <v>41344.263888888883</v>
      </c>
      <c r="B228" s="27">
        <v>5.027127E-2</v>
      </c>
      <c r="C228" s="27">
        <v>1.025185E-2</v>
      </c>
      <c r="D228" s="28">
        <f t="shared" si="6"/>
        <v>5.027127E-2</v>
      </c>
      <c r="E228" s="28"/>
      <c r="F228" s="28">
        <v>0</v>
      </c>
      <c r="G228" s="28">
        <v>1078</v>
      </c>
      <c r="H228" s="28">
        <v>18</v>
      </c>
      <c r="I228" s="28">
        <v>18</v>
      </c>
      <c r="J228" s="28">
        <v>18</v>
      </c>
      <c r="K228" s="28">
        <f t="shared" si="7"/>
        <v>3.0672701628285757</v>
      </c>
      <c r="L228" s="29">
        <f ca="1">SUM(INDIRECT(R228&amp;":"&amp;S228))</f>
        <v>123.00378375121866</v>
      </c>
      <c r="M228" s="30">
        <f ca="1">L228/$K$261</f>
        <v>8.0551724080675426E-3</v>
      </c>
      <c r="N228" s="29">
        <f ca="1">L228*$K$259/$K$260</f>
        <v>30.760165988927252</v>
      </c>
      <c r="O228" s="28" t="str">
        <f>"JF3-8-"&amp;J228</f>
        <v>JF3-8-18</v>
      </c>
      <c r="P228" s="31">
        <f>A228</f>
        <v>41344.263888888883</v>
      </c>
      <c r="Q228" s="32">
        <f>A228</f>
        <v>41344.263888888883</v>
      </c>
      <c r="R228" s="31" t="str">
        <f>ADDRESS(ROW($A$10)+1+MATCH(T228,$A$10:$A$100000,1)-1,COLUMN($A$10)+10,4)</f>
        <v>K220</v>
      </c>
      <c r="S228" s="35" t="s">
        <v>33</v>
      </c>
      <c r="T228" s="35">
        <v>41344.232638888883</v>
      </c>
      <c r="U228" s="28"/>
      <c r="V228" s="28">
        <v>8.4000000000000005E-2</v>
      </c>
      <c r="W228" s="28"/>
      <c r="X228" s="33">
        <v>41344.263888888891</v>
      </c>
      <c r="Y228" s="27">
        <v>5.027127E-2</v>
      </c>
      <c r="Z228" s="27">
        <v>1.025185E-2</v>
      </c>
      <c r="AA228" s="28"/>
      <c r="AB228" s="28"/>
      <c r="AC228" s="28"/>
      <c r="AD228" s="28"/>
      <c r="AE228" s="34"/>
      <c r="AF228" s="26">
        <v>41344.263888888883</v>
      </c>
    </row>
    <row r="229" spans="1:32" x14ac:dyDescent="0.25">
      <c r="A229" s="15">
        <v>41344.267361111109</v>
      </c>
      <c r="B229">
        <v>4.8862540000000003E-2</v>
      </c>
      <c r="C229">
        <v>9.7786809999999991E-3</v>
      </c>
      <c r="D229" s="2">
        <f t="shared" si="6"/>
        <v>-0.999</v>
      </c>
      <c r="F229" s="2">
        <v>0</v>
      </c>
      <c r="G229" s="2">
        <v>101</v>
      </c>
      <c r="H229" s="2">
        <v>18</v>
      </c>
      <c r="I229" s="2">
        <v>18</v>
      </c>
      <c r="J229" s="2">
        <v>18</v>
      </c>
      <c r="K229" s="2">
        <f t="shared" si="7"/>
        <v>2.9168402628943109</v>
      </c>
      <c r="V229" s="2">
        <v>8.4000000000000005E-2</v>
      </c>
      <c r="X229" s="16">
        <v>41344.267361111109</v>
      </c>
      <c r="Y229">
        <v>4.8862540000000003E-2</v>
      </c>
      <c r="Z229">
        <v>9.7786809999999991E-3</v>
      </c>
      <c r="AF229" s="15">
        <v>41344.267361111109</v>
      </c>
    </row>
    <row r="230" spans="1:32" x14ac:dyDescent="0.25">
      <c r="A230" s="15">
        <v>41344.270833333328</v>
      </c>
      <c r="B230">
        <v>4.6045080000000002E-2</v>
      </c>
      <c r="C230">
        <v>8.8584709999999997E-3</v>
      </c>
      <c r="D230" s="2">
        <f t="shared" si="6"/>
        <v>-0.999</v>
      </c>
      <c r="F230" s="2">
        <v>0</v>
      </c>
      <c r="G230" s="2">
        <v>101</v>
      </c>
      <c r="H230" s="2">
        <v>18</v>
      </c>
      <c r="I230" s="2">
        <v>18</v>
      </c>
      <c r="J230" s="2">
        <v>18</v>
      </c>
      <c r="K230" s="2">
        <f t="shared" si="7"/>
        <v>2.6920491752772406</v>
      </c>
      <c r="V230" s="2">
        <v>8.3000000000000004E-2</v>
      </c>
      <c r="X230" s="16">
        <v>41344.270833333336</v>
      </c>
      <c r="Y230">
        <v>4.6045080000000002E-2</v>
      </c>
      <c r="Z230">
        <v>8.8584709999999997E-3</v>
      </c>
      <c r="AF230" s="15">
        <v>41344.270833333328</v>
      </c>
    </row>
    <row r="231" spans="1:32" x14ac:dyDescent="0.25">
      <c r="A231" s="15">
        <v>41344.274305555555</v>
      </c>
      <c r="B231">
        <v>4.6045080000000002E-2</v>
      </c>
      <c r="C231">
        <v>8.8584709999999997E-3</v>
      </c>
      <c r="D231" s="2">
        <f t="shared" si="6"/>
        <v>-0.999</v>
      </c>
      <c r="F231" s="2">
        <v>0</v>
      </c>
      <c r="G231" s="2">
        <v>101</v>
      </c>
      <c r="H231" s="2">
        <v>18</v>
      </c>
      <c r="I231" s="2">
        <v>18</v>
      </c>
      <c r="J231" s="2">
        <v>18</v>
      </c>
      <c r="K231" s="2">
        <f t="shared" si="7"/>
        <v>2.6407848378249845</v>
      </c>
      <c r="V231" s="2">
        <v>8.3000000000000004E-2</v>
      </c>
      <c r="X231" s="16">
        <v>41344.274305555555</v>
      </c>
      <c r="Y231">
        <v>4.6045080000000002E-2</v>
      </c>
      <c r="Z231">
        <v>8.8584709999999997E-3</v>
      </c>
      <c r="AF231" s="15">
        <v>41344.274305555555</v>
      </c>
    </row>
    <row r="232" spans="1:32" x14ac:dyDescent="0.25">
      <c r="A232" s="15">
        <v>41344.277777777774</v>
      </c>
      <c r="B232">
        <v>4.4636349999999998E-2</v>
      </c>
      <c r="C232">
        <v>8.4116320000000005E-3</v>
      </c>
      <c r="D232" s="2">
        <f t="shared" si="6"/>
        <v>-0.999</v>
      </c>
      <c r="F232" s="2">
        <v>0</v>
      </c>
      <c r="G232" s="2">
        <v>101</v>
      </c>
      <c r="H232" s="2">
        <v>18</v>
      </c>
      <c r="I232" s="2">
        <v>18</v>
      </c>
      <c r="J232" s="2">
        <v>18</v>
      </c>
      <c r="K232" s="2">
        <f t="shared" si="7"/>
        <v>2.5402460627781673</v>
      </c>
      <c r="V232" s="2">
        <v>8.1000000000000003E-2</v>
      </c>
      <c r="X232" s="16">
        <v>41344.277777777781</v>
      </c>
      <c r="Y232">
        <v>4.4636349999999998E-2</v>
      </c>
      <c r="Z232">
        <v>8.4116320000000005E-3</v>
      </c>
      <c r="AF232" s="15">
        <v>41344.277777777774</v>
      </c>
    </row>
    <row r="233" spans="1:32" x14ac:dyDescent="0.25">
      <c r="A233" s="15">
        <v>41344.28125</v>
      </c>
      <c r="B233">
        <v>4.4636349999999998E-2</v>
      </c>
      <c r="C233">
        <v>8.4116320000000005E-3</v>
      </c>
      <c r="D233" s="2">
        <f t="shared" si="6"/>
        <v>-0.999</v>
      </c>
      <c r="F233" s="2">
        <v>0</v>
      </c>
      <c r="G233" s="2">
        <v>101</v>
      </c>
      <c r="H233" s="2">
        <v>18</v>
      </c>
      <c r="I233" s="2">
        <v>18</v>
      </c>
      <c r="J233" s="2">
        <v>18</v>
      </c>
      <c r="K233" s="2">
        <f t="shared" si="7"/>
        <v>2.5070700003090649</v>
      </c>
      <c r="V233" s="2">
        <v>8.1000000000000003E-2</v>
      </c>
      <c r="X233" s="16">
        <v>41344.28125</v>
      </c>
      <c r="Y233">
        <v>4.4636349999999998E-2</v>
      </c>
      <c r="Z233">
        <v>8.4116320000000005E-3</v>
      </c>
      <c r="AF233" s="15">
        <v>41344.28125</v>
      </c>
    </row>
    <row r="234" spans="1:32" x14ac:dyDescent="0.25">
      <c r="A234" s="15">
        <v>41344.284722222219</v>
      </c>
      <c r="B234">
        <v>4.3227620000000001E-2</v>
      </c>
      <c r="C234">
        <v>7.9737760000000001E-3</v>
      </c>
      <c r="D234" s="2">
        <f t="shared" si="6"/>
        <v>-0.999</v>
      </c>
      <c r="F234" s="2">
        <v>0</v>
      </c>
      <c r="G234" s="2">
        <v>101</v>
      </c>
      <c r="H234" s="2">
        <v>18</v>
      </c>
      <c r="I234" s="2">
        <v>18</v>
      </c>
      <c r="J234" s="2">
        <v>18</v>
      </c>
      <c r="K234" s="2">
        <f t="shared" si="7"/>
        <v>2.4085524002631891</v>
      </c>
      <c r="V234" s="2">
        <v>8.1000000000000003E-2</v>
      </c>
      <c r="X234" s="16">
        <v>41344.284722222219</v>
      </c>
      <c r="Y234">
        <v>4.3227620000000001E-2</v>
      </c>
      <c r="Z234">
        <v>7.9737760000000001E-3</v>
      </c>
      <c r="AF234" s="15">
        <v>41344.284722222219</v>
      </c>
    </row>
    <row r="235" spans="1:32" x14ac:dyDescent="0.25">
      <c r="A235" s="15">
        <v>41344.288194444445</v>
      </c>
      <c r="B235">
        <v>4.3227620000000001E-2</v>
      </c>
      <c r="C235">
        <v>7.9737760000000001E-3</v>
      </c>
      <c r="D235" s="2">
        <f t="shared" si="6"/>
        <v>-0.999</v>
      </c>
      <c r="F235" s="2">
        <v>0</v>
      </c>
      <c r="G235" s="2">
        <v>101</v>
      </c>
      <c r="H235" s="2">
        <v>18</v>
      </c>
      <c r="I235" s="2">
        <v>18</v>
      </c>
      <c r="J235" s="2">
        <v>18</v>
      </c>
      <c r="K235" s="2">
        <f t="shared" si="7"/>
        <v>2.392132800278481</v>
      </c>
      <c r="V235" s="2">
        <v>7.9000000000000001E-2</v>
      </c>
      <c r="X235" s="16">
        <v>41344.288194444445</v>
      </c>
      <c r="Y235">
        <v>4.3227620000000001E-2</v>
      </c>
      <c r="Z235">
        <v>7.9737760000000001E-3</v>
      </c>
      <c r="AF235" s="15">
        <v>41344.288194444445</v>
      </c>
    </row>
    <row r="236" spans="1:32" x14ac:dyDescent="0.25">
      <c r="A236" s="15">
        <v>41344.291666666664</v>
      </c>
      <c r="B236">
        <v>4.3227620000000001E-2</v>
      </c>
      <c r="C236">
        <v>7.9737760000000001E-3</v>
      </c>
      <c r="D236" s="2">
        <f t="shared" si="6"/>
        <v>-0.999</v>
      </c>
      <c r="F236" s="2">
        <v>0</v>
      </c>
      <c r="G236" s="2">
        <v>0</v>
      </c>
      <c r="H236" s="2">
        <v>18</v>
      </c>
      <c r="I236" s="2">
        <v>18</v>
      </c>
      <c r="J236" s="2">
        <v>18</v>
      </c>
      <c r="K236" s="2">
        <f t="shared" si="7"/>
        <v>4.7842655980506335</v>
      </c>
      <c r="V236" s="2">
        <v>7.8E-2</v>
      </c>
      <c r="X236" s="16">
        <v>41344.291666666664</v>
      </c>
      <c r="Y236">
        <v>4.3227620000000001E-2</v>
      </c>
      <c r="Z236">
        <v>7.9737760000000001E-3</v>
      </c>
      <c r="AF236" s="15">
        <v>41344.291666666664</v>
      </c>
    </row>
    <row r="237" spans="1:32" x14ac:dyDescent="0.25">
      <c r="A237" s="15">
        <v>41344.302083333328</v>
      </c>
      <c r="B237">
        <v>4.3227620000000001E-2</v>
      </c>
      <c r="C237">
        <v>7.9737760000000001E-3</v>
      </c>
      <c r="D237" s="2">
        <f t="shared" si="6"/>
        <v>-0.999</v>
      </c>
      <c r="F237" s="2">
        <v>0</v>
      </c>
      <c r="G237" s="2">
        <v>0</v>
      </c>
      <c r="H237" s="2">
        <v>18</v>
      </c>
      <c r="I237" s="2">
        <v>18</v>
      </c>
      <c r="J237" s="2">
        <v>18</v>
      </c>
      <c r="K237" s="2">
        <f t="shared" si="7"/>
        <v>7.0789587757900687</v>
      </c>
      <c r="V237" s="2">
        <v>7.3999999999999996E-2</v>
      </c>
      <c r="X237" s="16">
        <v>41344.302083333336</v>
      </c>
      <c r="Y237">
        <v>4.3227620000000001E-2</v>
      </c>
      <c r="Z237">
        <v>7.9737760000000001E-3</v>
      </c>
      <c r="AF237" s="15">
        <v>41344.302083333328</v>
      </c>
    </row>
    <row r="238" spans="1:32" s="28" customFormat="1" x14ac:dyDescent="0.25">
      <c r="A238" s="15">
        <v>41344.3125</v>
      </c>
      <c r="B238">
        <v>4.0410160000000001E-2</v>
      </c>
      <c r="C238">
        <v>7.1076459999999996E-3</v>
      </c>
      <c r="D238" s="2">
        <f t="shared" si="6"/>
        <v>-0.999</v>
      </c>
      <c r="E238" s="2"/>
      <c r="F238" s="2">
        <v>0</v>
      </c>
      <c r="G238" s="2">
        <v>0</v>
      </c>
      <c r="H238" s="2">
        <v>18</v>
      </c>
      <c r="I238" s="2">
        <v>18</v>
      </c>
      <c r="J238" s="2">
        <v>18</v>
      </c>
      <c r="K238" s="2">
        <f t="shared" si="7"/>
        <v>6.3945106883133072</v>
      </c>
      <c r="L238" s="6"/>
      <c r="M238" s="8"/>
      <c r="N238" s="6"/>
      <c r="O238" s="2"/>
      <c r="P238" s="10"/>
      <c r="Q238" s="12"/>
      <c r="R238" s="10"/>
      <c r="S238" s="2"/>
      <c r="T238" s="2"/>
      <c r="U238" s="2"/>
      <c r="V238" s="2">
        <v>7.1999999999999995E-2</v>
      </c>
      <c r="W238" s="2"/>
      <c r="X238" s="16">
        <v>41344.3125</v>
      </c>
      <c r="Y238">
        <v>4.0410160000000001E-2</v>
      </c>
      <c r="Z238">
        <v>7.1076459999999996E-3</v>
      </c>
      <c r="AA238" s="2"/>
      <c r="AB238" s="2"/>
      <c r="AC238" s="2"/>
      <c r="AD238" s="2"/>
      <c r="AE238" s="4"/>
      <c r="AF238" s="15">
        <v>41344.3125</v>
      </c>
    </row>
    <row r="239" spans="1:32" s="28" customFormat="1" x14ac:dyDescent="0.25">
      <c r="A239" s="15">
        <v>41344.322916666664</v>
      </c>
      <c r="B239">
        <v>3.75927E-2</v>
      </c>
      <c r="C239">
        <v>6.220443E-3</v>
      </c>
      <c r="D239" s="2">
        <f t="shared" si="6"/>
        <v>-0.999</v>
      </c>
      <c r="E239" s="2"/>
      <c r="F239" s="2">
        <v>0</v>
      </c>
      <c r="G239" s="2">
        <v>0</v>
      </c>
      <c r="H239" s="2">
        <v>18</v>
      </c>
      <c r="I239" s="2">
        <v>18</v>
      </c>
      <c r="J239" s="2">
        <v>18</v>
      </c>
      <c r="K239" s="2">
        <f t="shared" si="7"/>
        <v>5.6043465736951363</v>
      </c>
      <c r="L239" s="6"/>
      <c r="M239" s="8"/>
      <c r="N239" s="6"/>
      <c r="O239" s="2"/>
      <c r="P239" s="10"/>
      <c r="Q239" s="12"/>
      <c r="R239" s="10"/>
      <c r="S239" s="2"/>
      <c r="T239" s="2"/>
      <c r="U239" s="2"/>
      <c r="V239" s="2">
        <v>6.6000000000000003E-2</v>
      </c>
      <c r="W239" s="2"/>
      <c r="X239" s="16">
        <v>41344.322916666664</v>
      </c>
      <c r="Y239">
        <v>3.75927E-2</v>
      </c>
      <c r="Z239">
        <v>6.220443E-3</v>
      </c>
      <c r="AA239" s="2"/>
      <c r="AB239" s="2"/>
      <c r="AC239" s="2"/>
      <c r="AD239" s="2"/>
      <c r="AE239" s="4"/>
      <c r="AF239" s="15">
        <v>41344.322916666664</v>
      </c>
    </row>
    <row r="240" spans="1:32" s="28" customFormat="1" x14ac:dyDescent="0.25">
      <c r="A240" s="15">
        <v>41344.333333333328</v>
      </c>
      <c r="B240">
        <v>3.4775239999999999E-2</v>
      </c>
      <c r="C240">
        <v>5.3861100000000004E-3</v>
      </c>
      <c r="D240" s="2">
        <f t="shared" si="6"/>
        <v>-0.999</v>
      </c>
      <c r="E240" s="2"/>
      <c r="F240" s="2">
        <v>0</v>
      </c>
      <c r="G240" s="2">
        <v>0</v>
      </c>
      <c r="H240" s="2">
        <v>18</v>
      </c>
      <c r="I240" s="2">
        <v>18</v>
      </c>
      <c r="J240" s="2">
        <v>18</v>
      </c>
      <c r="K240" s="2">
        <f t="shared" si="7"/>
        <v>4.8966907505216675</v>
      </c>
      <c r="L240" s="6"/>
      <c r="M240" s="8"/>
      <c r="N240" s="6"/>
      <c r="O240" s="2"/>
      <c r="P240" s="10"/>
      <c r="Q240" s="12"/>
      <c r="R240" s="10"/>
      <c r="S240" s="2"/>
      <c r="T240" s="2"/>
      <c r="U240" s="2"/>
      <c r="V240" s="2">
        <v>6.4000000000000001E-2</v>
      </c>
      <c r="W240" s="2"/>
      <c r="X240" s="16">
        <v>41344.333333333336</v>
      </c>
      <c r="Y240">
        <v>3.4775239999999999E-2</v>
      </c>
      <c r="Z240">
        <v>5.3861100000000004E-3</v>
      </c>
      <c r="AA240" s="2"/>
      <c r="AB240" s="2"/>
      <c r="AC240" s="2"/>
      <c r="AD240" s="2"/>
      <c r="AE240" s="4"/>
      <c r="AF240" s="15">
        <v>41344.333333333328</v>
      </c>
    </row>
    <row r="241" spans="1:32" s="28" customFormat="1" x14ac:dyDescent="0.25">
      <c r="A241" s="15">
        <v>41344.34375</v>
      </c>
      <c r="B241">
        <v>3.3366510000000002E-2</v>
      </c>
      <c r="C241">
        <v>4.989037E-3</v>
      </c>
      <c r="D241" s="2">
        <f t="shared" si="6"/>
        <v>-0.999</v>
      </c>
      <c r="E241" s="2"/>
      <c r="F241" s="2">
        <v>0</v>
      </c>
      <c r="G241" s="2">
        <v>0</v>
      </c>
      <c r="H241" s="2">
        <v>18</v>
      </c>
      <c r="I241" s="2">
        <v>18</v>
      </c>
      <c r="J241" s="2">
        <v>18</v>
      </c>
      <c r="K241" s="2">
        <f t="shared" si="7"/>
        <v>4.5348040130435212</v>
      </c>
      <c r="L241" s="6"/>
      <c r="M241" s="8"/>
      <c r="N241" s="6"/>
      <c r="O241" s="2"/>
      <c r="P241" s="10"/>
      <c r="Q241" s="12"/>
      <c r="R241" s="10"/>
      <c r="S241" s="2"/>
      <c r="T241" s="2"/>
      <c r="U241" s="2"/>
      <c r="V241" s="2">
        <v>6.2E-2</v>
      </c>
      <c r="W241" s="2"/>
      <c r="X241" s="16">
        <v>41344.34375</v>
      </c>
      <c r="Y241">
        <v>3.3366510000000002E-2</v>
      </c>
      <c r="Z241">
        <v>4.989037E-3</v>
      </c>
      <c r="AA241" s="2"/>
      <c r="AB241" s="2"/>
      <c r="AC241" s="2"/>
      <c r="AD241" s="2"/>
      <c r="AE241" s="4"/>
      <c r="AF241" s="15">
        <v>41344.34375</v>
      </c>
    </row>
    <row r="242" spans="1:32" s="28" customFormat="1" x14ac:dyDescent="0.25">
      <c r="A242" s="15">
        <v>41344.354166666664</v>
      </c>
      <c r="B242">
        <v>3.3366510000000002E-2</v>
      </c>
      <c r="C242">
        <v>4.989037E-3</v>
      </c>
      <c r="D242" s="2">
        <f t="shared" si="6"/>
        <v>-0.999</v>
      </c>
      <c r="E242" s="2"/>
      <c r="F242" s="2">
        <v>0</v>
      </c>
      <c r="G242" s="2">
        <v>0</v>
      </c>
      <c r="H242" s="2">
        <v>18</v>
      </c>
      <c r="I242" s="2">
        <v>18</v>
      </c>
      <c r="J242" s="2">
        <v>18</v>
      </c>
      <c r="K242" s="2">
        <f t="shared" si="7"/>
        <v>4.4469868489646052</v>
      </c>
      <c r="L242" s="6"/>
      <c r="M242" s="8"/>
      <c r="N242" s="6"/>
      <c r="O242" s="2"/>
      <c r="P242" s="10"/>
      <c r="Q242" s="12"/>
      <c r="R242" s="10"/>
      <c r="S242" s="2"/>
      <c r="T242" s="2"/>
      <c r="U242" s="2"/>
      <c r="V242" s="2">
        <v>6.0999999999999999E-2</v>
      </c>
      <c r="W242" s="2"/>
      <c r="X242" s="16">
        <v>41344.354166666664</v>
      </c>
      <c r="Y242">
        <v>3.3366510000000002E-2</v>
      </c>
      <c r="Z242">
        <v>4.989037E-3</v>
      </c>
      <c r="AA242" s="2"/>
      <c r="AB242" s="2"/>
      <c r="AC242" s="2"/>
      <c r="AD242" s="2"/>
      <c r="AE242" s="4"/>
      <c r="AF242" s="15">
        <v>41344.354166666664</v>
      </c>
    </row>
    <row r="243" spans="1:32" s="28" customFormat="1" x14ac:dyDescent="0.25">
      <c r="A243" s="15">
        <v>41344.364583333328</v>
      </c>
      <c r="B243">
        <v>3.1957779999999998E-2</v>
      </c>
      <c r="C243">
        <v>4.6055130000000003E-3</v>
      </c>
      <c r="D243" s="2">
        <f t="shared" si="6"/>
        <v>-0.999</v>
      </c>
      <c r="E243" s="2"/>
      <c r="F243" s="2">
        <v>0</v>
      </c>
      <c r="G243" s="2">
        <v>0</v>
      </c>
      <c r="H243" s="2">
        <v>18</v>
      </c>
      <c r="I243" s="2">
        <v>18</v>
      </c>
      <c r="J243" s="2">
        <v>18</v>
      </c>
      <c r="K243" s="2">
        <f t="shared" si="7"/>
        <v>4.1464995754531166</v>
      </c>
      <c r="L243" s="6"/>
      <c r="M243" s="8"/>
      <c r="N243" s="6"/>
      <c r="O243" s="2"/>
      <c r="P243" s="10"/>
      <c r="Q243" s="12"/>
      <c r="R243" s="10"/>
      <c r="S243" s="2"/>
      <c r="T243" s="2"/>
      <c r="U243" s="2"/>
      <c r="V243" s="2">
        <v>0.06</v>
      </c>
      <c r="W243" s="2"/>
      <c r="X243" s="16">
        <v>41344.364583333336</v>
      </c>
      <c r="Y243">
        <v>3.1957779999999998E-2</v>
      </c>
      <c r="Z243">
        <v>4.6055130000000003E-3</v>
      </c>
      <c r="AA243" s="2"/>
      <c r="AB243" s="2"/>
      <c r="AC243" s="2"/>
      <c r="AD243" s="2"/>
      <c r="AE243" s="4"/>
      <c r="AF243" s="15">
        <v>41344.364583333328</v>
      </c>
    </row>
    <row r="244" spans="1:32" s="28" customFormat="1" x14ac:dyDescent="0.25">
      <c r="A244" s="15">
        <v>41344.375</v>
      </c>
      <c r="B244">
        <v>3.0549050000000001E-2</v>
      </c>
      <c r="C244">
        <v>4.2356590000000001E-3</v>
      </c>
      <c r="D244" s="2">
        <f t="shared" si="6"/>
        <v>-0.999</v>
      </c>
      <c r="E244" s="2"/>
      <c r="F244" s="2">
        <v>0</v>
      </c>
      <c r="G244" s="2">
        <v>0</v>
      </c>
      <c r="H244" s="2">
        <v>18</v>
      </c>
      <c r="I244" s="2">
        <v>18</v>
      </c>
      <c r="J244" s="2">
        <v>18</v>
      </c>
      <c r="K244" s="2">
        <f t="shared" si="7"/>
        <v>3.8537016754631619</v>
      </c>
      <c r="L244" s="6"/>
      <c r="M244" s="8"/>
      <c r="N244" s="6"/>
      <c r="O244" s="2"/>
      <c r="P244" s="10"/>
      <c r="Q244" s="12"/>
      <c r="R244" s="10"/>
      <c r="S244" s="2"/>
      <c r="T244" s="2"/>
      <c r="U244" s="2"/>
      <c r="V244" s="2">
        <v>5.8000000000000003E-2</v>
      </c>
      <c r="W244" s="2"/>
      <c r="X244" s="16">
        <v>41344.375</v>
      </c>
      <c r="Y244">
        <v>3.0549050000000001E-2</v>
      </c>
      <c r="Z244">
        <v>4.2356590000000001E-3</v>
      </c>
      <c r="AA244" s="2"/>
      <c r="AB244" s="2"/>
      <c r="AC244" s="2"/>
      <c r="AD244" s="2"/>
      <c r="AE244" s="4"/>
      <c r="AF244" s="15">
        <v>41344.375</v>
      </c>
    </row>
    <row r="245" spans="1:32" s="28" customFormat="1" x14ac:dyDescent="0.25">
      <c r="A245" s="15">
        <v>41344.385416666664</v>
      </c>
      <c r="B245">
        <v>3.0549050000000001E-2</v>
      </c>
      <c r="C245">
        <v>4.2356590000000001E-3</v>
      </c>
      <c r="D245" s="2">
        <f t="shared" si="6"/>
        <v>-0.999</v>
      </c>
      <c r="E245" s="2"/>
      <c r="F245" s="2">
        <v>0</v>
      </c>
      <c r="G245" s="2">
        <v>0</v>
      </c>
      <c r="H245" s="2">
        <v>18</v>
      </c>
      <c r="I245" s="2">
        <v>18</v>
      </c>
      <c r="J245" s="2">
        <v>18</v>
      </c>
      <c r="K245" s="2">
        <f t="shared" si="7"/>
        <v>3.733549536630715</v>
      </c>
      <c r="L245" s="6"/>
      <c r="M245" s="8"/>
      <c r="N245" s="6"/>
      <c r="O245" s="2"/>
      <c r="P245" s="10"/>
      <c r="Q245" s="12"/>
      <c r="R245" s="10"/>
      <c r="S245" s="2"/>
      <c r="T245" s="2"/>
      <c r="U245" s="2"/>
      <c r="V245" s="2">
        <v>5.5E-2</v>
      </c>
      <c r="W245" s="2"/>
      <c r="X245" s="16">
        <v>41344.385416666664</v>
      </c>
      <c r="Y245">
        <v>3.0549050000000001E-2</v>
      </c>
      <c r="Z245">
        <v>4.2356590000000001E-3</v>
      </c>
      <c r="AA245" s="2"/>
      <c r="AB245" s="2"/>
      <c r="AC245" s="2"/>
      <c r="AD245" s="2"/>
      <c r="AE245" s="4"/>
      <c r="AF245" s="15">
        <v>41344.385416666664</v>
      </c>
    </row>
    <row r="246" spans="1:32" s="28" customFormat="1" x14ac:dyDescent="0.25">
      <c r="A246" s="15">
        <v>41344.395833333328</v>
      </c>
      <c r="B246">
        <v>2.773159E-2</v>
      </c>
      <c r="C246">
        <v>3.537494E-3</v>
      </c>
      <c r="D246" s="2">
        <f t="shared" si="6"/>
        <v>-0.999</v>
      </c>
      <c r="E246" s="2"/>
      <c r="F246" s="2">
        <v>0</v>
      </c>
      <c r="G246" s="2">
        <v>0</v>
      </c>
      <c r="H246" s="2">
        <v>18</v>
      </c>
      <c r="I246" s="2">
        <v>18</v>
      </c>
      <c r="J246" s="2">
        <v>18</v>
      </c>
      <c r="K246" s="2">
        <f t="shared" si="7"/>
        <v>3.2622881628523492</v>
      </c>
      <c r="L246" s="6"/>
      <c r="M246" s="8"/>
      <c r="N246" s="6"/>
      <c r="O246" s="2"/>
      <c r="P246" s="10"/>
      <c r="Q246" s="12"/>
      <c r="R246" s="10"/>
      <c r="S246" s="2"/>
      <c r="T246" s="2"/>
      <c r="U246" s="2"/>
      <c r="V246" s="2">
        <v>5.3999999999999999E-2</v>
      </c>
      <c r="W246" s="2"/>
      <c r="X246" s="16">
        <v>41344.395833333336</v>
      </c>
      <c r="Y246">
        <v>2.773159E-2</v>
      </c>
      <c r="Z246">
        <v>3.537494E-3</v>
      </c>
      <c r="AA246" s="2"/>
      <c r="AB246" s="2"/>
      <c r="AC246" s="2"/>
      <c r="AD246" s="2"/>
      <c r="AE246" s="4"/>
      <c r="AF246" s="15">
        <v>41344.395833333328</v>
      </c>
    </row>
    <row r="247" spans="1:32" s="28" customFormat="1" x14ac:dyDescent="0.25">
      <c r="A247" s="15">
        <v>41344.40625</v>
      </c>
      <c r="B247">
        <v>2.773159E-2</v>
      </c>
      <c r="C247">
        <v>3.537494E-3</v>
      </c>
      <c r="D247" s="2">
        <f t="shared" si="6"/>
        <v>-0.999</v>
      </c>
      <c r="E247" s="2"/>
      <c r="F247" s="2">
        <v>0</v>
      </c>
      <c r="G247" s="2">
        <v>0</v>
      </c>
      <c r="H247" s="2">
        <v>18</v>
      </c>
      <c r="I247" s="2">
        <v>18</v>
      </c>
      <c r="J247" s="2">
        <v>18</v>
      </c>
      <c r="K247" s="2">
        <f t="shared" si="7"/>
        <v>3.1468413378792288</v>
      </c>
      <c r="L247" s="6"/>
      <c r="M247" s="8"/>
      <c r="N247" s="6"/>
      <c r="O247" s="2"/>
      <c r="P247" s="10"/>
      <c r="Q247" s="12"/>
      <c r="R247" s="10"/>
      <c r="S247" s="2"/>
      <c r="T247" s="2"/>
      <c r="U247" s="2"/>
      <c r="V247" s="2">
        <v>5.2999999999999999E-2</v>
      </c>
      <c r="W247" s="2"/>
      <c r="X247" s="16">
        <v>41344.40625</v>
      </c>
      <c r="Y247">
        <v>2.773159E-2</v>
      </c>
      <c r="Z247">
        <v>3.537494E-3</v>
      </c>
      <c r="AA247" s="2"/>
      <c r="AB247" s="2"/>
      <c r="AC247" s="2"/>
      <c r="AD247" s="2"/>
      <c r="AE247" s="4"/>
      <c r="AF247" s="15">
        <v>41344.40625</v>
      </c>
    </row>
    <row r="248" spans="1:32" s="28" customFormat="1" x14ac:dyDescent="0.25">
      <c r="A248" s="15">
        <v>41344.416666666664</v>
      </c>
      <c r="B248">
        <v>2.632286E-2</v>
      </c>
      <c r="C248">
        <v>3.2094649999999999E-3</v>
      </c>
      <c r="D248" s="2">
        <f t="shared" si="6"/>
        <v>-0.999</v>
      </c>
      <c r="E248" s="2"/>
      <c r="F248" s="2">
        <v>0</v>
      </c>
      <c r="G248" s="2">
        <v>0</v>
      </c>
      <c r="H248" s="2">
        <v>18</v>
      </c>
      <c r="I248" s="2">
        <v>18</v>
      </c>
      <c r="J248" s="2">
        <v>18</v>
      </c>
      <c r="K248" s="2">
        <f t="shared" si="7"/>
        <v>2.8901203868270913</v>
      </c>
      <c r="L248" s="6"/>
      <c r="M248" s="8"/>
      <c r="N248" s="6"/>
      <c r="O248" s="2"/>
      <c r="P248" s="10"/>
      <c r="Q248" s="12"/>
      <c r="R248" s="10"/>
      <c r="S248" s="2"/>
      <c r="T248" s="2"/>
      <c r="U248" s="2"/>
      <c r="V248" s="2">
        <v>5.1999999999999998E-2</v>
      </c>
      <c r="W248" s="2"/>
      <c r="X248" s="16">
        <v>41344.416666666664</v>
      </c>
      <c r="Y248">
        <v>2.632286E-2</v>
      </c>
      <c r="Z248">
        <v>3.2094649999999999E-3</v>
      </c>
      <c r="AA248" s="2"/>
      <c r="AB248" s="2"/>
      <c r="AC248" s="2"/>
      <c r="AD248" s="2"/>
      <c r="AE248" s="4"/>
      <c r="AF248" s="15">
        <v>41344.416666666664</v>
      </c>
    </row>
    <row r="249" spans="1:32" s="28" customFormat="1" x14ac:dyDescent="0.25">
      <c r="A249" s="15">
        <v>41344.427083333328</v>
      </c>
      <c r="B249">
        <v>2.4914120000000001E-2</v>
      </c>
      <c r="C249">
        <v>2.8956749999999999E-3</v>
      </c>
      <c r="D249" s="2">
        <f t="shared" si="6"/>
        <v>-0.999</v>
      </c>
      <c r="E249" s="2"/>
      <c r="F249" s="2">
        <v>0</v>
      </c>
      <c r="G249" s="2">
        <v>0</v>
      </c>
      <c r="H249" s="2">
        <v>18</v>
      </c>
      <c r="I249" s="2">
        <v>18</v>
      </c>
      <c r="J249" s="2">
        <v>18</v>
      </c>
      <c r="K249" s="2">
        <f t="shared" si="7"/>
        <v>2.6414088752951717</v>
      </c>
      <c r="L249" s="6"/>
      <c r="M249" s="8"/>
      <c r="N249" s="6"/>
      <c r="O249" s="2"/>
      <c r="P249" s="10"/>
      <c r="Q249" s="12"/>
      <c r="R249" s="10"/>
      <c r="S249" s="2"/>
      <c r="T249" s="2"/>
      <c r="U249" s="2"/>
      <c r="V249" s="2">
        <v>0.05</v>
      </c>
      <c r="W249" s="2"/>
      <c r="X249" s="16">
        <v>41344.427083333336</v>
      </c>
      <c r="Y249">
        <v>2.4914120000000001E-2</v>
      </c>
      <c r="Z249">
        <v>2.8956749999999999E-3</v>
      </c>
      <c r="AA249" s="2"/>
      <c r="AB249" s="2"/>
      <c r="AC249" s="2"/>
      <c r="AD249" s="2"/>
      <c r="AE249" s="4"/>
      <c r="AF249" s="15">
        <v>41344.427083333328</v>
      </c>
    </row>
    <row r="250" spans="1:32" s="28" customFormat="1" x14ac:dyDescent="0.25">
      <c r="A250" s="15">
        <v>41344.4375</v>
      </c>
      <c r="B250">
        <v>2.4914120000000001E-2</v>
      </c>
      <c r="C250">
        <v>2.8956749999999999E-3</v>
      </c>
      <c r="D250" s="2">
        <f t="shared" si="6"/>
        <v>-0.999</v>
      </c>
      <c r="E250" s="2"/>
      <c r="F250" s="2">
        <v>0</v>
      </c>
      <c r="G250" s="2">
        <v>0</v>
      </c>
      <c r="H250" s="2">
        <v>18</v>
      </c>
      <c r="I250" s="2">
        <v>18</v>
      </c>
      <c r="J250" s="2">
        <v>18</v>
      </c>
      <c r="K250" s="2">
        <f t="shared" si="7"/>
        <v>2.6061075003033904</v>
      </c>
      <c r="L250" s="6"/>
      <c r="M250" s="8"/>
      <c r="N250" s="6"/>
      <c r="O250" s="2"/>
      <c r="P250" s="10"/>
      <c r="Q250" s="12"/>
      <c r="R250" s="10"/>
      <c r="S250" s="2"/>
      <c r="T250" s="2"/>
      <c r="U250" s="2"/>
      <c r="V250" s="2">
        <v>4.8000000000000001E-2</v>
      </c>
      <c r="W250" s="2"/>
      <c r="X250" s="16">
        <v>41344.4375</v>
      </c>
      <c r="Y250">
        <v>2.4914120000000001E-2</v>
      </c>
      <c r="Z250">
        <v>2.8956749999999999E-3</v>
      </c>
      <c r="AA250" s="2"/>
      <c r="AB250" s="2"/>
      <c r="AC250" s="2"/>
      <c r="AD250" s="2"/>
      <c r="AE250" s="4"/>
      <c r="AF250" s="15">
        <v>41344.4375</v>
      </c>
    </row>
    <row r="251" spans="1:32" s="28" customFormat="1" x14ac:dyDescent="0.25">
      <c r="A251" s="15">
        <v>41344.447916666664</v>
      </c>
      <c r="B251">
        <v>2.4914120000000001E-2</v>
      </c>
      <c r="C251">
        <v>2.8956749999999999E-3</v>
      </c>
      <c r="D251" s="2">
        <f t="shared" si="6"/>
        <v>-0.999</v>
      </c>
      <c r="E251" s="2"/>
      <c r="F251" s="2">
        <v>0</v>
      </c>
      <c r="G251" s="2">
        <v>0</v>
      </c>
      <c r="H251" s="2">
        <v>18</v>
      </c>
      <c r="I251" s="2">
        <v>18</v>
      </c>
      <c r="J251" s="2">
        <v>18</v>
      </c>
      <c r="K251" s="2">
        <f t="shared" si="7"/>
        <v>2.5047815619168099</v>
      </c>
      <c r="L251" s="6"/>
      <c r="M251" s="8"/>
      <c r="N251" s="6"/>
      <c r="O251" s="2"/>
      <c r="P251" s="10"/>
      <c r="Q251" s="12"/>
      <c r="R251" s="10"/>
      <c r="S251" s="2"/>
      <c r="T251" s="2"/>
      <c r="U251" s="2"/>
      <c r="V251" s="2">
        <v>4.7E-2</v>
      </c>
      <c r="W251" s="2"/>
      <c r="X251" s="16">
        <v>41344.447916666664</v>
      </c>
      <c r="Y251">
        <v>2.4914120000000001E-2</v>
      </c>
      <c r="Z251">
        <v>2.8956749999999999E-3</v>
      </c>
      <c r="AA251" s="2"/>
      <c r="AB251" s="2"/>
      <c r="AC251" s="2"/>
      <c r="AD251" s="2"/>
      <c r="AE251" s="4"/>
      <c r="AF251" s="15">
        <v>41344.447916666664</v>
      </c>
    </row>
    <row r="252" spans="1:32" s="28" customFormat="1" x14ac:dyDescent="0.25">
      <c r="A252" s="15">
        <v>41344.458333333328</v>
      </c>
      <c r="B252">
        <v>0.02</v>
      </c>
      <c r="C252">
        <v>1.9949999999999998E-3</v>
      </c>
      <c r="D252" s="2">
        <f t="shared" si="6"/>
        <v>-0.999</v>
      </c>
      <c r="E252" s="2"/>
      <c r="F252" s="2">
        <v>0</v>
      </c>
      <c r="G252" s="2">
        <v>0</v>
      </c>
      <c r="H252" s="2">
        <v>18</v>
      </c>
      <c r="I252" s="2">
        <v>18</v>
      </c>
      <c r="J252" s="2">
        <v>18</v>
      </c>
      <c r="K252" s="2">
        <f t="shared" si="7"/>
        <v>1.885013437679931</v>
      </c>
      <c r="L252" s="6"/>
      <c r="M252" s="8"/>
      <c r="N252" s="6"/>
      <c r="O252" s="2"/>
      <c r="P252" s="10"/>
      <c r="Q252" s="12"/>
      <c r="R252" s="10"/>
      <c r="S252" s="2"/>
      <c r="T252" s="2"/>
      <c r="U252" s="2"/>
      <c r="V252" s="2">
        <v>0.02</v>
      </c>
      <c r="W252" s="2"/>
      <c r="X252" s="16">
        <v>41344.458333333336</v>
      </c>
      <c r="Y252">
        <v>0.02</v>
      </c>
      <c r="Z252">
        <v>1.9949999999999998E-3</v>
      </c>
      <c r="AA252" s="2"/>
      <c r="AB252" s="2"/>
      <c r="AC252" s="2"/>
      <c r="AD252" s="2"/>
      <c r="AE252" s="4"/>
      <c r="AF252" s="15">
        <v>41344.458333333328</v>
      </c>
    </row>
    <row r="253" spans="1:32" s="28" customFormat="1" x14ac:dyDescent="0.25">
      <c r="A253" s="15">
        <v>41344.46875</v>
      </c>
      <c r="B253">
        <v>1.9E-2</v>
      </c>
      <c r="C253">
        <v>1.89E-3</v>
      </c>
      <c r="D253" s="2">
        <f t="shared" si="6"/>
        <v>-0.999</v>
      </c>
      <c r="E253" s="2"/>
      <c r="F253" s="2">
        <v>0</v>
      </c>
      <c r="G253" s="2">
        <v>0</v>
      </c>
      <c r="H253" s="2">
        <v>18</v>
      </c>
      <c r="I253" s="2">
        <v>18</v>
      </c>
      <c r="J253" s="2">
        <v>18</v>
      </c>
      <c r="K253" s="2">
        <f t="shared" si="7"/>
        <v>1.7010000002062733</v>
      </c>
      <c r="L253" s="6"/>
      <c r="M253" s="8"/>
      <c r="N253" s="6"/>
      <c r="O253" s="2"/>
      <c r="P253" s="10"/>
      <c r="Q253" s="12"/>
      <c r="R253" s="10"/>
      <c r="S253" s="2"/>
      <c r="T253" s="2"/>
      <c r="U253" s="2"/>
      <c r="V253" s="2">
        <v>1.9E-2</v>
      </c>
      <c r="W253" s="2"/>
      <c r="X253" s="16">
        <v>41344.46875</v>
      </c>
      <c r="Y253">
        <v>1.9E-2</v>
      </c>
      <c r="Z253">
        <v>1.89E-3</v>
      </c>
      <c r="AA253" s="2"/>
      <c r="AB253" s="2"/>
      <c r="AC253" s="2"/>
      <c r="AD253" s="2"/>
      <c r="AE253" s="4"/>
      <c r="AF253" s="15">
        <v>41344.46875</v>
      </c>
    </row>
    <row r="254" spans="1:32" s="28" customFormat="1" x14ac:dyDescent="0.25">
      <c r="A254" s="15">
        <v>41344.479166666664</v>
      </c>
      <c r="B254">
        <v>1.7999999999999999E-2</v>
      </c>
      <c r="C254">
        <v>1.7849999999999999E-3</v>
      </c>
      <c r="D254" s="2">
        <f t="shared" si="6"/>
        <v>-0.999</v>
      </c>
      <c r="E254" s="2"/>
      <c r="F254" s="2">
        <v>0</v>
      </c>
      <c r="G254" s="2">
        <v>0</v>
      </c>
      <c r="H254" s="2">
        <v>18</v>
      </c>
      <c r="I254" s="2">
        <v>18</v>
      </c>
      <c r="J254" s="2">
        <v>18</v>
      </c>
      <c r="K254" s="2">
        <f t="shared" si="7"/>
        <v>1.5592499996369589</v>
      </c>
      <c r="L254" s="6"/>
      <c r="M254" s="8"/>
      <c r="N254" s="6"/>
      <c r="O254" s="2"/>
      <c r="P254" s="10"/>
      <c r="Q254" s="12"/>
      <c r="R254" s="10"/>
      <c r="S254" s="2"/>
      <c r="T254" s="2"/>
      <c r="U254" s="2"/>
      <c r="V254" s="2">
        <v>1.7999999999999999E-2</v>
      </c>
      <c r="W254" s="2"/>
      <c r="X254" s="16">
        <v>41344.479166666664</v>
      </c>
      <c r="Y254">
        <v>1.7999999999999999E-2</v>
      </c>
      <c r="Z254">
        <v>1.7849999999999999E-3</v>
      </c>
      <c r="AA254" s="2"/>
      <c r="AB254" s="2"/>
      <c r="AC254" s="2"/>
      <c r="AD254" s="2"/>
      <c r="AE254" s="4"/>
      <c r="AF254" s="15">
        <v>41344.479166666664</v>
      </c>
    </row>
    <row r="255" spans="1:32" s="28" customFormat="1" x14ac:dyDescent="0.25">
      <c r="A255" s="15">
        <v>41344.489583333328</v>
      </c>
      <c r="B255">
        <v>1.2999999999999999E-2</v>
      </c>
      <c r="C255">
        <v>1.2600000000000001E-3</v>
      </c>
      <c r="D255" s="2">
        <f t="shared" si="6"/>
        <v>-0.999</v>
      </c>
      <c r="E255" s="2"/>
      <c r="F255" s="2">
        <v>0</v>
      </c>
      <c r="G255" s="2">
        <v>0</v>
      </c>
      <c r="H255" s="2">
        <v>18</v>
      </c>
      <c r="I255" s="2">
        <v>18</v>
      </c>
      <c r="J255" s="2">
        <v>18</v>
      </c>
      <c r="K255" s="2">
        <f t="shared" si="7"/>
        <v>1.1930625001182635</v>
      </c>
      <c r="L255" s="6"/>
      <c r="M255" s="8"/>
      <c r="N255" s="6"/>
      <c r="O255" s="2"/>
      <c r="P255" s="10"/>
      <c r="Q255" s="12"/>
      <c r="R255" s="10"/>
      <c r="S255" s="2"/>
      <c r="T255" s="2"/>
      <c r="U255" s="2"/>
      <c r="V255" s="2">
        <v>1.2999999999999999E-2</v>
      </c>
      <c r="W255" s="2"/>
      <c r="X255" s="16">
        <v>41344.489583333336</v>
      </c>
      <c r="Y255">
        <v>1.2999999999999999E-2</v>
      </c>
      <c r="Z255">
        <v>1.2600000000000001E-3</v>
      </c>
      <c r="AA255" s="2"/>
      <c r="AB255" s="2"/>
      <c r="AC255" s="2"/>
      <c r="AD255" s="2"/>
      <c r="AE255" s="4"/>
      <c r="AF255" s="15">
        <v>41344.489583333328</v>
      </c>
    </row>
    <row r="256" spans="1:32" s="19" customFormat="1" x14ac:dyDescent="0.25">
      <c r="A256" s="17">
        <v>41344.5</v>
      </c>
      <c r="B256" s="18">
        <v>1.2999999999999999E-2</v>
      </c>
      <c r="C256" s="18">
        <v>1.2600000000000001E-3</v>
      </c>
      <c r="D256" s="19">
        <f t="shared" ref="D256:D257" si="8">IF(G256&gt;900,B256,-0.999)</f>
        <v>-0.999</v>
      </c>
      <c r="F256" s="19">
        <v>0</v>
      </c>
      <c r="G256" s="19">
        <v>0</v>
      </c>
      <c r="H256" s="19">
        <v>18</v>
      </c>
      <c r="I256" s="19">
        <v>18</v>
      </c>
      <c r="J256" s="19">
        <v>18</v>
      </c>
      <c r="K256" s="19">
        <f t="shared" ref="K256:K257" si="9">(0.5*(($A256-$A255)*86400))*(0.75*$C256+0.25*$C255)+(0.5*(($A257-$A256)*86400)*(0.75*$C256+0.25*$C257))</f>
        <v>1.0749375001457664</v>
      </c>
      <c r="L256" s="20"/>
      <c r="M256" s="21"/>
      <c r="N256" s="20"/>
      <c r="P256" s="22"/>
      <c r="Q256" s="23"/>
      <c r="R256" s="22"/>
      <c r="V256" s="19">
        <v>1.2999999999999999E-2</v>
      </c>
      <c r="X256" s="24">
        <v>41344.5</v>
      </c>
      <c r="Y256" s="18">
        <v>1.2999999999999999E-2</v>
      </c>
      <c r="Z256" s="18">
        <v>1.2600000000000001E-3</v>
      </c>
      <c r="AE256" s="25"/>
      <c r="AF256" s="17">
        <v>41344.5</v>
      </c>
    </row>
    <row r="257" spans="1:32" x14ac:dyDescent="0.25">
      <c r="A257" s="15">
        <v>41344.510416666664</v>
      </c>
      <c r="B257">
        <v>8.0000000000000002E-3</v>
      </c>
      <c r="C257">
        <v>7.3499999999999998E-4</v>
      </c>
      <c r="D257" s="2">
        <f t="shared" si="8"/>
        <v>-0.999</v>
      </c>
      <c r="F257" s="2">
        <v>0</v>
      </c>
      <c r="G257" s="2">
        <v>0</v>
      </c>
      <c r="H257" s="2">
        <v>18</v>
      </c>
      <c r="I257" s="2">
        <v>18</v>
      </c>
      <c r="J257" s="2">
        <v>18</v>
      </c>
      <c r="K257" s="2">
        <f t="shared" si="9"/>
        <v>-984577.78125000012</v>
      </c>
      <c r="V257" s="2">
        <v>8.0000000000000002E-3</v>
      </c>
      <c r="X257" s="16">
        <v>41344.510416666664</v>
      </c>
      <c r="Y257">
        <v>8.0000000000000002E-3</v>
      </c>
      <c r="Z257">
        <v>7.3499999999999998E-4</v>
      </c>
      <c r="AF257" s="15">
        <v>41344.510416666664</v>
      </c>
    </row>
    <row r="258" spans="1:32" x14ac:dyDescent="0.25">
      <c r="J258" s="14" t="s">
        <v>26</v>
      </c>
      <c r="K258" s="6">
        <f ca="1">SUM(N10:N256)</f>
        <v>3818.6849927780345</v>
      </c>
      <c r="T258" s="2" t="s">
        <v>55</v>
      </c>
      <c r="X258" s="16"/>
      <c r="Y258"/>
      <c r="Z258"/>
    </row>
    <row r="259" spans="1:32" x14ac:dyDescent="0.25">
      <c r="J259" s="14" t="s">
        <v>27</v>
      </c>
      <c r="K259" s="2">
        <v>500</v>
      </c>
      <c r="X259" s="16"/>
      <c r="Y259"/>
      <c r="Z259"/>
    </row>
    <row r="260" spans="1:32" ht="15.75" thickBot="1" x14ac:dyDescent="0.3">
      <c r="J260" s="14" t="s">
        <v>28</v>
      </c>
      <c r="K260" s="6">
        <f ca="1">MAX(L10:L256)</f>
        <v>1999.4005200670306</v>
      </c>
      <c r="O260" s="42" t="s">
        <v>53</v>
      </c>
      <c r="P260" s="50">
        <v>41343.5</v>
      </c>
      <c r="Q260" s="50">
        <v>41344.5</v>
      </c>
      <c r="T260" s="42" t="s">
        <v>53</v>
      </c>
      <c r="U260" s="50">
        <v>41343.5</v>
      </c>
      <c r="V260" s="50">
        <v>41344.5</v>
      </c>
      <c r="W260" s="51"/>
      <c r="X260" s="16"/>
      <c r="Y260"/>
      <c r="Z260"/>
    </row>
    <row r="261" spans="1:32" x14ac:dyDescent="0.25">
      <c r="J261" s="14" t="s">
        <v>29</v>
      </c>
      <c r="K261" s="2">
        <f>SUM(K10:K256)</f>
        <v>15270.161521065145</v>
      </c>
      <c r="L261" s="2">
        <f t="shared" ref="L261:M261" ca="1" si="10">SUM(L10:L256)</f>
        <v>15270.161521065136</v>
      </c>
      <c r="M261" s="36">
        <f t="shared" ca="1" si="10"/>
        <v>0.999999999999999</v>
      </c>
      <c r="O261" s="37" t="s">
        <v>35</v>
      </c>
      <c r="P261" s="40">
        <v>41343.538194444445</v>
      </c>
      <c r="Q261" s="41">
        <v>151.78912736518058</v>
      </c>
      <c r="T261" s="37" t="s">
        <v>35</v>
      </c>
      <c r="U261" s="40">
        <v>41343.538194444445</v>
      </c>
      <c r="V261" s="41">
        <v>151.78912736518058</v>
      </c>
      <c r="W261" s="52">
        <f>V261/(SUM($V$261:$V$263))</f>
        <v>0.23791333536283576</v>
      </c>
      <c r="X261" s="16"/>
      <c r="Y261"/>
      <c r="Z261"/>
    </row>
    <row r="262" spans="1:32" x14ac:dyDescent="0.25">
      <c r="J262" s="14" t="s">
        <v>30</v>
      </c>
      <c r="O262" s="37" t="s">
        <v>36</v>
      </c>
      <c r="P262" s="40">
        <v>41343.579861111109</v>
      </c>
      <c r="Q262" s="41">
        <v>224.15730578342021</v>
      </c>
      <c r="T262" s="37" t="s">
        <v>36</v>
      </c>
      <c r="U262" s="40">
        <v>41343.579861111109</v>
      </c>
      <c r="V262" s="41">
        <v>224.15730578342021</v>
      </c>
      <c r="W262" s="52">
        <f t="shared" ref="W262:W263" si="11">V262/(SUM($V$261:$V$263))</f>
        <v>0.35134276868577696</v>
      </c>
      <c r="X262" s="16"/>
      <c r="Y262"/>
      <c r="Z262"/>
    </row>
    <row r="263" spans="1:32" ht="15.75" thickBot="1" x14ac:dyDescent="0.3">
      <c r="O263" s="37" t="s">
        <v>37</v>
      </c>
      <c r="P263" s="40">
        <v>41343.621527777774</v>
      </c>
      <c r="Q263" s="41">
        <v>262.05532969369943</v>
      </c>
      <c r="T263" s="43" t="s">
        <v>37</v>
      </c>
      <c r="U263" s="44">
        <v>41343.621527777774</v>
      </c>
      <c r="V263" s="45">
        <v>262.05532969369943</v>
      </c>
      <c r="W263" s="58">
        <f t="shared" si="11"/>
        <v>0.41074389595138733</v>
      </c>
      <c r="X263" s="16"/>
      <c r="Y263"/>
      <c r="Z263"/>
    </row>
    <row r="264" spans="1:32" x14ac:dyDescent="0.25">
      <c r="O264" s="37" t="s">
        <v>38</v>
      </c>
      <c r="P264" s="40">
        <v>41343.663194444445</v>
      </c>
      <c r="Q264" s="41">
        <v>138.76322506008739</v>
      </c>
      <c r="T264" s="53"/>
      <c r="U264" s="57" t="s">
        <v>56</v>
      </c>
      <c r="V264" s="55">
        <f>SUM(V261:V263)</f>
        <v>638.0017628423002</v>
      </c>
      <c r="W264" s="56">
        <f>SUM(W261:W263)</f>
        <v>1</v>
      </c>
      <c r="X264" s="16"/>
      <c r="Y264"/>
      <c r="Z264"/>
    </row>
    <row r="265" spans="1:32" x14ac:dyDescent="0.25">
      <c r="O265" s="37" t="s">
        <v>39</v>
      </c>
      <c r="P265" s="40">
        <v>41343.670138888883</v>
      </c>
      <c r="Q265" s="41">
        <v>169.1024792970876</v>
      </c>
      <c r="T265" s="53"/>
      <c r="U265" s="57" t="s">
        <v>57</v>
      </c>
      <c r="V265" s="54">
        <v>800</v>
      </c>
      <c r="W265" s="53"/>
      <c r="X265" s="16"/>
      <c r="Y265"/>
      <c r="Z265"/>
    </row>
    <row r="266" spans="1:32" x14ac:dyDescent="0.25">
      <c r="O266" s="37" t="s">
        <v>40</v>
      </c>
      <c r="P266" s="40">
        <v>41343.684027777774</v>
      </c>
      <c r="Q266" s="41">
        <v>241.07687975187321</v>
      </c>
      <c r="T266" s="53"/>
      <c r="U266" s="57" t="s">
        <v>58</v>
      </c>
      <c r="V266" s="54">
        <v>15270</v>
      </c>
      <c r="W266" s="53"/>
      <c r="X266" s="16"/>
      <c r="Y266"/>
      <c r="Z266"/>
    </row>
    <row r="267" spans="1:32" x14ac:dyDescent="0.25">
      <c r="O267" s="37" t="s">
        <v>41</v>
      </c>
      <c r="P267" s="40">
        <v>41343.725694444445</v>
      </c>
      <c r="Q267" s="41">
        <v>323.8709520724683</v>
      </c>
      <c r="T267" s="53"/>
      <c r="U267" s="57" t="s">
        <v>59</v>
      </c>
      <c r="V267" s="60">
        <v>41344</v>
      </c>
      <c r="W267" s="53"/>
      <c r="X267" s="16"/>
      <c r="Y267"/>
      <c r="Z267"/>
    </row>
    <row r="268" spans="1:32" x14ac:dyDescent="0.25">
      <c r="O268" s="37" t="s">
        <v>42</v>
      </c>
      <c r="P268" s="40">
        <v>41343.760416666664</v>
      </c>
      <c r="Q268" s="41">
        <v>455.35771980803287</v>
      </c>
      <c r="U268" s="59"/>
      <c r="X268" s="16"/>
      <c r="Y268"/>
      <c r="Z268"/>
    </row>
    <row r="269" spans="1:32" x14ac:dyDescent="0.25">
      <c r="O269" s="37" t="s">
        <v>43</v>
      </c>
      <c r="P269" s="40">
        <v>41343.784722222219</v>
      </c>
      <c r="Q269" s="41">
        <v>384.45677018656494</v>
      </c>
      <c r="X269" s="16"/>
      <c r="Y269"/>
      <c r="Z269"/>
    </row>
    <row r="270" spans="1:32" x14ac:dyDescent="0.25">
      <c r="O270" s="37" t="s">
        <v>44</v>
      </c>
      <c r="P270" s="40">
        <v>41343.826388888883</v>
      </c>
      <c r="Q270" s="41">
        <v>500</v>
      </c>
      <c r="X270" s="16"/>
      <c r="Y270"/>
      <c r="Z270"/>
    </row>
    <row r="271" spans="1:32" x14ac:dyDescent="0.25">
      <c r="O271" s="37" t="s">
        <v>45</v>
      </c>
      <c r="P271" s="40">
        <v>41343.868055555555</v>
      </c>
      <c r="Q271" s="41">
        <v>369.60492097198244</v>
      </c>
      <c r="X271" s="16"/>
      <c r="Y271"/>
      <c r="Z271"/>
    </row>
    <row r="272" spans="1:32" x14ac:dyDescent="0.25">
      <c r="O272" s="37" t="s">
        <v>46</v>
      </c>
      <c r="P272" s="40">
        <v>41343.909722222219</v>
      </c>
      <c r="Q272" s="41">
        <v>173.53323328896388</v>
      </c>
      <c r="X272" s="16"/>
      <c r="Y272"/>
      <c r="Z272"/>
    </row>
    <row r="273" spans="15:26" x14ac:dyDescent="0.25">
      <c r="O273" s="37" t="s">
        <v>47</v>
      </c>
      <c r="P273" s="40">
        <v>41343.951388888883</v>
      </c>
      <c r="Q273" s="41">
        <v>156.43563563592457</v>
      </c>
      <c r="X273" s="16"/>
      <c r="Y273"/>
      <c r="Z273"/>
    </row>
    <row r="274" spans="15:26" x14ac:dyDescent="0.25">
      <c r="O274" s="37" t="s">
        <v>48</v>
      </c>
      <c r="P274" s="40">
        <v>41344.013888888883</v>
      </c>
      <c r="Q274" s="41">
        <v>105.44067906821115</v>
      </c>
      <c r="X274" s="16"/>
      <c r="Y274"/>
      <c r="Z274"/>
    </row>
    <row r="275" spans="15:26" x14ac:dyDescent="0.25">
      <c r="O275" s="37" t="s">
        <v>49</v>
      </c>
      <c r="P275" s="40">
        <v>41344.076388888883</v>
      </c>
      <c r="Q275" s="41">
        <v>64.170135886004559</v>
      </c>
      <c r="X275" s="16"/>
      <c r="Y275"/>
      <c r="Z275"/>
    </row>
    <row r="276" spans="15:26" x14ac:dyDescent="0.25">
      <c r="O276" s="37" t="s">
        <v>50</v>
      </c>
      <c r="P276" s="40">
        <v>41344.138888888883</v>
      </c>
      <c r="Q276" s="41">
        <v>43.524996118827637</v>
      </c>
      <c r="X276" s="16"/>
      <c r="Y276"/>
      <c r="Z276"/>
    </row>
    <row r="277" spans="15:26" x14ac:dyDescent="0.25">
      <c r="O277" s="37" t="s">
        <v>51</v>
      </c>
      <c r="P277" s="40">
        <v>41344.201388888883</v>
      </c>
      <c r="Q277" s="41">
        <v>24.585436800778204</v>
      </c>
      <c r="X277" s="16"/>
      <c r="Y277"/>
      <c r="Z277"/>
    </row>
    <row r="278" spans="15:26" ht="15.75" thickBot="1" x14ac:dyDescent="0.3">
      <c r="O278" s="43" t="s">
        <v>52</v>
      </c>
      <c r="P278" s="44">
        <v>41344.263888888883</v>
      </c>
      <c r="Q278" s="45">
        <v>30.760165988927252</v>
      </c>
      <c r="X278" s="16"/>
      <c r="Y278"/>
      <c r="Z278"/>
    </row>
    <row r="279" spans="15:26" x14ac:dyDescent="0.25">
      <c r="O279" s="46" t="s">
        <v>54</v>
      </c>
      <c r="P279" s="38"/>
      <c r="Q279" s="39"/>
      <c r="X279" s="16"/>
      <c r="Y279"/>
      <c r="Z279"/>
    </row>
    <row r="280" spans="15:26" x14ac:dyDescent="0.25">
      <c r="O280" s="47"/>
      <c r="P280" s="48"/>
      <c r="Q280" s="49"/>
      <c r="X280" s="16"/>
      <c r="Y280"/>
      <c r="Z280"/>
    </row>
    <row r="281" spans="15:26" x14ac:dyDescent="0.25">
      <c r="X281" s="16"/>
      <c r="Y281"/>
      <c r="Z281"/>
    </row>
    <row r="282" spans="15:26" x14ac:dyDescent="0.25">
      <c r="X282" s="16"/>
      <c r="Y282"/>
      <c r="Z282"/>
    </row>
    <row r="283" spans="15:26" x14ac:dyDescent="0.25">
      <c r="X283" s="16"/>
      <c r="Y283"/>
      <c r="Z283"/>
    </row>
    <row r="284" spans="15:26" x14ac:dyDescent="0.25">
      <c r="X284" s="16"/>
      <c r="Y284"/>
      <c r="Z284"/>
    </row>
    <row r="285" spans="15:26" x14ac:dyDescent="0.25">
      <c r="X285" s="16"/>
      <c r="Y285"/>
      <c r="Z285"/>
    </row>
    <row r="286" spans="15:26" x14ac:dyDescent="0.25">
      <c r="X286" s="16"/>
      <c r="Y286"/>
      <c r="Z286"/>
    </row>
    <row r="287" spans="15:26" x14ac:dyDescent="0.25">
      <c r="X287" s="16"/>
      <c r="Y287"/>
      <c r="Z287"/>
    </row>
    <row r="288" spans="15:26" x14ac:dyDescent="0.25">
      <c r="X288" s="16"/>
      <c r="Y288"/>
      <c r="Z288"/>
    </row>
    <row r="289" spans="24:26" x14ac:dyDescent="0.25">
      <c r="X289" s="16"/>
      <c r="Y289"/>
      <c r="Z289"/>
    </row>
    <row r="290" spans="24:26" x14ac:dyDescent="0.25">
      <c r="X290" s="16"/>
      <c r="Y290"/>
      <c r="Z290"/>
    </row>
    <row r="291" spans="24:26" x14ac:dyDescent="0.25">
      <c r="X291" s="16"/>
      <c r="Y291"/>
      <c r="Z291"/>
    </row>
    <row r="292" spans="24:26" x14ac:dyDescent="0.25">
      <c r="X292" s="16"/>
      <c r="Y292"/>
      <c r="Z292"/>
    </row>
    <row r="293" spans="24:26" x14ac:dyDescent="0.25">
      <c r="X293" s="16"/>
      <c r="Y293"/>
      <c r="Z293"/>
    </row>
    <row r="294" spans="24:26" x14ac:dyDescent="0.25">
      <c r="X294" s="16"/>
      <c r="Y294"/>
      <c r="Z294"/>
    </row>
    <row r="295" spans="24:26" x14ac:dyDescent="0.25">
      <c r="X295" s="16"/>
      <c r="Y295"/>
      <c r="Z295"/>
    </row>
    <row r="296" spans="24:26" x14ac:dyDescent="0.25">
      <c r="X296" s="16"/>
      <c r="Y296"/>
      <c r="Z296"/>
    </row>
    <row r="297" spans="24:26" x14ac:dyDescent="0.25">
      <c r="X297" s="16"/>
      <c r="Y297"/>
      <c r="Z297"/>
    </row>
    <row r="298" spans="24:26" x14ac:dyDescent="0.25">
      <c r="X298" s="16"/>
      <c r="Y298"/>
      <c r="Z298"/>
    </row>
    <row r="299" spans="24:26" x14ac:dyDescent="0.25">
      <c r="X299" s="16"/>
      <c r="Y299"/>
      <c r="Z299"/>
    </row>
    <row r="300" spans="24:26" x14ac:dyDescent="0.25">
      <c r="X300" s="16"/>
      <c r="Y300"/>
      <c r="Z300"/>
    </row>
    <row r="301" spans="24:26" x14ac:dyDescent="0.25">
      <c r="X301" s="16"/>
      <c r="Y301"/>
      <c r="Z301"/>
    </row>
    <row r="302" spans="24:26" x14ac:dyDescent="0.25">
      <c r="X302" s="16"/>
      <c r="Y302"/>
      <c r="Z302"/>
    </row>
    <row r="303" spans="24:26" x14ac:dyDescent="0.25">
      <c r="X303" s="16"/>
      <c r="Y303"/>
      <c r="Z303"/>
    </row>
    <row r="304" spans="24:26" x14ac:dyDescent="0.25">
      <c r="X304" s="16"/>
      <c r="Y304"/>
      <c r="Z304"/>
    </row>
    <row r="305" spans="24:26" x14ac:dyDescent="0.25">
      <c r="X305" s="16"/>
      <c r="Y305"/>
      <c r="Z305"/>
    </row>
    <row r="306" spans="24:26" x14ac:dyDescent="0.25">
      <c r="X306" s="16"/>
      <c r="Y306"/>
      <c r="Z306"/>
    </row>
    <row r="307" spans="24:26" x14ac:dyDescent="0.25">
      <c r="X307" s="16"/>
      <c r="Y307"/>
      <c r="Z307"/>
    </row>
    <row r="308" spans="24:26" x14ac:dyDescent="0.25">
      <c r="X308" s="16"/>
      <c r="Y308"/>
      <c r="Z308"/>
    </row>
    <row r="309" spans="24:26" x14ac:dyDescent="0.25">
      <c r="X309" s="16"/>
      <c r="Y309"/>
      <c r="Z309"/>
    </row>
    <row r="310" spans="24:26" x14ac:dyDescent="0.25">
      <c r="X310" s="16"/>
      <c r="Y310"/>
      <c r="Z310"/>
    </row>
    <row r="311" spans="24:26" x14ac:dyDescent="0.25">
      <c r="X311" s="16"/>
      <c r="Y311"/>
      <c r="Z311"/>
    </row>
    <row r="312" spans="24:26" x14ac:dyDescent="0.25">
      <c r="X312" s="16"/>
      <c r="Y312"/>
      <c r="Z312"/>
    </row>
    <row r="313" spans="24:26" x14ac:dyDescent="0.25">
      <c r="X313" s="16"/>
      <c r="Y313"/>
      <c r="Z313"/>
    </row>
    <row r="314" spans="24:26" x14ac:dyDescent="0.25">
      <c r="X314" s="16"/>
      <c r="Y314"/>
      <c r="Z314"/>
    </row>
    <row r="315" spans="24:26" x14ac:dyDescent="0.25">
      <c r="X315" s="16"/>
      <c r="Y315"/>
      <c r="Z315"/>
    </row>
    <row r="316" spans="24:26" x14ac:dyDescent="0.25">
      <c r="X316" s="16"/>
      <c r="Y316"/>
      <c r="Z316"/>
    </row>
    <row r="317" spans="24:26" x14ac:dyDescent="0.25">
      <c r="X317" s="16"/>
      <c r="Y317"/>
      <c r="Z317"/>
    </row>
    <row r="318" spans="24:26" x14ac:dyDescent="0.25">
      <c r="X318" s="16"/>
      <c r="Y318"/>
      <c r="Z318"/>
    </row>
    <row r="319" spans="24:26" x14ac:dyDescent="0.25">
      <c r="X319" s="16"/>
      <c r="Y319"/>
      <c r="Z319"/>
    </row>
    <row r="320" spans="24:26" x14ac:dyDescent="0.25">
      <c r="X320" s="16"/>
      <c r="Y320"/>
      <c r="Z320"/>
    </row>
    <row r="321" spans="24:26" x14ac:dyDescent="0.25">
      <c r="X321" s="16"/>
      <c r="Y321"/>
      <c r="Z321"/>
    </row>
    <row r="322" spans="24:26" x14ac:dyDescent="0.25">
      <c r="X322" s="16"/>
      <c r="Y322"/>
      <c r="Z322"/>
    </row>
    <row r="323" spans="24:26" x14ac:dyDescent="0.25">
      <c r="X323" s="16"/>
      <c r="Y323"/>
      <c r="Z323"/>
    </row>
    <row r="324" spans="24:26" x14ac:dyDescent="0.25">
      <c r="X324" s="16"/>
      <c r="Y324"/>
      <c r="Z324"/>
    </row>
    <row r="325" spans="24:26" x14ac:dyDescent="0.25">
      <c r="X325" s="16"/>
      <c r="Y325"/>
      <c r="Z325"/>
    </row>
    <row r="326" spans="24:26" x14ac:dyDescent="0.25">
      <c r="X326" s="16"/>
      <c r="Y326"/>
      <c r="Z326"/>
    </row>
    <row r="327" spans="24:26" x14ac:dyDescent="0.25">
      <c r="X327" s="16"/>
      <c r="Y327"/>
      <c r="Z327"/>
    </row>
    <row r="328" spans="24:26" x14ac:dyDescent="0.25">
      <c r="X328" s="16"/>
      <c r="Y328"/>
      <c r="Z328"/>
    </row>
    <row r="329" spans="24:26" x14ac:dyDescent="0.25">
      <c r="X329" s="16"/>
      <c r="Y329"/>
      <c r="Z329"/>
    </row>
    <row r="330" spans="24:26" x14ac:dyDescent="0.25">
      <c r="X330" s="16"/>
      <c r="Y330"/>
      <c r="Z330"/>
    </row>
    <row r="331" spans="24:26" x14ac:dyDescent="0.25">
      <c r="X331" s="16"/>
      <c r="Y331"/>
      <c r="Z331"/>
    </row>
    <row r="332" spans="24:26" x14ac:dyDescent="0.25">
      <c r="X332" s="16"/>
      <c r="Y332"/>
      <c r="Z332"/>
    </row>
    <row r="333" spans="24:26" x14ac:dyDescent="0.25">
      <c r="X333" s="16"/>
      <c r="Y333"/>
      <c r="Z333"/>
    </row>
    <row r="334" spans="24:26" x14ac:dyDescent="0.25">
      <c r="X334" s="16"/>
      <c r="Y334"/>
      <c r="Z334"/>
    </row>
    <row r="335" spans="24:26" x14ac:dyDescent="0.25">
      <c r="X335" s="16"/>
      <c r="Y335"/>
      <c r="Z335"/>
    </row>
    <row r="336" spans="24:26" x14ac:dyDescent="0.25">
      <c r="X336" s="16"/>
      <c r="Y336"/>
      <c r="Z336"/>
    </row>
    <row r="337" spans="24:26" x14ac:dyDescent="0.25">
      <c r="X337" s="16"/>
      <c r="Y337"/>
      <c r="Z337"/>
    </row>
    <row r="338" spans="24:26" x14ac:dyDescent="0.25">
      <c r="X338" s="16"/>
      <c r="Y338"/>
      <c r="Z338"/>
    </row>
    <row r="339" spans="24:26" x14ac:dyDescent="0.25">
      <c r="X339" s="16"/>
      <c r="Y339"/>
      <c r="Z339"/>
    </row>
    <row r="340" spans="24:26" x14ac:dyDescent="0.25">
      <c r="X340" s="16"/>
      <c r="Y340"/>
      <c r="Z340"/>
    </row>
    <row r="341" spans="24:26" x14ac:dyDescent="0.25">
      <c r="X341" s="16"/>
      <c r="Y341"/>
      <c r="Z341"/>
    </row>
    <row r="342" spans="24:26" x14ac:dyDescent="0.25">
      <c r="X342" s="16"/>
      <c r="Y342"/>
      <c r="Z342"/>
    </row>
    <row r="343" spans="24:26" x14ac:dyDescent="0.25">
      <c r="X343" s="16"/>
      <c r="Y343"/>
      <c r="Z343"/>
    </row>
    <row r="344" spans="24:26" x14ac:dyDescent="0.25">
      <c r="X344" s="16"/>
      <c r="Y344"/>
      <c r="Z344"/>
    </row>
    <row r="345" spans="24:26" x14ac:dyDescent="0.25">
      <c r="X345" s="16"/>
      <c r="Y345"/>
      <c r="Z345"/>
    </row>
    <row r="346" spans="24:26" x14ac:dyDescent="0.25">
      <c r="X346" s="16"/>
      <c r="Y346"/>
      <c r="Z346"/>
    </row>
    <row r="347" spans="24:26" x14ac:dyDescent="0.25">
      <c r="X347" s="16"/>
      <c r="Y347"/>
      <c r="Z347"/>
    </row>
    <row r="348" spans="24:26" x14ac:dyDescent="0.25">
      <c r="X348" s="16"/>
      <c r="Y348"/>
      <c r="Z348"/>
    </row>
    <row r="349" spans="24:26" x14ac:dyDescent="0.25">
      <c r="X349" s="16"/>
      <c r="Y349"/>
      <c r="Z349"/>
    </row>
    <row r="350" spans="24:26" x14ac:dyDescent="0.25">
      <c r="X350" s="16"/>
      <c r="Y350"/>
      <c r="Z350"/>
    </row>
    <row r="351" spans="24:26" x14ac:dyDescent="0.25">
      <c r="X351" s="16"/>
      <c r="Y351"/>
      <c r="Z351"/>
    </row>
    <row r="352" spans="24:26" x14ac:dyDescent="0.25">
      <c r="X352" s="16"/>
      <c r="Y352"/>
      <c r="Z352"/>
    </row>
    <row r="353" spans="24:26" x14ac:dyDescent="0.25">
      <c r="X353" s="16"/>
      <c r="Y353"/>
      <c r="Z353"/>
    </row>
    <row r="354" spans="24:26" x14ac:dyDescent="0.25">
      <c r="X354" s="16"/>
      <c r="Y354"/>
      <c r="Z354"/>
    </row>
    <row r="355" spans="24:26" x14ac:dyDescent="0.25">
      <c r="X355" s="16"/>
      <c r="Y355"/>
      <c r="Z355"/>
    </row>
    <row r="356" spans="24:26" x14ac:dyDescent="0.25">
      <c r="X356" s="16"/>
      <c r="Y356"/>
      <c r="Z356"/>
    </row>
    <row r="357" spans="24:26" x14ac:dyDescent="0.25">
      <c r="X357" s="16"/>
      <c r="Y357"/>
      <c r="Z357"/>
    </row>
    <row r="358" spans="24:26" x14ac:dyDescent="0.25">
      <c r="X358" s="16"/>
      <c r="Y358"/>
      <c r="Z358"/>
    </row>
    <row r="359" spans="24:26" x14ac:dyDescent="0.25">
      <c r="X359" s="16"/>
      <c r="Y359"/>
      <c r="Z359"/>
    </row>
    <row r="360" spans="24:26" x14ac:dyDescent="0.25">
      <c r="X360" s="16"/>
      <c r="Y360"/>
      <c r="Z360"/>
    </row>
  </sheetData>
  <sortState ref="N261:P489">
    <sortCondition ref="P261:P489"/>
  </sortState>
  <pageMargins left="0" right="0" top="0" bottom="0.25" header="0" footer="0"/>
  <pageSetup orientation="portrait" r:id="rId1"/>
  <headerFooter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jf3-8</vt:lpstr>
      <vt:lpstr>Sheet1</vt:lpstr>
      <vt:lpstr>'jf3-8'!Print_Titles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Stuntebeck, Todd D.</dc:creator>
  <cp:lastModifiedBy>Thompson, Jessica L.</cp:lastModifiedBy>
  <dcterms:created xsi:type="dcterms:W3CDTF">2013-03-19T20:56:31Z</dcterms:created>
  <dcterms:modified xsi:type="dcterms:W3CDTF">2013-09-30T19:54:19Z</dcterms:modified>
</cp:coreProperties>
</file>