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ESW1-WY12" sheetId="4" r:id="rId1"/>
    <sheet name="ESW1-WY13" sheetId="5" r:id="rId2"/>
    <sheet name="ESW1-WY14" sheetId="6" r:id="rId3"/>
  </sheets>
  <calcPr calcId="145621"/>
</workbook>
</file>

<file path=xl/calcChain.xml><?xml version="1.0" encoding="utf-8"?>
<calcChain xmlns="http://schemas.openxmlformats.org/spreadsheetml/2006/main">
  <c r="Q56" i="6" l="1"/>
  <c r="Q55" i="6"/>
  <c r="Q54" i="6"/>
  <c r="H54" i="6"/>
  <c r="E54" i="6"/>
  <c r="AX52" i="6"/>
  <c r="AY52" i="6" s="1"/>
  <c r="AZ52" i="6" s="1"/>
  <c r="AW52" i="6"/>
  <c r="AV52" i="6"/>
  <c r="AU52" i="6"/>
  <c r="AS52" i="6"/>
  <c r="AT52" i="6" s="1"/>
  <c r="AP52" i="6"/>
  <c r="AO52" i="6"/>
  <c r="AK52" i="6"/>
  <c r="AL52" i="6" s="1"/>
  <c r="AH52" i="6"/>
  <c r="AG52" i="6"/>
  <c r="AC52" i="6"/>
  <c r="AD52" i="6" s="1"/>
  <c r="Z52" i="6"/>
  <c r="Y52" i="6"/>
  <c r="U52" i="6"/>
  <c r="V52" i="6" s="1"/>
  <c r="R52" i="6"/>
  <c r="F52" i="6"/>
  <c r="AY51" i="6"/>
  <c r="AZ51" i="6" s="1"/>
  <c r="AX51" i="6"/>
  <c r="AT51" i="6"/>
  <c r="AS51" i="6"/>
  <c r="AQ51" i="6"/>
  <c r="AP51" i="6"/>
  <c r="AO51" i="6"/>
  <c r="AM51" i="6"/>
  <c r="AK51" i="6"/>
  <c r="AL51" i="6" s="1"/>
  <c r="AI51" i="6"/>
  <c r="AU51" i="6" s="1"/>
  <c r="AV51" i="6" s="1"/>
  <c r="AW51" i="6" s="1"/>
  <c r="AE51" i="6"/>
  <c r="AG51" i="6" s="1"/>
  <c r="AH51" i="6" s="1"/>
  <c r="AD51" i="6"/>
  <c r="AC51" i="6"/>
  <c r="AA51" i="6"/>
  <c r="Y51" i="6"/>
  <c r="Z51" i="6" s="1"/>
  <c r="W51" i="6"/>
  <c r="U51" i="6"/>
  <c r="V51" i="6" s="1"/>
  <c r="S51" i="6"/>
  <c r="R51" i="6"/>
  <c r="F51" i="6"/>
  <c r="AZ50" i="6"/>
  <c r="AY50" i="6"/>
  <c r="AX50" i="6"/>
  <c r="AV50" i="6"/>
  <c r="AW50" i="6" s="1"/>
  <c r="AU50" i="6"/>
  <c r="AT50" i="6"/>
  <c r="AS50" i="6"/>
  <c r="AP50" i="6"/>
  <c r="AO50" i="6"/>
  <c r="AL50" i="6"/>
  <c r="AK50" i="6"/>
  <c r="AH50" i="6"/>
  <c r="AG50" i="6"/>
  <c r="AD50" i="6"/>
  <c r="AC50" i="6"/>
  <c r="Z50" i="6"/>
  <c r="Y50" i="6"/>
  <c r="V50" i="6"/>
  <c r="U50" i="6"/>
  <c r="R50" i="6"/>
  <c r="F50" i="6"/>
  <c r="AX49" i="6"/>
  <c r="AY49" i="6" s="1"/>
  <c r="AZ49" i="6" s="1"/>
  <c r="AW49" i="6"/>
  <c r="AV49" i="6"/>
  <c r="AU49" i="6"/>
  <c r="AS49" i="6"/>
  <c r="AT49" i="6" s="1"/>
  <c r="AP49" i="6"/>
  <c r="AO49" i="6"/>
  <c r="AK49" i="6"/>
  <c r="AL49" i="6" s="1"/>
  <c r="AH49" i="6"/>
  <c r="AG49" i="6"/>
  <c r="AC49" i="6"/>
  <c r="AD49" i="6" s="1"/>
  <c r="Z49" i="6"/>
  <c r="Y49" i="6"/>
  <c r="U49" i="6"/>
  <c r="V49" i="6" s="1"/>
  <c r="R49" i="6"/>
  <c r="F49" i="6"/>
  <c r="AQ48" i="6"/>
  <c r="AS48" i="6" s="1"/>
  <c r="AT48" i="6" s="1"/>
  <c r="AP48" i="6"/>
  <c r="AM48" i="6"/>
  <c r="AO48" i="6" s="1"/>
  <c r="AL48" i="6"/>
  <c r="AK48" i="6"/>
  <c r="AI48" i="6"/>
  <c r="AX48" i="6" s="1"/>
  <c r="AY48" i="6" s="1"/>
  <c r="AZ48" i="6" s="1"/>
  <c r="AG48" i="6"/>
  <c r="AH48" i="6" s="1"/>
  <c r="AE48" i="6"/>
  <c r="AA48" i="6"/>
  <c r="AC48" i="6" s="1"/>
  <c r="AD48" i="6" s="1"/>
  <c r="Z48" i="6"/>
  <c r="W48" i="6"/>
  <c r="Y48" i="6" s="1"/>
  <c r="U48" i="6"/>
  <c r="V48" i="6" s="1"/>
  <c r="S48" i="6"/>
  <c r="R48" i="6"/>
  <c r="AY47" i="6"/>
  <c r="AZ47" i="6" s="1"/>
  <c r="AX47" i="6"/>
  <c r="AV47" i="6"/>
  <c r="AW47" i="6" s="1"/>
  <c r="AU47" i="6"/>
  <c r="AS47" i="6"/>
  <c r="AT47" i="6" s="1"/>
  <c r="AO47" i="6"/>
  <c r="AP47" i="6" s="1"/>
  <c r="AK47" i="6"/>
  <c r="AL47" i="6" s="1"/>
  <c r="AG47" i="6"/>
  <c r="AH47" i="6" s="1"/>
  <c r="AC47" i="6"/>
  <c r="AD47" i="6" s="1"/>
  <c r="Y47" i="6"/>
  <c r="Z47" i="6" s="1"/>
  <c r="U47" i="6"/>
  <c r="V47" i="6" s="1"/>
  <c r="R47" i="6"/>
  <c r="F47" i="6"/>
  <c r="AX46" i="6"/>
  <c r="AY46" i="6" s="1"/>
  <c r="AZ46" i="6" s="1"/>
  <c r="AW46" i="6"/>
  <c r="AU46" i="6"/>
  <c r="AV46" i="6" s="1"/>
  <c r="AS46" i="6"/>
  <c r="AT46" i="6" s="1"/>
  <c r="AO46" i="6"/>
  <c r="AP46" i="6" s="1"/>
  <c r="AL46" i="6"/>
  <c r="AK46" i="6"/>
  <c r="AG46" i="6"/>
  <c r="AH46" i="6" s="1"/>
  <c r="AC46" i="6"/>
  <c r="AD46" i="6" s="1"/>
  <c r="Y46" i="6"/>
  <c r="Z46" i="6" s="1"/>
  <c r="U46" i="6"/>
  <c r="V46" i="6" s="1"/>
  <c r="R46" i="6"/>
  <c r="F46" i="6"/>
  <c r="AQ45" i="6"/>
  <c r="AS45" i="6" s="1"/>
  <c r="AT45" i="6" s="1"/>
  <c r="AP45" i="6"/>
  <c r="AM45" i="6"/>
  <c r="AO45" i="6" s="1"/>
  <c r="AK45" i="6"/>
  <c r="AL45" i="6" s="1"/>
  <c r="AI45" i="6"/>
  <c r="AX45" i="6" s="1"/>
  <c r="AY45" i="6" s="1"/>
  <c r="AZ45" i="6" s="1"/>
  <c r="AG45" i="6"/>
  <c r="AH45" i="6" s="1"/>
  <c r="AE45" i="6"/>
  <c r="AA45" i="6"/>
  <c r="AC45" i="6" s="1"/>
  <c r="AD45" i="6" s="1"/>
  <c r="Z45" i="6"/>
  <c r="W45" i="6"/>
  <c r="Y45" i="6" s="1"/>
  <c r="U45" i="6"/>
  <c r="V45" i="6" s="1"/>
  <c r="S45" i="6"/>
  <c r="R45" i="6"/>
  <c r="AV44" i="6"/>
  <c r="AW44" i="6" s="1"/>
  <c r="AU44" i="6"/>
  <c r="AQ44" i="6"/>
  <c r="AS44" i="6" s="1"/>
  <c r="AT44" i="6" s="1"/>
  <c r="AM44" i="6"/>
  <c r="AO44" i="6" s="1"/>
  <c r="AP44" i="6" s="1"/>
  <c r="AL44" i="6"/>
  <c r="AK44" i="6"/>
  <c r="AI44" i="6"/>
  <c r="AG44" i="6"/>
  <c r="AH44" i="6" s="1"/>
  <c r="AE44" i="6"/>
  <c r="AA44" i="6"/>
  <c r="AC44" i="6" s="1"/>
  <c r="AD44" i="6" s="1"/>
  <c r="W44" i="6"/>
  <c r="Y44" i="6" s="1"/>
  <c r="Z44" i="6" s="1"/>
  <c r="V44" i="6"/>
  <c r="U44" i="6"/>
  <c r="S44" i="6"/>
  <c r="R44" i="6"/>
  <c r="AZ43" i="6"/>
  <c r="AY43" i="6"/>
  <c r="AX43" i="6"/>
  <c r="AU43" i="6"/>
  <c r="AV43" i="6" s="1"/>
  <c r="AW43" i="6" s="1"/>
  <c r="AS43" i="6"/>
  <c r="AT43" i="6" s="1"/>
  <c r="AO43" i="6"/>
  <c r="AP43" i="6" s="1"/>
  <c r="AK43" i="6"/>
  <c r="AL43" i="6" s="1"/>
  <c r="AG43" i="6"/>
  <c r="AH43" i="6" s="1"/>
  <c r="AC43" i="6"/>
  <c r="AD43" i="6" s="1"/>
  <c r="Z43" i="6"/>
  <c r="Y43" i="6"/>
  <c r="U43" i="6"/>
  <c r="V43" i="6" s="1"/>
  <c r="R43" i="6"/>
  <c r="F43" i="6"/>
  <c r="AS42" i="6"/>
  <c r="AT42" i="6" s="1"/>
  <c r="AQ42" i="6"/>
  <c r="AM42" i="6"/>
  <c r="AO42" i="6" s="1"/>
  <c r="AP42" i="6" s="1"/>
  <c r="AI42" i="6"/>
  <c r="AE42" i="6"/>
  <c r="AG42" i="6" s="1"/>
  <c r="AH42" i="6" s="1"/>
  <c r="AD42" i="6"/>
  <c r="AC42" i="6"/>
  <c r="AA42" i="6"/>
  <c r="W42" i="6"/>
  <c r="Y42" i="6" s="1"/>
  <c r="Z42" i="6" s="1"/>
  <c r="S42" i="6"/>
  <c r="U42" i="6" s="1"/>
  <c r="V42" i="6" s="1"/>
  <c r="R42" i="6"/>
  <c r="AX41" i="6"/>
  <c r="AY41" i="6" s="1"/>
  <c r="AZ41" i="6" s="1"/>
  <c r="AW41" i="6"/>
  <c r="AT41" i="6"/>
  <c r="AS41" i="6"/>
  <c r="AQ41" i="6"/>
  <c r="AM41" i="6"/>
  <c r="AO41" i="6" s="1"/>
  <c r="AP41" i="6" s="1"/>
  <c r="AI41" i="6"/>
  <c r="AK41" i="6" s="1"/>
  <c r="AL41" i="6" s="1"/>
  <c r="AE41" i="6"/>
  <c r="AG41" i="6" s="1"/>
  <c r="AH41" i="6" s="1"/>
  <c r="AD41" i="6"/>
  <c r="AC41" i="6"/>
  <c r="AA41" i="6"/>
  <c r="AU41" i="6" s="1"/>
  <c r="AV41" i="6" s="1"/>
  <c r="W41" i="6"/>
  <c r="Y41" i="6" s="1"/>
  <c r="Z41" i="6" s="1"/>
  <c r="S41" i="6"/>
  <c r="U41" i="6" s="1"/>
  <c r="V41" i="6" s="1"/>
  <c r="R41" i="6"/>
  <c r="AX40" i="6"/>
  <c r="AY40" i="6" s="1"/>
  <c r="AZ40" i="6" s="1"/>
  <c r="AW40" i="6"/>
  <c r="AU40" i="6"/>
  <c r="AV40" i="6" s="1"/>
  <c r="AS40" i="6"/>
  <c r="AT40" i="6" s="1"/>
  <c r="AO40" i="6"/>
  <c r="AP40" i="6" s="1"/>
  <c r="AK40" i="6"/>
  <c r="AL40" i="6" s="1"/>
  <c r="AG40" i="6"/>
  <c r="AH40" i="6" s="1"/>
  <c r="AD40" i="6"/>
  <c r="AC40" i="6"/>
  <c r="Y40" i="6"/>
  <c r="Z40" i="6" s="1"/>
  <c r="V40" i="6"/>
  <c r="U40" i="6"/>
  <c r="R40" i="6"/>
  <c r="F40" i="6"/>
  <c r="AZ39" i="6"/>
  <c r="AY39" i="6"/>
  <c r="AX39" i="6"/>
  <c r="AU39" i="6"/>
  <c r="AV39" i="6" s="1"/>
  <c r="AW39" i="6" s="1"/>
  <c r="AS39" i="6"/>
  <c r="AT39" i="6" s="1"/>
  <c r="AO39" i="6"/>
  <c r="AP39" i="6" s="1"/>
  <c r="AK39" i="6"/>
  <c r="AL39" i="6" s="1"/>
  <c r="AH39" i="6"/>
  <c r="AG39" i="6"/>
  <c r="AC39" i="6"/>
  <c r="AD39" i="6" s="1"/>
  <c r="Y39" i="6"/>
  <c r="Z39" i="6" s="1"/>
  <c r="U39" i="6"/>
  <c r="V39" i="6" s="1"/>
  <c r="R39" i="6"/>
  <c r="F39" i="6"/>
  <c r="AX38" i="6"/>
  <c r="AY38" i="6" s="1"/>
  <c r="AZ38" i="6" s="1"/>
  <c r="AU38" i="6"/>
  <c r="AV38" i="6" s="1"/>
  <c r="AW38" i="6" s="1"/>
  <c r="AS38" i="6"/>
  <c r="AT38" i="6" s="1"/>
  <c r="AO38" i="6"/>
  <c r="AP38" i="6" s="1"/>
  <c r="AK38" i="6"/>
  <c r="AL38" i="6" s="1"/>
  <c r="AG38" i="6"/>
  <c r="AH38" i="6" s="1"/>
  <c r="AC38" i="6"/>
  <c r="AD38" i="6" s="1"/>
  <c r="Y38" i="6"/>
  <c r="Z38" i="6" s="1"/>
  <c r="V38" i="6"/>
  <c r="U38" i="6"/>
  <c r="R38" i="6"/>
  <c r="F38" i="6"/>
  <c r="AZ37" i="6"/>
  <c r="AY37" i="6"/>
  <c r="AX37" i="6"/>
  <c r="AV37" i="6"/>
  <c r="AW37" i="6" s="1"/>
  <c r="AU37" i="6"/>
  <c r="AS37" i="6"/>
  <c r="AT37" i="6" s="1"/>
  <c r="AO37" i="6"/>
  <c r="AP37" i="6" s="1"/>
  <c r="AK37" i="6"/>
  <c r="AL37" i="6" s="1"/>
  <c r="AG37" i="6"/>
  <c r="AH37" i="6" s="1"/>
  <c r="AC37" i="6"/>
  <c r="AD37" i="6" s="1"/>
  <c r="Z37" i="6"/>
  <c r="Y37" i="6"/>
  <c r="U37" i="6"/>
  <c r="V37" i="6" s="1"/>
  <c r="R37" i="6"/>
  <c r="F37" i="6"/>
  <c r="AX36" i="6"/>
  <c r="AY36" i="6" s="1"/>
  <c r="AZ36" i="6" s="1"/>
  <c r="AU36" i="6"/>
  <c r="AV36" i="6" s="1"/>
  <c r="AW36" i="6" s="1"/>
  <c r="AT36" i="6"/>
  <c r="AS36" i="6"/>
  <c r="AO36" i="6"/>
  <c r="AP36" i="6" s="1"/>
  <c r="AL36" i="6"/>
  <c r="AK36" i="6"/>
  <c r="AG36" i="6"/>
  <c r="AH36" i="6" s="1"/>
  <c r="AC36" i="6"/>
  <c r="AD36" i="6" s="1"/>
  <c r="Y36" i="6"/>
  <c r="Z36" i="6" s="1"/>
  <c r="U36" i="6"/>
  <c r="V36" i="6" s="1"/>
  <c r="R36" i="6"/>
  <c r="AY35" i="6"/>
  <c r="AZ35" i="6" s="1"/>
  <c r="AU35" i="6"/>
  <c r="AV35" i="6" s="1"/>
  <c r="AW35" i="6" s="1"/>
  <c r="AQ35" i="6"/>
  <c r="AS35" i="6" s="1"/>
  <c r="AT35" i="6" s="1"/>
  <c r="AO35" i="6"/>
  <c r="AP35" i="6" s="1"/>
  <c r="AM35" i="6"/>
  <c r="AK35" i="6"/>
  <c r="AL35" i="6" s="1"/>
  <c r="AI35" i="6"/>
  <c r="AX35" i="6" s="1"/>
  <c r="AE35" i="6"/>
  <c r="AG35" i="6" s="1"/>
  <c r="AH35" i="6" s="1"/>
  <c r="AD35" i="6"/>
  <c r="AA35" i="6"/>
  <c r="AC35" i="6" s="1"/>
  <c r="Y35" i="6"/>
  <c r="Z35" i="6" s="1"/>
  <c r="W35" i="6"/>
  <c r="U35" i="6"/>
  <c r="V35" i="6" s="1"/>
  <c r="S35" i="6"/>
  <c r="R35" i="6"/>
  <c r="F35" i="6"/>
  <c r="AQ34" i="6"/>
  <c r="AS34" i="6" s="1"/>
  <c r="AT34" i="6" s="1"/>
  <c r="AP34" i="6"/>
  <c r="AO34" i="6"/>
  <c r="AM34" i="6"/>
  <c r="AK34" i="6"/>
  <c r="AL34" i="6" s="1"/>
  <c r="AI34" i="6"/>
  <c r="AE34" i="6"/>
  <c r="AG34" i="6" s="1"/>
  <c r="AH34" i="6" s="1"/>
  <c r="AA34" i="6"/>
  <c r="AC34" i="6" s="1"/>
  <c r="AD34" i="6" s="1"/>
  <c r="Z34" i="6"/>
  <c r="Y34" i="6"/>
  <c r="W34" i="6"/>
  <c r="U34" i="6"/>
  <c r="V34" i="6" s="1"/>
  <c r="S34" i="6"/>
  <c r="R34" i="6"/>
  <c r="AX33" i="6"/>
  <c r="AY33" i="6" s="1"/>
  <c r="AZ33" i="6" s="1"/>
  <c r="AU33" i="6"/>
  <c r="AV33" i="6" s="1"/>
  <c r="AW33" i="6" s="1"/>
  <c r="AT33" i="6"/>
  <c r="AS33" i="6"/>
  <c r="AO33" i="6"/>
  <c r="AP33" i="6" s="1"/>
  <c r="AL33" i="6"/>
  <c r="AK33" i="6"/>
  <c r="AG33" i="6"/>
  <c r="AH33" i="6" s="1"/>
  <c r="AD33" i="6"/>
  <c r="AC33" i="6"/>
  <c r="Y33" i="6"/>
  <c r="Z33" i="6" s="1"/>
  <c r="V33" i="6"/>
  <c r="U33" i="6"/>
  <c r="R33" i="6"/>
  <c r="F33" i="6"/>
  <c r="AZ32" i="6"/>
  <c r="AV32" i="6"/>
  <c r="AW32" i="6" s="1"/>
  <c r="AQ32" i="6"/>
  <c r="AS32" i="6" s="1"/>
  <c r="AT32" i="6" s="1"/>
  <c r="AM32" i="6"/>
  <c r="AO32" i="6" s="1"/>
  <c r="AP32" i="6" s="1"/>
  <c r="AI32" i="6"/>
  <c r="AX32" i="6" s="1"/>
  <c r="AY32" i="6" s="1"/>
  <c r="AG32" i="6"/>
  <c r="AH32" i="6" s="1"/>
  <c r="AE32" i="6"/>
  <c r="AA32" i="6"/>
  <c r="AU32" i="6" s="1"/>
  <c r="W32" i="6"/>
  <c r="Y32" i="6" s="1"/>
  <c r="Z32" i="6" s="1"/>
  <c r="V32" i="6"/>
  <c r="S32" i="6"/>
  <c r="U32" i="6" s="1"/>
  <c r="R32" i="6"/>
  <c r="AZ31" i="6"/>
  <c r="AQ31" i="6"/>
  <c r="AS31" i="6" s="1"/>
  <c r="AT31" i="6" s="1"/>
  <c r="AM31" i="6"/>
  <c r="AO31" i="6" s="1"/>
  <c r="AP31" i="6" s="1"/>
  <c r="AI31" i="6"/>
  <c r="AX31" i="6" s="1"/>
  <c r="AY31" i="6" s="1"/>
  <c r="AH31" i="6"/>
  <c r="AG31" i="6"/>
  <c r="AE31" i="6"/>
  <c r="AA31" i="6"/>
  <c r="W31" i="6"/>
  <c r="Y31" i="6" s="1"/>
  <c r="Z31" i="6" s="1"/>
  <c r="S31" i="6"/>
  <c r="U31" i="6" s="1"/>
  <c r="V31" i="6" s="1"/>
  <c r="R31" i="6"/>
  <c r="AZ30" i="6"/>
  <c r="AX30" i="6"/>
  <c r="AY30" i="6" s="1"/>
  <c r="AV30" i="6"/>
  <c r="AW30" i="6" s="1"/>
  <c r="AU30" i="6"/>
  <c r="AS30" i="6"/>
  <c r="AT30" i="6" s="1"/>
  <c r="AP30" i="6"/>
  <c r="AO30" i="6"/>
  <c r="AK30" i="6"/>
  <c r="AL30" i="6" s="1"/>
  <c r="AH30" i="6"/>
  <c r="AG30" i="6"/>
  <c r="AC30" i="6"/>
  <c r="AD30" i="6" s="1"/>
  <c r="Z30" i="6"/>
  <c r="Y30" i="6"/>
  <c r="U30" i="6"/>
  <c r="V30" i="6" s="1"/>
  <c r="R30" i="6"/>
  <c r="F30" i="6"/>
  <c r="AX29" i="6"/>
  <c r="AY29" i="6" s="1"/>
  <c r="AZ29" i="6" s="1"/>
  <c r="AU29" i="6"/>
  <c r="AV29" i="6" s="1"/>
  <c r="AW29" i="6" s="1"/>
  <c r="AT29" i="6"/>
  <c r="AS29" i="6"/>
  <c r="AO29" i="6"/>
  <c r="AP29" i="6" s="1"/>
  <c r="AL29" i="6"/>
  <c r="AK29" i="6"/>
  <c r="AG29" i="6"/>
  <c r="AH29" i="6" s="1"/>
  <c r="AD29" i="6"/>
  <c r="AC29" i="6"/>
  <c r="Y29" i="6"/>
  <c r="Z29" i="6" s="1"/>
  <c r="V29" i="6"/>
  <c r="U29" i="6"/>
  <c r="R29" i="6"/>
  <c r="F29" i="6"/>
  <c r="AX28" i="6"/>
  <c r="AY28" i="6" s="1"/>
  <c r="AZ28" i="6" s="1"/>
  <c r="AV28" i="6"/>
  <c r="AW28" i="6" s="1"/>
  <c r="AU28" i="6"/>
  <c r="AS28" i="6"/>
  <c r="AT28" i="6" s="1"/>
  <c r="AP28" i="6"/>
  <c r="AO28" i="6"/>
  <c r="AK28" i="6"/>
  <c r="AL28" i="6" s="1"/>
  <c r="AH28" i="6"/>
  <c r="AG28" i="6"/>
  <c r="AC28" i="6"/>
  <c r="AD28" i="6" s="1"/>
  <c r="Z28" i="6"/>
  <c r="Y28" i="6"/>
  <c r="U28" i="6"/>
  <c r="V28" i="6" s="1"/>
  <c r="R28" i="6"/>
  <c r="AX27" i="6"/>
  <c r="AY27" i="6" s="1"/>
  <c r="AZ27" i="6" s="1"/>
  <c r="AU27" i="6"/>
  <c r="AV27" i="6" s="1"/>
  <c r="AW27" i="6" s="1"/>
  <c r="AT27" i="6"/>
  <c r="AS27" i="6"/>
  <c r="AO27" i="6"/>
  <c r="AP27" i="6" s="1"/>
  <c r="AK27" i="6"/>
  <c r="AL27" i="6" s="1"/>
  <c r="AG27" i="6"/>
  <c r="AH27" i="6" s="1"/>
  <c r="AC27" i="6"/>
  <c r="AD27" i="6" s="1"/>
  <c r="Y27" i="6"/>
  <c r="Z27" i="6" s="1"/>
  <c r="U27" i="6"/>
  <c r="V27" i="6" s="1"/>
  <c r="R27" i="6"/>
  <c r="F27" i="6"/>
  <c r="AU26" i="6"/>
  <c r="AV26" i="6" s="1"/>
  <c r="AW26" i="6" s="1"/>
  <c r="AQ26" i="6"/>
  <c r="AS26" i="6" s="1"/>
  <c r="AT26" i="6" s="1"/>
  <c r="AM26" i="6"/>
  <c r="AO26" i="6" s="1"/>
  <c r="AP26" i="6" s="1"/>
  <c r="AL26" i="6"/>
  <c r="AK26" i="6"/>
  <c r="AI26" i="6"/>
  <c r="AE26" i="6"/>
  <c r="AG26" i="6" s="1"/>
  <c r="AH26" i="6" s="1"/>
  <c r="AA26" i="6"/>
  <c r="AC26" i="6" s="1"/>
  <c r="AD26" i="6" s="1"/>
  <c r="W26" i="6"/>
  <c r="Y26" i="6" s="1"/>
  <c r="Z26" i="6" s="1"/>
  <c r="V26" i="6"/>
  <c r="U26" i="6"/>
  <c r="S26" i="6"/>
  <c r="R26" i="6"/>
  <c r="AZ25" i="6"/>
  <c r="AY25" i="6"/>
  <c r="AX25" i="6"/>
  <c r="AV25" i="6"/>
  <c r="AW25" i="6" s="1"/>
  <c r="AU25" i="6"/>
  <c r="AS25" i="6"/>
  <c r="AT25" i="6" s="1"/>
  <c r="AO25" i="6"/>
  <c r="AP25" i="6" s="1"/>
  <c r="AK25" i="6"/>
  <c r="AL25" i="6" s="1"/>
  <c r="AG25" i="6"/>
  <c r="AH25" i="6" s="1"/>
  <c r="AC25" i="6"/>
  <c r="AD25" i="6" s="1"/>
  <c r="Z25" i="6"/>
  <c r="Y25" i="6"/>
  <c r="U25" i="6"/>
  <c r="V25" i="6" s="1"/>
  <c r="R25" i="6"/>
  <c r="F25" i="6"/>
  <c r="AX24" i="6"/>
  <c r="AY24" i="6" s="1"/>
  <c r="AZ24" i="6" s="1"/>
  <c r="AU24" i="6"/>
  <c r="AV24" i="6" s="1"/>
  <c r="AW24" i="6" s="1"/>
  <c r="AT24" i="6"/>
  <c r="AS24" i="6"/>
  <c r="AO24" i="6"/>
  <c r="AP24" i="6" s="1"/>
  <c r="AK24" i="6"/>
  <c r="AL24" i="6" s="1"/>
  <c r="AG24" i="6"/>
  <c r="AH24" i="6" s="1"/>
  <c r="AC24" i="6"/>
  <c r="AD24" i="6" s="1"/>
  <c r="Y24" i="6"/>
  <c r="Z24" i="6" s="1"/>
  <c r="U24" i="6"/>
  <c r="V24" i="6" s="1"/>
  <c r="R24" i="6"/>
  <c r="F24" i="6"/>
  <c r="AU23" i="6"/>
  <c r="AV23" i="6" s="1"/>
  <c r="AW23" i="6" s="1"/>
  <c r="AQ23" i="6"/>
  <c r="AS23" i="6" s="1"/>
  <c r="AT23" i="6" s="1"/>
  <c r="AM23" i="6"/>
  <c r="AO23" i="6" s="1"/>
  <c r="AP23" i="6" s="1"/>
  <c r="AL23" i="6"/>
  <c r="AK23" i="6"/>
  <c r="AI23" i="6"/>
  <c r="AG23" i="6"/>
  <c r="AH23" i="6" s="1"/>
  <c r="AE23" i="6"/>
  <c r="AA23" i="6"/>
  <c r="AC23" i="6" s="1"/>
  <c r="AD23" i="6" s="1"/>
  <c r="W23" i="6"/>
  <c r="Y23" i="6" s="1"/>
  <c r="Z23" i="6" s="1"/>
  <c r="V23" i="6"/>
  <c r="U23" i="6"/>
  <c r="S23" i="6"/>
  <c r="R23" i="6"/>
  <c r="F23" i="6"/>
  <c r="AX22" i="6"/>
  <c r="AY22" i="6" s="1"/>
  <c r="AZ22" i="6" s="1"/>
  <c r="AV22" i="6"/>
  <c r="AW22" i="6" s="1"/>
  <c r="AU22" i="6"/>
  <c r="AS22" i="6"/>
  <c r="AT22" i="6" s="1"/>
  <c r="AP22" i="6"/>
  <c r="AO22" i="6"/>
  <c r="AK22" i="6"/>
  <c r="AL22" i="6" s="1"/>
  <c r="AH22" i="6"/>
  <c r="AG22" i="6"/>
  <c r="AC22" i="6"/>
  <c r="AD22" i="6" s="1"/>
  <c r="Z22" i="6"/>
  <c r="Y22" i="6"/>
  <c r="U22" i="6"/>
  <c r="V22" i="6" s="1"/>
  <c r="R22" i="6"/>
  <c r="R55" i="6" s="1"/>
  <c r="F22" i="6"/>
  <c r="AX21" i="6"/>
  <c r="AY21" i="6" s="1"/>
  <c r="AZ21" i="6" s="1"/>
  <c r="AU21" i="6"/>
  <c r="AV21" i="6" s="1"/>
  <c r="AW21" i="6" s="1"/>
  <c r="AT21" i="6"/>
  <c r="AS21" i="6"/>
  <c r="AO21" i="6"/>
  <c r="AP21" i="6" s="1"/>
  <c r="AL21" i="6"/>
  <c r="AK21" i="6"/>
  <c r="AG21" i="6"/>
  <c r="AH21" i="6" s="1"/>
  <c r="AD21" i="6"/>
  <c r="AC21" i="6"/>
  <c r="Y21" i="6"/>
  <c r="Z21" i="6" s="1"/>
  <c r="V21" i="6"/>
  <c r="U21" i="6"/>
  <c r="R21" i="6"/>
  <c r="F21" i="6"/>
  <c r="AX20" i="6"/>
  <c r="AY20" i="6" s="1"/>
  <c r="AZ20" i="6" s="1"/>
  <c r="AW20" i="6"/>
  <c r="AV20" i="6"/>
  <c r="AU20" i="6"/>
  <c r="AS20" i="6"/>
  <c r="AT20" i="6" s="1"/>
  <c r="AP20" i="6"/>
  <c r="AO20" i="6"/>
  <c r="AK20" i="6"/>
  <c r="AL20" i="6" s="1"/>
  <c r="AH20" i="6"/>
  <c r="AG20" i="6"/>
  <c r="AC20" i="6"/>
  <c r="AD20" i="6" s="1"/>
  <c r="Z20" i="6"/>
  <c r="Y20" i="6"/>
  <c r="U20" i="6"/>
  <c r="V20" i="6" s="1"/>
  <c r="R20" i="6"/>
  <c r="F20" i="6"/>
  <c r="AQ19" i="6"/>
  <c r="AS19" i="6" s="1"/>
  <c r="AT19" i="6" s="1"/>
  <c r="AP19" i="6"/>
  <c r="AO19" i="6"/>
  <c r="AM19" i="6"/>
  <c r="AI19" i="6"/>
  <c r="AE19" i="6"/>
  <c r="AG19" i="6" s="1"/>
  <c r="AH19" i="6" s="1"/>
  <c r="AA19" i="6"/>
  <c r="AC19" i="6" s="1"/>
  <c r="AD19" i="6" s="1"/>
  <c r="Z19" i="6"/>
  <c r="Y19" i="6"/>
  <c r="W19" i="6"/>
  <c r="U19" i="6"/>
  <c r="V19" i="6" s="1"/>
  <c r="S19" i="6"/>
  <c r="R19" i="6"/>
  <c r="AX18" i="6"/>
  <c r="AY18" i="6" s="1"/>
  <c r="AQ18" i="6"/>
  <c r="AS18" i="6" s="1"/>
  <c r="AT18" i="6" s="1"/>
  <c r="AO18" i="6"/>
  <c r="AP18" i="6" s="1"/>
  <c r="AP55" i="6" s="1"/>
  <c r="AM18" i="6"/>
  <c r="AI18" i="6"/>
  <c r="AK18" i="6" s="1"/>
  <c r="AE18" i="6"/>
  <c r="AG18" i="6" s="1"/>
  <c r="AA18" i="6"/>
  <c r="AC18" i="6" s="1"/>
  <c r="AD18" i="6" s="1"/>
  <c r="Y18" i="6"/>
  <c r="Z18" i="6" s="1"/>
  <c r="W18" i="6"/>
  <c r="U18" i="6"/>
  <c r="S18" i="6"/>
  <c r="R18" i="6"/>
  <c r="AQ17" i="6"/>
  <c r="AS17" i="6" s="1"/>
  <c r="AT17" i="6" s="1"/>
  <c r="AP17" i="6"/>
  <c r="AO17" i="6"/>
  <c r="AM17" i="6"/>
  <c r="AI17" i="6"/>
  <c r="AU17" i="6" s="1"/>
  <c r="AV17" i="6" s="1"/>
  <c r="AW17" i="6" s="1"/>
  <c r="AE17" i="6"/>
  <c r="AG17" i="6" s="1"/>
  <c r="AH17" i="6" s="1"/>
  <c r="AD17" i="6"/>
  <c r="AC17" i="6"/>
  <c r="AA17" i="6"/>
  <c r="Y17" i="6"/>
  <c r="Z17" i="6" s="1"/>
  <c r="W17" i="6"/>
  <c r="U17" i="6"/>
  <c r="V17" i="6" s="1"/>
  <c r="S17" i="6"/>
  <c r="R17" i="6"/>
  <c r="AX16" i="6"/>
  <c r="AY16" i="6" s="1"/>
  <c r="AZ16" i="6" s="1"/>
  <c r="AU16" i="6"/>
  <c r="AV16" i="6" s="1"/>
  <c r="AW16" i="6" s="1"/>
  <c r="AT16" i="6"/>
  <c r="AS16" i="6"/>
  <c r="AO16" i="6"/>
  <c r="AP16" i="6" s="1"/>
  <c r="AL16" i="6"/>
  <c r="AK16" i="6"/>
  <c r="AG16" i="6"/>
  <c r="AH16" i="6" s="1"/>
  <c r="AD16" i="6"/>
  <c r="AC16" i="6"/>
  <c r="Y16" i="6"/>
  <c r="Z16" i="6" s="1"/>
  <c r="V16" i="6"/>
  <c r="U16" i="6"/>
  <c r="R16" i="6"/>
  <c r="F16" i="6"/>
  <c r="AZ15" i="6"/>
  <c r="AQ15" i="6"/>
  <c r="AS15" i="6" s="1"/>
  <c r="AT15" i="6" s="1"/>
  <c r="AM15" i="6"/>
  <c r="AO15" i="6" s="1"/>
  <c r="AP15" i="6" s="1"/>
  <c r="AI15" i="6"/>
  <c r="AX15" i="6" s="1"/>
  <c r="AY15" i="6" s="1"/>
  <c r="AG15" i="6"/>
  <c r="AH15" i="6" s="1"/>
  <c r="AE15" i="6"/>
  <c r="AA15" i="6"/>
  <c r="W15" i="6"/>
  <c r="Y15" i="6" s="1"/>
  <c r="Z15" i="6" s="1"/>
  <c r="S15" i="6"/>
  <c r="U15" i="6" s="1"/>
  <c r="V15" i="6" s="1"/>
  <c r="R15" i="6"/>
  <c r="AZ14" i="6"/>
  <c r="AX14" i="6"/>
  <c r="AY14" i="6" s="1"/>
  <c r="AV14" i="6"/>
  <c r="AW14" i="6" s="1"/>
  <c r="AU14" i="6"/>
  <c r="AS14" i="6"/>
  <c r="AT14" i="6" s="1"/>
  <c r="AP14" i="6"/>
  <c r="AO14" i="6"/>
  <c r="AK14" i="6"/>
  <c r="AL14" i="6" s="1"/>
  <c r="AH14" i="6"/>
  <c r="AG14" i="6"/>
  <c r="AC14" i="6"/>
  <c r="AD14" i="6" s="1"/>
  <c r="Z14" i="6"/>
  <c r="Y14" i="6"/>
  <c r="U14" i="6"/>
  <c r="V14" i="6" s="1"/>
  <c r="R14" i="6"/>
  <c r="F14" i="6"/>
  <c r="AT13" i="6"/>
  <c r="AS13" i="6"/>
  <c r="AM13" i="6"/>
  <c r="AO13" i="6" s="1"/>
  <c r="AP13" i="6" s="1"/>
  <c r="AI13" i="6"/>
  <c r="AE13" i="6"/>
  <c r="AG13" i="6" s="1"/>
  <c r="AH13" i="6" s="1"/>
  <c r="AC13" i="6"/>
  <c r="AD13" i="6" s="1"/>
  <c r="AA13" i="6"/>
  <c r="W13" i="6"/>
  <c r="Y13" i="6" s="1"/>
  <c r="Z13" i="6" s="1"/>
  <c r="S13" i="6"/>
  <c r="U13" i="6" s="1"/>
  <c r="V13" i="6" s="1"/>
  <c r="R13" i="6"/>
  <c r="AX12" i="6"/>
  <c r="AY12" i="6" s="1"/>
  <c r="AZ12" i="6" s="1"/>
  <c r="AU12" i="6"/>
  <c r="AV12" i="6" s="1"/>
  <c r="AW12" i="6" s="1"/>
  <c r="AS12" i="6"/>
  <c r="AT12" i="6" s="1"/>
  <c r="AO12" i="6"/>
  <c r="AP12" i="6" s="1"/>
  <c r="AL12" i="6"/>
  <c r="AK12" i="6"/>
  <c r="AG12" i="6"/>
  <c r="AH12" i="6" s="1"/>
  <c r="AC12" i="6"/>
  <c r="AD12" i="6" s="1"/>
  <c r="Y12" i="6"/>
  <c r="Z12" i="6" s="1"/>
  <c r="U12" i="6"/>
  <c r="V12" i="6" s="1"/>
  <c r="R12" i="6"/>
  <c r="F12" i="6"/>
  <c r="AY11" i="6"/>
  <c r="AQ11" i="6"/>
  <c r="AS11" i="6" s="1"/>
  <c r="AM11" i="6"/>
  <c r="AO11" i="6" s="1"/>
  <c r="AK11" i="6"/>
  <c r="AL11" i="6" s="1"/>
  <c r="AI11" i="6"/>
  <c r="AX11" i="6" s="1"/>
  <c r="AG11" i="6"/>
  <c r="AE11" i="6"/>
  <c r="AA11" i="6"/>
  <c r="AC11" i="6" s="1"/>
  <c r="W11" i="6"/>
  <c r="Y11" i="6" s="1"/>
  <c r="Z11" i="6" s="1"/>
  <c r="U11" i="6"/>
  <c r="V11" i="6" s="1"/>
  <c r="S11" i="6"/>
  <c r="R11" i="6"/>
  <c r="Q51" i="5"/>
  <c r="Q50" i="5"/>
  <c r="Q49" i="5"/>
  <c r="H49" i="5"/>
  <c r="E49" i="5"/>
  <c r="AX47" i="5"/>
  <c r="AY47" i="5" s="1"/>
  <c r="AZ47" i="5" s="1"/>
  <c r="AV47" i="5"/>
  <c r="AW47" i="5" s="1"/>
  <c r="AU47" i="5"/>
  <c r="AS47" i="5"/>
  <c r="AT47" i="5" s="1"/>
  <c r="AP47" i="5"/>
  <c r="AO47" i="5"/>
  <c r="AK47" i="5"/>
  <c r="AL47" i="5" s="1"/>
  <c r="AH47" i="5"/>
  <c r="AG47" i="5"/>
  <c r="AC47" i="5"/>
  <c r="AD47" i="5" s="1"/>
  <c r="Z47" i="5"/>
  <c r="Y47" i="5"/>
  <c r="U47" i="5"/>
  <c r="V47" i="5" s="1"/>
  <c r="R47" i="5"/>
  <c r="F47" i="5"/>
  <c r="AU46" i="5"/>
  <c r="AV46" i="5" s="1"/>
  <c r="AW46" i="5" s="1"/>
  <c r="AQ46" i="5"/>
  <c r="AS46" i="5" s="1"/>
  <c r="AT46" i="5" s="1"/>
  <c r="AO46" i="5"/>
  <c r="AP46" i="5" s="1"/>
  <c r="AM46" i="5"/>
  <c r="AK46" i="5"/>
  <c r="AL46" i="5" s="1"/>
  <c r="AI46" i="5"/>
  <c r="AX46" i="5" s="1"/>
  <c r="AY46" i="5" s="1"/>
  <c r="AZ46" i="5" s="1"/>
  <c r="AE46" i="5"/>
  <c r="AG46" i="5" s="1"/>
  <c r="AH46" i="5" s="1"/>
  <c r="AA46" i="5"/>
  <c r="AC46" i="5" s="1"/>
  <c r="AD46" i="5" s="1"/>
  <c r="Y46" i="5"/>
  <c r="Z46" i="5" s="1"/>
  <c r="W46" i="5"/>
  <c r="U46" i="5"/>
  <c r="V46" i="5" s="1"/>
  <c r="S46" i="5"/>
  <c r="R46" i="5"/>
  <c r="AX45" i="5"/>
  <c r="AY45" i="5" s="1"/>
  <c r="AZ45" i="5" s="1"/>
  <c r="AU45" i="5"/>
  <c r="AV45" i="5" s="1"/>
  <c r="AW45" i="5" s="1"/>
  <c r="AT45" i="5"/>
  <c r="AS45" i="5"/>
  <c r="AO45" i="5"/>
  <c r="AP45" i="5" s="1"/>
  <c r="AL45" i="5"/>
  <c r="AK45" i="5"/>
  <c r="AG45" i="5"/>
  <c r="AH45" i="5" s="1"/>
  <c r="AD45" i="5"/>
  <c r="AC45" i="5"/>
  <c r="Y45" i="5"/>
  <c r="Z45" i="5" s="1"/>
  <c r="V45" i="5"/>
  <c r="U45" i="5"/>
  <c r="R45" i="5"/>
  <c r="AY44" i="5"/>
  <c r="AZ44" i="5" s="1"/>
  <c r="AX44" i="5"/>
  <c r="AU44" i="5"/>
  <c r="AV44" i="5" s="1"/>
  <c r="AW44" i="5" s="1"/>
  <c r="AT44" i="5"/>
  <c r="AS44" i="5"/>
  <c r="AO44" i="5"/>
  <c r="AP44" i="5" s="1"/>
  <c r="AL44" i="5"/>
  <c r="AK44" i="5"/>
  <c r="AG44" i="5"/>
  <c r="AH44" i="5" s="1"/>
  <c r="AD44" i="5"/>
  <c r="AC44" i="5"/>
  <c r="Y44" i="5"/>
  <c r="Z44" i="5" s="1"/>
  <c r="U44" i="5"/>
  <c r="V44" i="5" s="1"/>
  <c r="R44" i="5"/>
  <c r="AV43" i="5"/>
  <c r="AW43" i="5" s="1"/>
  <c r="AS43" i="5"/>
  <c r="AT43" i="5" s="1"/>
  <c r="AQ43" i="5"/>
  <c r="AM43" i="5"/>
  <c r="AO43" i="5" s="1"/>
  <c r="AP43" i="5" s="1"/>
  <c r="AI43" i="5"/>
  <c r="AX43" i="5" s="1"/>
  <c r="AY43" i="5" s="1"/>
  <c r="AZ43" i="5" s="1"/>
  <c r="AG43" i="5"/>
  <c r="AH43" i="5" s="1"/>
  <c r="AE43" i="5"/>
  <c r="AC43" i="5"/>
  <c r="AD43" i="5" s="1"/>
  <c r="AA43" i="5"/>
  <c r="AU43" i="5" s="1"/>
  <c r="W43" i="5"/>
  <c r="Y43" i="5" s="1"/>
  <c r="Z43" i="5" s="1"/>
  <c r="S43" i="5"/>
  <c r="U43" i="5" s="1"/>
  <c r="V43" i="5" s="1"/>
  <c r="R43" i="5"/>
  <c r="AZ42" i="5"/>
  <c r="AV42" i="5"/>
  <c r="AW42" i="5" s="1"/>
  <c r="AQ42" i="5"/>
  <c r="AS42" i="5" s="1"/>
  <c r="AT42" i="5" s="1"/>
  <c r="AM42" i="5"/>
  <c r="AO42" i="5" s="1"/>
  <c r="AP42" i="5" s="1"/>
  <c r="AI42" i="5"/>
  <c r="AX42" i="5" s="1"/>
  <c r="AY42" i="5" s="1"/>
  <c r="AG42" i="5"/>
  <c r="AH42" i="5" s="1"/>
  <c r="AE42" i="5"/>
  <c r="AA42" i="5"/>
  <c r="AU42" i="5" s="1"/>
  <c r="W42" i="5"/>
  <c r="Y42" i="5" s="1"/>
  <c r="Z42" i="5" s="1"/>
  <c r="V42" i="5"/>
  <c r="S42" i="5"/>
  <c r="U42" i="5" s="1"/>
  <c r="R42" i="5"/>
  <c r="AZ41" i="5"/>
  <c r="AQ41" i="5"/>
  <c r="AS41" i="5" s="1"/>
  <c r="AT41" i="5" s="1"/>
  <c r="AM41" i="5"/>
  <c r="AO41" i="5" s="1"/>
  <c r="AP41" i="5" s="1"/>
  <c r="AI41" i="5"/>
  <c r="AX41" i="5" s="1"/>
  <c r="AY41" i="5" s="1"/>
  <c r="AG41" i="5"/>
  <c r="AH41" i="5" s="1"/>
  <c r="AE41" i="5"/>
  <c r="AA41" i="5"/>
  <c r="W41" i="5"/>
  <c r="Y41" i="5" s="1"/>
  <c r="Z41" i="5" s="1"/>
  <c r="S41" i="5"/>
  <c r="U41" i="5" s="1"/>
  <c r="V41" i="5" s="1"/>
  <c r="R41" i="5"/>
  <c r="AQ40" i="5"/>
  <c r="AS40" i="5" s="1"/>
  <c r="AT40" i="5" s="1"/>
  <c r="AM40" i="5"/>
  <c r="AO40" i="5" s="1"/>
  <c r="AP40" i="5" s="1"/>
  <c r="AI40" i="5"/>
  <c r="AX40" i="5" s="1"/>
  <c r="AY40" i="5" s="1"/>
  <c r="AZ40" i="5" s="1"/>
  <c r="AH40" i="5"/>
  <c r="AG40" i="5"/>
  <c r="AE40" i="5"/>
  <c r="AA40" i="5"/>
  <c r="AU40" i="5" s="1"/>
  <c r="AV40" i="5" s="1"/>
  <c r="AW40" i="5" s="1"/>
  <c r="W40" i="5"/>
  <c r="Y40" i="5" s="1"/>
  <c r="Z40" i="5" s="1"/>
  <c r="S40" i="5"/>
  <c r="U40" i="5" s="1"/>
  <c r="V40" i="5" s="1"/>
  <c r="R40" i="5"/>
  <c r="AX39" i="5"/>
  <c r="AY39" i="5" s="1"/>
  <c r="AZ39" i="5" s="1"/>
  <c r="AW39" i="5"/>
  <c r="AV39" i="5"/>
  <c r="AU39" i="5"/>
  <c r="AS39" i="5"/>
  <c r="AT39" i="5" s="1"/>
  <c r="AP39" i="5"/>
  <c r="AO39" i="5"/>
  <c r="AK39" i="5"/>
  <c r="AL39" i="5" s="1"/>
  <c r="AH39" i="5"/>
  <c r="AG39" i="5"/>
  <c r="AC39" i="5"/>
  <c r="AD39" i="5" s="1"/>
  <c r="Z39" i="5"/>
  <c r="Y39" i="5"/>
  <c r="U39" i="5"/>
  <c r="V39" i="5" s="1"/>
  <c r="R39" i="5"/>
  <c r="AS38" i="5"/>
  <c r="AT38" i="5" s="1"/>
  <c r="AQ38" i="5"/>
  <c r="AM38" i="5"/>
  <c r="AO38" i="5" s="1"/>
  <c r="AP38" i="5" s="1"/>
  <c r="AI38" i="5"/>
  <c r="AE38" i="5"/>
  <c r="AG38" i="5" s="1"/>
  <c r="AH38" i="5" s="1"/>
  <c r="AD38" i="5"/>
  <c r="AC38" i="5"/>
  <c r="AA38" i="5"/>
  <c r="W38" i="5"/>
  <c r="Y38" i="5" s="1"/>
  <c r="Z38" i="5" s="1"/>
  <c r="S38" i="5"/>
  <c r="U38" i="5" s="1"/>
  <c r="V38" i="5" s="1"/>
  <c r="R38" i="5"/>
  <c r="AX37" i="5"/>
  <c r="AY37" i="5" s="1"/>
  <c r="AZ37" i="5" s="1"/>
  <c r="AW37" i="5"/>
  <c r="AT37" i="5"/>
  <c r="AS37" i="5"/>
  <c r="AQ37" i="5"/>
  <c r="AM37" i="5"/>
  <c r="AO37" i="5" s="1"/>
  <c r="AP37" i="5" s="1"/>
  <c r="AI37" i="5"/>
  <c r="AK37" i="5" s="1"/>
  <c r="AL37" i="5" s="1"/>
  <c r="AE37" i="5"/>
  <c r="AG37" i="5" s="1"/>
  <c r="AH37" i="5" s="1"/>
  <c r="AD37" i="5"/>
  <c r="AC37" i="5"/>
  <c r="AA37" i="5"/>
  <c r="AU37" i="5" s="1"/>
  <c r="AV37" i="5" s="1"/>
  <c r="W37" i="5"/>
  <c r="Y37" i="5" s="1"/>
  <c r="Z37" i="5" s="1"/>
  <c r="S37" i="5"/>
  <c r="U37" i="5" s="1"/>
  <c r="V37" i="5" s="1"/>
  <c r="R37" i="5"/>
  <c r="AX36" i="5"/>
  <c r="AY36" i="5" s="1"/>
  <c r="AZ36" i="5" s="1"/>
  <c r="AW36" i="5"/>
  <c r="AU36" i="5"/>
  <c r="AV36" i="5" s="1"/>
  <c r="AS36" i="5"/>
  <c r="AT36" i="5" s="1"/>
  <c r="AO36" i="5"/>
  <c r="AP36" i="5" s="1"/>
  <c r="AK36" i="5"/>
  <c r="AL36" i="5" s="1"/>
  <c r="AG36" i="5"/>
  <c r="AH36" i="5" s="1"/>
  <c r="AD36" i="5"/>
  <c r="AC36" i="5"/>
  <c r="Y36" i="5"/>
  <c r="Z36" i="5" s="1"/>
  <c r="V36" i="5"/>
  <c r="U36" i="5"/>
  <c r="R36" i="5"/>
  <c r="F36" i="5"/>
  <c r="AQ35" i="5"/>
  <c r="AS35" i="5" s="1"/>
  <c r="AT35" i="5" s="1"/>
  <c r="AP35" i="5"/>
  <c r="AM35" i="5"/>
  <c r="AO35" i="5" s="1"/>
  <c r="AK35" i="5"/>
  <c r="AL35" i="5" s="1"/>
  <c r="AI35" i="5"/>
  <c r="AX35" i="5" s="1"/>
  <c r="AY35" i="5" s="1"/>
  <c r="AZ35" i="5" s="1"/>
  <c r="AE35" i="5"/>
  <c r="AG35" i="5" s="1"/>
  <c r="AH35" i="5" s="1"/>
  <c r="AA35" i="5"/>
  <c r="Z35" i="5"/>
  <c r="W35" i="5"/>
  <c r="Y35" i="5" s="1"/>
  <c r="U35" i="5"/>
  <c r="V35" i="5" s="1"/>
  <c r="S35" i="5"/>
  <c r="R35" i="5"/>
  <c r="AY34" i="5"/>
  <c r="AZ34" i="5" s="1"/>
  <c r="AX34" i="5"/>
  <c r="AU34" i="5"/>
  <c r="AV34" i="5" s="1"/>
  <c r="AW34" i="5" s="1"/>
  <c r="AS34" i="5"/>
  <c r="AT34" i="5" s="1"/>
  <c r="AP34" i="5"/>
  <c r="AO34" i="5"/>
  <c r="AK34" i="5"/>
  <c r="AL34" i="5" s="1"/>
  <c r="AG34" i="5"/>
  <c r="AH34" i="5" s="1"/>
  <c r="AC34" i="5"/>
  <c r="AD34" i="5" s="1"/>
  <c r="Y34" i="5"/>
  <c r="Z34" i="5" s="1"/>
  <c r="U34" i="5"/>
  <c r="V34" i="5" s="1"/>
  <c r="R34" i="5"/>
  <c r="F34" i="5"/>
  <c r="AX33" i="5"/>
  <c r="AY33" i="5" s="1"/>
  <c r="AZ33" i="5" s="1"/>
  <c r="AW33" i="5"/>
  <c r="AU33" i="5"/>
  <c r="AV33" i="5" s="1"/>
  <c r="AS33" i="5"/>
  <c r="AT33" i="5" s="1"/>
  <c r="AO33" i="5"/>
  <c r="AP33" i="5" s="1"/>
  <c r="AK33" i="5"/>
  <c r="AL33" i="5" s="1"/>
  <c r="AG33" i="5"/>
  <c r="AH33" i="5" s="1"/>
  <c r="AD33" i="5"/>
  <c r="AC33" i="5"/>
  <c r="Y33" i="5"/>
  <c r="Z33" i="5" s="1"/>
  <c r="U33" i="5"/>
  <c r="V33" i="5" s="1"/>
  <c r="R33" i="5"/>
  <c r="AX32" i="5"/>
  <c r="AY32" i="5" s="1"/>
  <c r="AZ32" i="5" s="1"/>
  <c r="AU32" i="5"/>
  <c r="AV32" i="5" s="1"/>
  <c r="AW32" i="5" s="1"/>
  <c r="AT32" i="5"/>
  <c r="AS32" i="5"/>
  <c r="AO32" i="5"/>
  <c r="AP32" i="5" s="1"/>
  <c r="AL32" i="5"/>
  <c r="AK32" i="5"/>
  <c r="AG32" i="5"/>
  <c r="AH32" i="5" s="1"/>
  <c r="AD32" i="5"/>
  <c r="AC32" i="5"/>
  <c r="Y32" i="5"/>
  <c r="Z32" i="5" s="1"/>
  <c r="V32" i="5"/>
  <c r="U32" i="5"/>
  <c r="R32" i="5"/>
  <c r="F32" i="5"/>
  <c r="AX31" i="5"/>
  <c r="AY31" i="5" s="1"/>
  <c r="AZ31" i="5" s="1"/>
  <c r="AW31" i="5"/>
  <c r="AV31" i="5"/>
  <c r="AU31" i="5"/>
  <c r="AS31" i="5"/>
  <c r="AT31" i="5" s="1"/>
  <c r="AP31" i="5"/>
  <c r="AO31" i="5"/>
  <c r="AK31" i="5"/>
  <c r="AL31" i="5" s="1"/>
  <c r="AH31" i="5"/>
  <c r="AG31" i="5"/>
  <c r="AC31" i="5"/>
  <c r="AD31" i="5" s="1"/>
  <c r="Z31" i="5"/>
  <c r="Y31" i="5"/>
  <c r="U31" i="5"/>
  <c r="V31" i="5" s="1"/>
  <c r="R31" i="5"/>
  <c r="F31" i="5"/>
  <c r="AY30" i="5"/>
  <c r="AZ30" i="5" s="1"/>
  <c r="AX30" i="5"/>
  <c r="AU30" i="5"/>
  <c r="AV30" i="5" s="1"/>
  <c r="AW30" i="5" s="1"/>
  <c r="AT30" i="5"/>
  <c r="AS30" i="5"/>
  <c r="AO30" i="5"/>
  <c r="AP30" i="5" s="1"/>
  <c r="AL30" i="5"/>
  <c r="AK30" i="5"/>
  <c r="AG30" i="5"/>
  <c r="AH30" i="5" s="1"/>
  <c r="AD30" i="5"/>
  <c r="AC30" i="5"/>
  <c r="Y30" i="5"/>
  <c r="Z30" i="5" s="1"/>
  <c r="V30" i="5"/>
  <c r="U30" i="5"/>
  <c r="R30" i="5"/>
  <c r="F30" i="5"/>
  <c r="AZ29" i="5"/>
  <c r="AY29" i="5"/>
  <c r="AX29" i="5"/>
  <c r="AV29" i="5"/>
  <c r="AW29" i="5" s="1"/>
  <c r="AU29" i="5"/>
  <c r="AS29" i="5"/>
  <c r="AT29" i="5" s="1"/>
  <c r="AP29" i="5"/>
  <c r="AO29" i="5"/>
  <c r="AK29" i="5"/>
  <c r="AL29" i="5" s="1"/>
  <c r="AH29" i="5"/>
  <c r="AG29" i="5"/>
  <c r="AC29" i="5"/>
  <c r="AD29" i="5" s="1"/>
  <c r="Z29" i="5"/>
  <c r="Y29" i="5"/>
  <c r="U29" i="5"/>
  <c r="V29" i="5" s="1"/>
  <c r="R29" i="5"/>
  <c r="F29" i="5"/>
  <c r="AT28" i="5"/>
  <c r="AS28" i="5"/>
  <c r="AQ28" i="5"/>
  <c r="AO28" i="5"/>
  <c r="AP28" i="5" s="1"/>
  <c r="AM28" i="5"/>
  <c r="AI28" i="5"/>
  <c r="AE28" i="5"/>
  <c r="AG28" i="5" s="1"/>
  <c r="AH28" i="5" s="1"/>
  <c r="AD28" i="5"/>
  <c r="AC28" i="5"/>
  <c r="AA28" i="5"/>
  <c r="Z28" i="5"/>
  <c r="Y28" i="5"/>
  <c r="W28" i="5"/>
  <c r="U28" i="5"/>
  <c r="V28" i="5" s="1"/>
  <c r="S28" i="5"/>
  <c r="R28" i="5"/>
  <c r="AX27" i="5"/>
  <c r="AY27" i="5" s="1"/>
  <c r="AZ27" i="5" s="1"/>
  <c r="AW27" i="5"/>
  <c r="AU27" i="5"/>
  <c r="AV27" i="5" s="1"/>
  <c r="AS27" i="5"/>
  <c r="AT27" i="5" s="1"/>
  <c r="AO27" i="5"/>
  <c r="AP27" i="5" s="1"/>
  <c r="AK27" i="5"/>
  <c r="AL27" i="5" s="1"/>
  <c r="AG27" i="5"/>
  <c r="AH27" i="5" s="1"/>
  <c r="AD27" i="5"/>
  <c r="AC27" i="5"/>
  <c r="Y27" i="5"/>
  <c r="Z27" i="5" s="1"/>
  <c r="V27" i="5"/>
  <c r="U27" i="5"/>
  <c r="R27" i="5"/>
  <c r="F27" i="5"/>
  <c r="AV26" i="5"/>
  <c r="AW26" i="5" s="1"/>
  <c r="AS26" i="5"/>
  <c r="AT26" i="5" s="1"/>
  <c r="AQ26" i="5"/>
  <c r="AM26" i="5"/>
  <c r="AO26" i="5" s="1"/>
  <c r="AP26" i="5" s="1"/>
  <c r="AI26" i="5"/>
  <c r="AX26" i="5" s="1"/>
  <c r="AY26" i="5" s="1"/>
  <c r="AZ26" i="5" s="1"/>
  <c r="AG26" i="5"/>
  <c r="AH26" i="5" s="1"/>
  <c r="AE26" i="5"/>
  <c r="AC26" i="5"/>
  <c r="AD26" i="5" s="1"/>
  <c r="AA26" i="5"/>
  <c r="AU26" i="5" s="1"/>
  <c r="W26" i="5"/>
  <c r="Y26" i="5" s="1"/>
  <c r="Z26" i="5" s="1"/>
  <c r="S26" i="5"/>
  <c r="U26" i="5" s="1"/>
  <c r="V26" i="5" s="1"/>
  <c r="R26" i="5"/>
  <c r="AX25" i="5"/>
  <c r="AY25" i="5" s="1"/>
  <c r="AZ25" i="5" s="1"/>
  <c r="AW25" i="5"/>
  <c r="AV25" i="5"/>
  <c r="AU25" i="5"/>
  <c r="AS25" i="5"/>
  <c r="AT25" i="5" s="1"/>
  <c r="AP25" i="5"/>
  <c r="AO25" i="5"/>
  <c r="AK25" i="5"/>
  <c r="AL25" i="5" s="1"/>
  <c r="AH25" i="5"/>
  <c r="AG25" i="5"/>
  <c r="AC25" i="5"/>
  <c r="AD25" i="5" s="1"/>
  <c r="Z25" i="5"/>
  <c r="Y25" i="5"/>
  <c r="U25" i="5"/>
  <c r="V25" i="5" s="1"/>
  <c r="R25" i="5"/>
  <c r="F25" i="5"/>
  <c r="AX24" i="5"/>
  <c r="AY24" i="5" s="1"/>
  <c r="AZ24" i="5" s="1"/>
  <c r="AU24" i="5"/>
  <c r="AV24" i="5" s="1"/>
  <c r="AW24" i="5" s="1"/>
  <c r="AT24" i="5"/>
  <c r="AS24" i="5"/>
  <c r="AO24" i="5"/>
  <c r="AP24" i="5" s="1"/>
  <c r="AL24" i="5"/>
  <c r="AK24" i="5"/>
  <c r="AG24" i="5"/>
  <c r="AH24" i="5" s="1"/>
  <c r="AD24" i="5"/>
  <c r="AC24" i="5"/>
  <c r="Y24" i="5"/>
  <c r="Z24" i="5" s="1"/>
  <c r="V24" i="5"/>
  <c r="U24" i="5"/>
  <c r="R24" i="5"/>
  <c r="F24" i="5"/>
  <c r="AX23" i="5"/>
  <c r="AY23" i="5" s="1"/>
  <c r="AZ23" i="5" s="1"/>
  <c r="AV23" i="5"/>
  <c r="AW23" i="5" s="1"/>
  <c r="AU23" i="5"/>
  <c r="AS23" i="5"/>
  <c r="AT23" i="5" s="1"/>
  <c r="AP23" i="5"/>
  <c r="AO23" i="5"/>
  <c r="AK23" i="5"/>
  <c r="AL23" i="5" s="1"/>
  <c r="AH23" i="5"/>
  <c r="AG23" i="5"/>
  <c r="AC23" i="5"/>
  <c r="AD23" i="5" s="1"/>
  <c r="Z23" i="5"/>
  <c r="Y23" i="5"/>
  <c r="U23" i="5"/>
  <c r="V23" i="5" s="1"/>
  <c r="R23" i="5"/>
  <c r="F23" i="5"/>
  <c r="AY22" i="5"/>
  <c r="AZ22" i="5" s="1"/>
  <c r="AX22" i="5"/>
  <c r="AU22" i="5"/>
  <c r="AV22" i="5" s="1"/>
  <c r="AW22" i="5" s="1"/>
  <c r="AT22" i="5"/>
  <c r="AS22" i="5"/>
  <c r="AO22" i="5"/>
  <c r="AP22" i="5" s="1"/>
  <c r="AL22" i="5"/>
  <c r="AK22" i="5"/>
  <c r="AG22" i="5"/>
  <c r="AH22" i="5" s="1"/>
  <c r="AD22" i="5"/>
  <c r="AC22" i="5"/>
  <c r="Y22" i="5"/>
  <c r="Z22" i="5" s="1"/>
  <c r="V22" i="5"/>
  <c r="U22" i="5"/>
  <c r="R22" i="5"/>
  <c r="F22" i="5"/>
  <c r="AZ21" i="5"/>
  <c r="AQ21" i="5"/>
  <c r="AS21" i="5" s="1"/>
  <c r="AT21" i="5" s="1"/>
  <c r="AM21" i="5"/>
  <c r="AO21" i="5" s="1"/>
  <c r="AP21" i="5" s="1"/>
  <c r="AI21" i="5"/>
  <c r="AX21" i="5" s="1"/>
  <c r="AY21" i="5" s="1"/>
  <c r="AH21" i="5"/>
  <c r="AG21" i="5"/>
  <c r="AE21" i="5"/>
  <c r="AA21" i="5"/>
  <c r="AU21" i="5" s="1"/>
  <c r="AV21" i="5" s="1"/>
  <c r="AW21" i="5" s="1"/>
  <c r="W21" i="5"/>
  <c r="Y21" i="5" s="1"/>
  <c r="Z21" i="5" s="1"/>
  <c r="V21" i="5"/>
  <c r="U21" i="5"/>
  <c r="S21" i="5"/>
  <c r="R21" i="5"/>
  <c r="AX20" i="5"/>
  <c r="AY20" i="5" s="1"/>
  <c r="AZ20" i="5" s="1"/>
  <c r="AW20" i="5"/>
  <c r="AV20" i="5"/>
  <c r="AU20" i="5"/>
  <c r="AS20" i="5"/>
  <c r="AT20" i="5" s="1"/>
  <c r="AP20" i="5"/>
  <c r="AO20" i="5"/>
  <c r="AK20" i="5"/>
  <c r="AL20" i="5" s="1"/>
  <c r="AH20" i="5"/>
  <c r="AG20" i="5"/>
  <c r="AC20" i="5"/>
  <c r="AD20" i="5" s="1"/>
  <c r="Z20" i="5"/>
  <c r="Y20" i="5"/>
  <c r="U20" i="5"/>
  <c r="V20" i="5" s="1"/>
  <c r="R20" i="5"/>
  <c r="F20" i="5"/>
  <c r="AX19" i="5"/>
  <c r="AY19" i="5" s="1"/>
  <c r="AZ19" i="5" s="1"/>
  <c r="AU19" i="5"/>
  <c r="AV19" i="5" s="1"/>
  <c r="AW19" i="5" s="1"/>
  <c r="AT19" i="5"/>
  <c r="AS19" i="5"/>
  <c r="AO19" i="5"/>
  <c r="AP19" i="5" s="1"/>
  <c r="AL19" i="5"/>
  <c r="AK19" i="5"/>
  <c r="AG19" i="5"/>
  <c r="AH19" i="5" s="1"/>
  <c r="AD19" i="5"/>
  <c r="AC19" i="5"/>
  <c r="Y19" i="5"/>
  <c r="Z19" i="5" s="1"/>
  <c r="V19" i="5"/>
  <c r="U19" i="5"/>
  <c r="R19" i="5"/>
  <c r="F19" i="5"/>
  <c r="AX18" i="5"/>
  <c r="AY18" i="5" s="1"/>
  <c r="AZ18" i="5" s="1"/>
  <c r="AV18" i="5"/>
  <c r="AW18" i="5" s="1"/>
  <c r="AU18" i="5"/>
  <c r="AS18" i="5"/>
  <c r="AT18" i="5" s="1"/>
  <c r="AP18" i="5"/>
  <c r="AO18" i="5"/>
  <c r="AK18" i="5"/>
  <c r="AL18" i="5" s="1"/>
  <c r="AH18" i="5"/>
  <c r="AG18" i="5"/>
  <c r="AC18" i="5"/>
  <c r="AD18" i="5" s="1"/>
  <c r="Z18" i="5"/>
  <c r="Y18" i="5"/>
  <c r="U18" i="5"/>
  <c r="V18" i="5" s="1"/>
  <c r="R18" i="5"/>
  <c r="F18" i="5"/>
  <c r="AY17" i="5"/>
  <c r="AZ17" i="5" s="1"/>
  <c r="AX17" i="5"/>
  <c r="AU17" i="5"/>
  <c r="AV17" i="5" s="1"/>
  <c r="AW17" i="5" s="1"/>
  <c r="AT17" i="5"/>
  <c r="AS17" i="5"/>
  <c r="AO17" i="5"/>
  <c r="AP17" i="5" s="1"/>
  <c r="AL17" i="5"/>
  <c r="AK17" i="5"/>
  <c r="AG17" i="5"/>
  <c r="AH17" i="5" s="1"/>
  <c r="AD17" i="5"/>
  <c r="AC17" i="5"/>
  <c r="Y17" i="5"/>
  <c r="Z17" i="5" s="1"/>
  <c r="V17" i="5"/>
  <c r="U17" i="5"/>
  <c r="R17" i="5"/>
  <c r="F17" i="5"/>
  <c r="AZ16" i="5"/>
  <c r="AQ16" i="5"/>
  <c r="AS16" i="5" s="1"/>
  <c r="AM16" i="5"/>
  <c r="AO16" i="5" s="1"/>
  <c r="AP16" i="5" s="1"/>
  <c r="AI16" i="5"/>
  <c r="AX16" i="5" s="1"/>
  <c r="AY16" i="5" s="1"/>
  <c r="AH16" i="5"/>
  <c r="AG16" i="5"/>
  <c r="AE16" i="5"/>
  <c r="AA16" i="5"/>
  <c r="AU16" i="5" s="1"/>
  <c r="AV16" i="5" s="1"/>
  <c r="W16" i="5"/>
  <c r="Y16" i="5" s="1"/>
  <c r="Z16" i="5" s="1"/>
  <c r="Z50" i="5" s="1"/>
  <c r="S16" i="5"/>
  <c r="U16" i="5" s="1"/>
  <c r="R16" i="5"/>
  <c r="R50" i="5" s="1"/>
  <c r="AV15" i="5"/>
  <c r="AW15" i="5" s="1"/>
  <c r="AS15" i="5"/>
  <c r="AT15" i="5" s="1"/>
  <c r="AQ15" i="5"/>
  <c r="AM15" i="5"/>
  <c r="AO15" i="5" s="1"/>
  <c r="AP15" i="5" s="1"/>
  <c r="AI15" i="5"/>
  <c r="AX15" i="5" s="1"/>
  <c r="AY15" i="5" s="1"/>
  <c r="AZ15" i="5" s="1"/>
  <c r="AG15" i="5"/>
  <c r="AH15" i="5" s="1"/>
  <c r="AH51" i="5" s="1"/>
  <c r="AE15" i="5"/>
  <c r="AC15" i="5"/>
  <c r="AD15" i="5" s="1"/>
  <c r="AA15" i="5"/>
  <c r="AU15" i="5" s="1"/>
  <c r="W15" i="5"/>
  <c r="Y15" i="5" s="1"/>
  <c r="Z15" i="5" s="1"/>
  <c r="S15" i="5"/>
  <c r="U15" i="5" s="1"/>
  <c r="V15" i="5" s="1"/>
  <c r="R15" i="5"/>
  <c r="AX14" i="5"/>
  <c r="AY14" i="5" s="1"/>
  <c r="AZ14" i="5" s="1"/>
  <c r="AW14" i="5"/>
  <c r="AV14" i="5"/>
  <c r="AU14" i="5"/>
  <c r="AS14" i="5"/>
  <c r="AT14" i="5" s="1"/>
  <c r="AP14" i="5"/>
  <c r="AO14" i="5"/>
  <c r="AK14" i="5"/>
  <c r="AL14" i="5" s="1"/>
  <c r="AH14" i="5"/>
  <c r="AG14" i="5"/>
  <c r="AC14" i="5"/>
  <c r="AD14" i="5" s="1"/>
  <c r="Z14" i="5"/>
  <c r="Y14" i="5"/>
  <c r="U14" i="5"/>
  <c r="V14" i="5" s="1"/>
  <c r="R14" i="5"/>
  <c r="F14" i="5"/>
  <c r="AQ13" i="5"/>
  <c r="AS13" i="5" s="1"/>
  <c r="AT13" i="5" s="1"/>
  <c r="AP13" i="5"/>
  <c r="AO13" i="5"/>
  <c r="AM13" i="5"/>
  <c r="AI13" i="5"/>
  <c r="AK13" i="5" s="1"/>
  <c r="AL13" i="5" s="1"/>
  <c r="AE13" i="5"/>
  <c r="AG13" i="5" s="1"/>
  <c r="AH13" i="5" s="1"/>
  <c r="AA13" i="5"/>
  <c r="AC13" i="5" s="1"/>
  <c r="AD13" i="5" s="1"/>
  <c r="Z13" i="5"/>
  <c r="Y13" i="5"/>
  <c r="W13" i="5"/>
  <c r="S13" i="5"/>
  <c r="U13" i="5" s="1"/>
  <c r="V13" i="5" s="1"/>
  <c r="R13" i="5"/>
  <c r="AX12" i="5"/>
  <c r="AY12" i="5" s="1"/>
  <c r="AZ12" i="5" s="1"/>
  <c r="AU12" i="5"/>
  <c r="AV12" i="5" s="1"/>
  <c r="AW12" i="5" s="1"/>
  <c r="AT12" i="5"/>
  <c r="AS12" i="5"/>
  <c r="AO12" i="5"/>
  <c r="AP12" i="5" s="1"/>
  <c r="AL12" i="5"/>
  <c r="AK12" i="5"/>
  <c r="AG12" i="5"/>
  <c r="AH12" i="5" s="1"/>
  <c r="AD12" i="5"/>
  <c r="AC12" i="5"/>
  <c r="Y12" i="5"/>
  <c r="Z12" i="5" s="1"/>
  <c r="V12" i="5"/>
  <c r="U12" i="5"/>
  <c r="R12" i="5"/>
  <c r="F12" i="5"/>
  <c r="AX11" i="5"/>
  <c r="AY11" i="5" s="1"/>
  <c r="AW11" i="5"/>
  <c r="AV11" i="5"/>
  <c r="AU11" i="5"/>
  <c r="AS11" i="5"/>
  <c r="AP11" i="5"/>
  <c r="AO11" i="5"/>
  <c r="AK11" i="5"/>
  <c r="AH11" i="5"/>
  <c r="AG11" i="5"/>
  <c r="AC11" i="5"/>
  <c r="Z11" i="5"/>
  <c r="Y11" i="5"/>
  <c r="U11" i="5"/>
  <c r="R11" i="5"/>
  <c r="R51" i="5" s="1"/>
  <c r="F11" i="5"/>
  <c r="P57" i="4"/>
  <c r="P56" i="4"/>
  <c r="P55" i="4"/>
  <c r="H55" i="4"/>
  <c r="E55" i="4"/>
  <c r="F55" i="4" s="1"/>
  <c r="AW53" i="4"/>
  <c r="AX53" i="4" s="1"/>
  <c r="AY53" i="4" s="1"/>
  <c r="AR53" i="4"/>
  <c r="AS53" i="4" s="1"/>
  <c r="AP53" i="4"/>
  <c r="AN53" i="4"/>
  <c r="AO53" i="4" s="1"/>
  <c r="AL53" i="4"/>
  <c r="AH53" i="4"/>
  <c r="AD53" i="4"/>
  <c r="AF53" i="4" s="1"/>
  <c r="AG53" i="4" s="1"/>
  <c r="AB53" i="4"/>
  <c r="AC53" i="4" s="1"/>
  <c r="Z53" i="4"/>
  <c r="X53" i="4"/>
  <c r="Y53" i="4" s="1"/>
  <c r="V53" i="4"/>
  <c r="R53" i="4"/>
  <c r="T53" i="4" s="1"/>
  <c r="U53" i="4" s="1"/>
  <c r="Q53" i="4"/>
  <c r="F53" i="4"/>
  <c r="AT52" i="4"/>
  <c r="AU52" i="4" s="1"/>
  <c r="AV52" i="4" s="1"/>
  <c r="AS52" i="4"/>
  <c r="AP52" i="4"/>
  <c r="AR52" i="4" s="1"/>
  <c r="AN52" i="4"/>
  <c r="AO52" i="4" s="1"/>
  <c r="AL52" i="4"/>
  <c r="AH52" i="4"/>
  <c r="AW52" i="4" s="1"/>
  <c r="AX52" i="4" s="1"/>
  <c r="AY52" i="4" s="1"/>
  <c r="AD52" i="4"/>
  <c r="AF52" i="4" s="1"/>
  <c r="AG52" i="4" s="1"/>
  <c r="AC52" i="4"/>
  <c r="Z52" i="4"/>
  <c r="AB52" i="4" s="1"/>
  <c r="X52" i="4"/>
  <c r="Y52" i="4" s="1"/>
  <c r="V52" i="4"/>
  <c r="R52" i="4"/>
  <c r="T52" i="4" s="1"/>
  <c r="U52" i="4" s="1"/>
  <c r="Q52" i="4"/>
  <c r="F52" i="4"/>
  <c r="AX51" i="4"/>
  <c r="AY51" i="4" s="1"/>
  <c r="AW51" i="4"/>
  <c r="AU51" i="4"/>
  <c r="AV51" i="4" s="1"/>
  <c r="AT51" i="4"/>
  <c r="AR51" i="4"/>
  <c r="AS51" i="4" s="1"/>
  <c r="AN51" i="4"/>
  <c r="AO51" i="4" s="1"/>
  <c r="AJ51" i="4"/>
  <c r="AK51" i="4" s="1"/>
  <c r="AF51" i="4"/>
  <c r="AG51" i="4" s="1"/>
  <c r="AB51" i="4"/>
  <c r="AC51" i="4" s="1"/>
  <c r="X51" i="4"/>
  <c r="Y51" i="4" s="1"/>
  <c r="T51" i="4"/>
  <c r="U51" i="4" s="1"/>
  <c r="Q51" i="4"/>
  <c r="F51" i="4"/>
  <c r="AW50" i="4"/>
  <c r="AX50" i="4" s="1"/>
  <c r="AY50" i="4" s="1"/>
  <c r="AT50" i="4"/>
  <c r="AU50" i="4" s="1"/>
  <c r="AV50" i="4" s="1"/>
  <c r="AR50" i="4"/>
  <c r="AS50" i="4" s="1"/>
  <c r="AN50" i="4"/>
  <c r="AO50" i="4" s="1"/>
  <c r="AK50" i="4"/>
  <c r="AJ50" i="4"/>
  <c r="AF50" i="4"/>
  <c r="AG50" i="4" s="1"/>
  <c r="AB50" i="4"/>
  <c r="AC50" i="4" s="1"/>
  <c r="X50" i="4"/>
  <c r="Y50" i="4" s="1"/>
  <c r="T50" i="4"/>
  <c r="U50" i="4" s="1"/>
  <c r="Q50" i="4"/>
  <c r="F50" i="4"/>
  <c r="AP49" i="4"/>
  <c r="AR49" i="4" s="1"/>
  <c r="AS49" i="4" s="1"/>
  <c r="AL49" i="4"/>
  <c r="AN49" i="4" s="1"/>
  <c r="AO49" i="4" s="1"/>
  <c r="AJ49" i="4"/>
  <c r="AK49" i="4" s="1"/>
  <c r="AH49" i="4"/>
  <c r="AW49" i="4" s="1"/>
  <c r="AX49" i="4" s="1"/>
  <c r="AY49" i="4" s="1"/>
  <c r="AF49" i="4"/>
  <c r="AG49" i="4" s="1"/>
  <c r="AD49" i="4"/>
  <c r="Z49" i="4"/>
  <c r="AB49" i="4" s="1"/>
  <c r="AC49" i="4" s="1"/>
  <c r="V49" i="4"/>
  <c r="X49" i="4" s="1"/>
  <c r="Y49" i="4" s="1"/>
  <c r="T49" i="4"/>
  <c r="U49" i="4" s="1"/>
  <c r="R49" i="4"/>
  <c r="Q49" i="4"/>
  <c r="F49" i="4"/>
  <c r="AY48" i="4"/>
  <c r="AU48" i="4"/>
  <c r="AV48" i="4" s="1"/>
  <c r="AP48" i="4"/>
  <c r="AR48" i="4" s="1"/>
  <c r="AS48" i="4" s="1"/>
  <c r="AL48" i="4"/>
  <c r="AN48" i="4" s="1"/>
  <c r="AO48" i="4" s="1"/>
  <c r="AH48" i="4"/>
  <c r="AW48" i="4" s="1"/>
  <c r="AX48" i="4" s="1"/>
  <c r="AF48" i="4"/>
  <c r="AG48" i="4" s="1"/>
  <c r="AD48" i="4"/>
  <c r="Z48" i="4"/>
  <c r="AT48" i="4" s="1"/>
  <c r="V48" i="4"/>
  <c r="X48" i="4" s="1"/>
  <c r="Y48" i="4" s="1"/>
  <c r="U48" i="4"/>
  <c r="R48" i="4"/>
  <c r="T48" i="4" s="1"/>
  <c r="Q48" i="4"/>
  <c r="F48" i="4"/>
  <c r="AW47" i="4"/>
  <c r="AX47" i="4" s="1"/>
  <c r="AY47" i="4" s="1"/>
  <c r="AR47" i="4"/>
  <c r="AS47" i="4" s="1"/>
  <c r="AP47" i="4"/>
  <c r="AL47" i="4"/>
  <c r="AN47" i="4" s="1"/>
  <c r="AO47" i="4" s="1"/>
  <c r="AJ47" i="4"/>
  <c r="AK47" i="4" s="1"/>
  <c r="AH47" i="4"/>
  <c r="AT47" i="4" s="1"/>
  <c r="AU47" i="4" s="1"/>
  <c r="AV47" i="4" s="1"/>
  <c r="AD47" i="4"/>
  <c r="AF47" i="4" s="1"/>
  <c r="AG47" i="4" s="1"/>
  <c r="AC47" i="4"/>
  <c r="AB47" i="4"/>
  <c r="Z47" i="4"/>
  <c r="X47" i="4"/>
  <c r="Y47" i="4" s="1"/>
  <c r="V47" i="4"/>
  <c r="R47" i="4"/>
  <c r="T47" i="4" s="1"/>
  <c r="U47" i="4" s="1"/>
  <c r="Q47" i="4"/>
  <c r="F47" i="4"/>
  <c r="AP46" i="4"/>
  <c r="AR46" i="4" s="1"/>
  <c r="AS46" i="4" s="1"/>
  <c r="AN46" i="4"/>
  <c r="AO46" i="4" s="1"/>
  <c r="AL46" i="4"/>
  <c r="AH46" i="4"/>
  <c r="AJ46" i="4" s="1"/>
  <c r="AK46" i="4" s="1"/>
  <c r="AD46" i="4"/>
  <c r="AW46" i="4" s="1"/>
  <c r="AX46" i="4" s="1"/>
  <c r="AY46" i="4" s="1"/>
  <c r="Z46" i="4"/>
  <c r="AB46" i="4" s="1"/>
  <c r="AC46" i="4" s="1"/>
  <c r="X46" i="4"/>
  <c r="Y46" i="4" s="1"/>
  <c r="V46" i="4"/>
  <c r="R46" i="4"/>
  <c r="T46" i="4" s="1"/>
  <c r="U46" i="4" s="1"/>
  <c r="Q46" i="4"/>
  <c r="F46" i="4"/>
  <c r="AX45" i="4"/>
  <c r="AY45" i="4" s="1"/>
  <c r="AW45" i="4"/>
  <c r="AT45" i="4"/>
  <c r="AU45" i="4" s="1"/>
  <c r="AV45" i="4" s="1"/>
  <c r="AR45" i="4"/>
  <c r="AS45" i="4" s="1"/>
  <c r="AN45" i="4"/>
  <c r="AO45" i="4" s="1"/>
  <c r="AJ45" i="4"/>
  <c r="AK45" i="4" s="1"/>
  <c r="AF45" i="4"/>
  <c r="AG45" i="4" s="1"/>
  <c r="AB45" i="4"/>
  <c r="AC45" i="4" s="1"/>
  <c r="Y45" i="4"/>
  <c r="X45" i="4"/>
  <c r="T45" i="4"/>
  <c r="U45" i="4" s="1"/>
  <c r="Q45" i="4"/>
  <c r="F45" i="4"/>
  <c r="AR44" i="4"/>
  <c r="AS44" i="4" s="1"/>
  <c r="AP44" i="4"/>
  <c r="AL44" i="4"/>
  <c r="AN44" i="4" s="1"/>
  <c r="AO44" i="4" s="1"/>
  <c r="AH44" i="4"/>
  <c r="AW44" i="4" s="1"/>
  <c r="AX44" i="4" s="1"/>
  <c r="AY44" i="4" s="1"/>
  <c r="AD44" i="4"/>
  <c r="AF44" i="4" s="1"/>
  <c r="AG44" i="4" s="1"/>
  <c r="AB44" i="4"/>
  <c r="AC44" i="4" s="1"/>
  <c r="Z44" i="4"/>
  <c r="V44" i="4"/>
  <c r="X44" i="4" s="1"/>
  <c r="Y44" i="4" s="1"/>
  <c r="R44" i="4"/>
  <c r="T44" i="4" s="1"/>
  <c r="U44" i="4" s="1"/>
  <c r="Q44" i="4"/>
  <c r="F44" i="4"/>
  <c r="AW43" i="4"/>
  <c r="AX43" i="4" s="1"/>
  <c r="AY43" i="4" s="1"/>
  <c r="AU43" i="4"/>
  <c r="AV43" i="4" s="1"/>
  <c r="AT43" i="4"/>
  <c r="AS43" i="4"/>
  <c r="AR43" i="4"/>
  <c r="AO43" i="4"/>
  <c r="AN43" i="4"/>
  <c r="AK43" i="4"/>
  <c r="AJ43" i="4"/>
  <c r="AG43" i="4"/>
  <c r="AF43" i="4"/>
  <c r="AC43" i="4"/>
  <c r="AB43" i="4"/>
  <c r="Y43" i="4"/>
  <c r="X43" i="4"/>
  <c r="U43" i="4"/>
  <c r="T43" i="4"/>
  <c r="Q43" i="4"/>
  <c r="F43" i="4"/>
  <c r="AP42" i="4"/>
  <c r="AR42" i="4" s="1"/>
  <c r="AS42" i="4" s="1"/>
  <c r="AL42" i="4"/>
  <c r="AN42" i="4" s="1"/>
  <c r="AO42" i="4" s="1"/>
  <c r="AH42" i="4"/>
  <c r="AJ42" i="4" s="1"/>
  <c r="AK42" i="4" s="1"/>
  <c r="AF42" i="4"/>
  <c r="AG42" i="4" s="1"/>
  <c r="AD42" i="4"/>
  <c r="Z42" i="4"/>
  <c r="AB42" i="4" s="1"/>
  <c r="AC42" i="4" s="1"/>
  <c r="V42" i="4"/>
  <c r="X42" i="4" s="1"/>
  <c r="Y42" i="4" s="1"/>
  <c r="R42" i="4"/>
  <c r="T42" i="4" s="1"/>
  <c r="U42" i="4" s="1"/>
  <c r="Q42" i="4"/>
  <c r="F42" i="4"/>
  <c r="AR41" i="4"/>
  <c r="AS41" i="4" s="1"/>
  <c r="AP41" i="4"/>
  <c r="AL41" i="4"/>
  <c r="AN41" i="4" s="1"/>
  <c r="AO41" i="4" s="1"/>
  <c r="AH41" i="4"/>
  <c r="AW41" i="4" s="1"/>
  <c r="AX41" i="4" s="1"/>
  <c r="AY41" i="4" s="1"/>
  <c r="AD41" i="4"/>
  <c r="AF41" i="4" s="1"/>
  <c r="AG41" i="4" s="1"/>
  <c r="AB41" i="4"/>
  <c r="AC41" i="4" s="1"/>
  <c r="Z41" i="4"/>
  <c r="V41" i="4"/>
  <c r="X41" i="4" s="1"/>
  <c r="Y41" i="4" s="1"/>
  <c r="R41" i="4"/>
  <c r="T41" i="4" s="1"/>
  <c r="U41" i="4" s="1"/>
  <c r="Q41" i="4"/>
  <c r="F41" i="4"/>
  <c r="AW40" i="4"/>
  <c r="AX40" i="4" s="1"/>
  <c r="AY40" i="4" s="1"/>
  <c r="AU40" i="4"/>
  <c r="AV40" i="4" s="1"/>
  <c r="AT40" i="4"/>
  <c r="AS40" i="4"/>
  <c r="AR40" i="4"/>
  <c r="AO40" i="4"/>
  <c r="AN40" i="4"/>
  <c r="AK40" i="4"/>
  <c r="AJ40" i="4"/>
  <c r="AG40" i="4"/>
  <c r="AF40" i="4"/>
  <c r="AC40" i="4"/>
  <c r="AB40" i="4"/>
  <c r="Y40" i="4"/>
  <c r="X40" i="4"/>
  <c r="U40" i="4"/>
  <c r="T40" i="4"/>
  <c r="Q40" i="4"/>
  <c r="F40" i="4"/>
  <c r="AP39" i="4"/>
  <c r="AR39" i="4" s="1"/>
  <c r="AS39" i="4" s="1"/>
  <c r="AL39" i="4"/>
  <c r="AN39" i="4" s="1"/>
  <c r="AO39" i="4" s="1"/>
  <c r="AH39" i="4"/>
  <c r="AJ39" i="4" s="1"/>
  <c r="AK39" i="4" s="1"/>
  <c r="AF39" i="4"/>
  <c r="AG39" i="4" s="1"/>
  <c r="AD39" i="4"/>
  <c r="Z39" i="4"/>
  <c r="AB39" i="4" s="1"/>
  <c r="AC39" i="4" s="1"/>
  <c r="V39" i="4"/>
  <c r="X39" i="4" s="1"/>
  <c r="Y39" i="4" s="1"/>
  <c r="R39" i="4"/>
  <c r="T39" i="4" s="1"/>
  <c r="U39" i="4" s="1"/>
  <c r="Q39" i="4"/>
  <c r="F39" i="4"/>
  <c r="AR38" i="4"/>
  <c r="AS38" i="4" s="1"/>
  <c r="AP38" i="4"/>
  <c r="AL38" i="4"/>
  <c r="AN38" i="4" s="1"/>
  <c r="AO38" i="4" s="1"/>
  <c r="AH38" i="4"/>
  <c r="AT38" i="4" s="1"/>
  <c r="AU38" i="4" s="1"/>
  <c r="AV38" i="4" s="1"/>
  <c r="AD38" i="4"/>
  <c r="AF38" i="4" s="1"/>
  <c r="AG38" i="4" s="1"/>
  <c r="AB38" i="4"/>
  <c r="AC38" i="4" s="1"/>
  <c r="Z38" i="4"/>
  <c r="V38" i="4"/>
  <c r="X38" i="4" s="1"/>
  <c r="Y38" i="4" s="1"/>
  <c r="R38" i="4"/>
  <c r="T38" i="4" s="1"/>
  <c r="U38" i="4" s="1"/>
  <c r="Q38" i="4"/>
  <c r="F38" i="4"/>
  <c r="AP37" i="4"/>
  <c r="AR37" i="4" s="1"/>
  <c r="AS37" i="4" s="1"/>
  <c r="AN37" i="4"/>
  <c r="AO37" i="4" s="1"/>
  <c r="AL37" i="4"/>
  <c r="AH37" i="4"/>
  <c r="AW37" i="4" s="1"/>
  <c r="AX37" i="4" s="1"/>
  <c r="AY37" i="4" s="1"/>
  <c r="AD37" i="4"/>
  <c r="AF37" i="4" s="1"/>
  <c r="AG37" i="4" s="1"/>
  <c r="Z37" i="4"/>
  <c r="AB37" i="4" s="1"/>
  <c r="AC37" i="4" s="1"/>
  <c r="X37" i="4"/>
  <c r="Y37" i="4" s="1"/>
  <c r="V37" i="4"/>
  <c r="R37" i="4"/>
  <c r="T37" i="4" s="1"/>
  <c r="U37" i="4" s="1"/>
  <c r="Q37" i="4"/>
  <c r="F37" i="4"/>
  <c r="AT36" i="4"/>
  <c r="AU36" i="4" s="1"/>
  <c r="AV36" i="4" s="1"/>
  <c r="AP36" i="4"/>
  <c r="AR36" i="4" s="1"/>
  <c r="AS36" i="4" s="1"/>
  <c r="AL36" i="4"/>
  <c r="AN36" i="4" s="1"/>
  <c r="AO36" i="4" s="1"/>
  <c r="AJ36" i="4"/>
  <c r="AK36" i="4" s="1"/>
  <c r="AH36" i="4"/>
  <c r="AW36" i="4" s="1"/>
  <c r="AX36" i="4" s="1"/>
  <c r="AY36" i="4" s="1"/>
  <c r="AD36" i="4"/>
  <c r="AF36" i="4" s="1"/>
  <c r="AG36" i="4" s="1"/>
  <c r="Z36" i="4"/>
  <c r="AB36" i="4" s="1"/>
  <c r="AC36" i="4" s="1"/>
  <c r="V36" i="4"/>
  <c r="X36" i="4" s="1"/>
  <c r="Y36" i="4" s="1"/>
  <c r="T36" i="4"/>
  <c r="U36" i="4" s="1"/>
  <c r="R36" i="4"/>
  <c r="Q36" i="4"/>
  <c r="F36" i="4"/>
  <c r="AW35" i="4"/>
  <c r="AX35" i="4" s="1"/>
  <c r="AY35" i="4" s="1"/>
  <c r="AU35" i="4"/>
  <c r="AV35" i="4" s="1"/>
  <c r="AT35" i="4"/>
  <c r="AR35" i="4"/>
  <c r="AS35" i="4" s="1"/>
  <c r="AO35" i="4"/>
  <c r="AN35" i="4"/>
  <c r="AJ35" i="4"/>
  <c r="AK35" i="4" s="1"/>
  <c r="AG35" i="4"/>
  <c r="AF35" i="4"/>
  <c r="AB35" i="4"/>
  <c r="AC35" i="4" s="1"/>
  <c r="Y35" i="4"/>
  <c r="X35" i="4"/>
  <c r="T35" i="4"/>
  <c r="U35" i="4" s="1"/>
  <c r="Q35" i="4"/>
  <c r="F35" i="4"/>
  <c r="AP34" i="4"/>
  <c r="AR34" i="4" s="1"/>
  <c r="AS34" i="4" s="1"/>
  <c r="AN34" i="4"/>
  <c r="AO34" i="4" s="1"/>
  <c r="AL34" i="4"/>
  <c r="AH34" i="4"/>
  <c r="AT34" i="4" s="1"/>
  <c r="AU34" i="4" s="1"/>
  <c r="AV34" i="4" s="1"/>
  <c r="AD34" i="4"/>
  <c r="AF34" i="4" s="1"/>
  <c r="AG34" i="4" s="1"/>
  <c r="Z34" i="4"/>
  <c r="AB34" i="4" s="1"/>
  <c r="AC34" i="4" s="1"/>
  <c r="X34" i="4"/>
  <c r="Y34" i="4" s="1"/>
  <c r="V34" i="4"/>
  <c r="R34" i="4"/>
  <c r="T34" i="4" s="1"/>
  <c r="U34" i="4" s="1"/>
  <c r="Q34" i="4"/>
  <c r="F34" i="4"/>
  <c r="AT33" i="4"/>
  <c r="AU33" i="4" s="1"/>
  <c r="AV33" i="4" s="1"/>
  <c r="AP33" i="4"/>
  <c r="AR33" i="4" s="1"/>
  <c r="AS33" i="4" s="1"/>
  <c r="AL33" i="4"/>
  <c r="AN33" i="4" s="1"/>
  <c r="AO33" i="4" s="1"/>
  <c r="AJ33" i="4"/>
  <c r="AK33" i="4" s="1"/>
  <c r="AH33" i="4"/>
  <c r="AD33" i="4"/>
  <c r="AF33" i="4" s="1"/>
  <c r="AG33" i="4" s="1"/>
  <c r="Z33" i="4"/>
  <c r="AB33" i="4" s="1"/>
  <c r="AC33" i="4" s="1"/>
  <c r="V33" i="4"/>
  <c r="X33" i="4" s="1"/>
  <c r="Y33" i="4" s="1"/>
  <c r="T33" i="4"/>
  <c r="U33" i="4" s="1"/>
  <c r="R33" i="4"/>
  <c r="Q33" i="4"/>
  <c r="F33" i="4"/>
  <c r="AP32" i="4"/>
  <c r="AR32" i="4" s="1"/>
  <c r="AS32" i="4" s="1"/>
  <c r="AL32" i="4"/>
  <c r="AN32" i="4" s="1"/>
  <c r="AO32" i="4" s="1"/>
  <c r="AH32" i="4"/>
  <c r="AW32" i="4" s="1"/>
  <c r="AX32" i="4" s="1"/>
  <c r="AY32" i="4" s="1"/>
  <c r="AF32" i="4"/>
  <c r="AG32" i="4" s="1"/>
  <c r="AD32" i="4"/>
  <c r="Z32" i="4"/>
  <c r="V32" i="4"/>
  <c r="X32" i="4" s="1"/>
  <c r="Y32" i="4" s="1"/>
  <c r="R32" i="4"/>
  <c r="T32" i="4" s="1"/>
  <c r="U32" i="4" s="1"/>
  <c r="Q32" i="4"/>
  <c r="F32" i="4"/>
  <c r="AR31" i="4"/>
  <c r="AS31" i="4" s="1"/>
  <c r="AP31" i="4"/>
  <c r="AL31" i="4"/>
  <c r="AN31" i="4" s="1"/>
  <c r="AO31" i="4" s="1"/>
  <c r="AH31" i="4"/>
  <c r="AT31" i="4" s="1"/>
  <c r="AU31" i="4" s="1"/>
  <c r="AV31" i="4" s="1"/>
  <c r="AD31" i="4"/>
  <c r="AF31" i="4" s="1"/>
  <c r="AG31" i="4" s="1"/>
  <c r="AB31" i="4"/>
  <c r="AC31" i="4" s="1"/>
  <c r="Z31" i="4"/>
  <c r="V31" i="4"/>
  <c r="X31" i="4" s="1"/>
  <c r="Y31" i="4" s="1"/>
  <c r="R31" i="4"/>
  <c r="T31" i="4" s="1"/>
  <c r="U31" i="4" s="1"/>
  <c r="Q31" i="4"/>
  <c r="F31" i="4"/>
  <c r="AP30" i="4"/>
  <c r="AR30" i="4" s="1"/>
  <c r="AS30" i="4" s="1"/>
  <c r="AN30" i="4"/>
  <c r="AO30" i="4" s="1"/>
  <c r="AL30" i="4"/>
  <c r="AH30" i="4"/>
  <c r="AW30" i="4" s="1"/>
  <c r="AX30" i="4" s="1"/>
  <c r="AY30" i="4" s="1"/>
  <c r="AD30" i="4"/>
  <c r="AF30" i="4" s="1"/>
  <c r="AG30" i="4" s="1"/>
  <c r="Z30" i="4"/>
  <c r="AB30" i="4" s="1"/>
  <c r="AC30" i="4" s="1"/>
  <c r="X30" i="4"/>
  <c r="Y30" i="4" s="1"/>
  <c r="V30" i="4"/>
  <c r="R30" i="4"/>
  <c r="T30" i="4" s="1"/>
  <c r="U30" i="4" s="1"/>
  <c r="Q30" i="4"/>
  <c r="F30" i="4"/>
  <c r="AX29" i="4"/>
  <c r="AY29" i="4" s="1"/>
  <c r="AW29" i="4"/>
  <c r="AT29" i="4"/>
  <c r="AU29" i="4" s="1"/>
  <c r="AV29" i="4" s="1"/>
  <c r="AR29" i="4"/>
  <c r="AS29" i="4" s="1"/>
  <c r="AN29" i="4"/>
  <c r="AO29" i="4" s="1"/>
  <c r="AJ29" i="4"/>
  <c r="AK29" i="4" s="1"/>
  <c r="AF29" i="4"/>
  <c r="AG29" i="4" s="1"/>
  <c r="AB29" i="4"/>
  <c r="AC29" i="4" s="1"/>
  <c r="X29" i="4"/>
  <c r="Y29" i="4" s="1"/>
  <c r="T29" i="4"/>
  <c r="U29" i="4" s="1"/>
  <c r="Q29" i="4"/>
  <c r="F29" i="4"/>
  <c r="AR28" i="4"/>
  <c r="AS28" i="4" s="1"/>
  <c r="AP28" i="4"/>
  <c r="AL28" i="4"/>
  <c r="AN28" i="4" s="1"/>
  <c r="AO28" i="4" s="1"/>
  <c r="AH28" i="4"/>
  <c r="AT28" i="4" s="1"/>
  <c r="AU28" i="4" s="1"/>
  <c r="AV28" i="4" s="1"/>
  <c r="AD28" i="4"/>
  <c r="AF28" i="4" s="1"/>
  <c r="AG28" i="4" s="1"/>
  <c r="AB28" i="4"/>
  <c r="AC28" i="4" s="1"/>
  <c r="Z28" i="4"/>
  <c r="V28" i="4"/>
  <c r="X28" i="4" s="1"/>
  <c r="Y28" i="4" s="1"/>
  <c r="R28" i="4"/>
  <c r="T28" i="4" s="1"/>
  <c r="U28" i="4" s="1"/>
  <c r="Q28" i="4"/>
  <c r="F28" i="4"/>
  <c r="AP27" i="4"/>
  <c r="AR27" i="4" s="1"/>
  <c r="AS27" i="4" s="1"/>
  <c r="AN27" i="4"/>
  <c r="AO27" i="4" s="1"/>
  <c r="AL27" i="4"/>
  <c r="AH27" i="4"/>
  <c r="AD27" i="4"/>
  <c r="AF27" i="4" s="1"/>
  <c r="AG27" i="4" s="1"/>
  <c r="AC27" i="4"/>
  <c r="Z27" i="4"/>
  <c r="AB27" i="4" s="1"/>
  <c r="X27" i="4"/>
  <c r="Y27" i="4" s="1"/>
  <c r="V27" i="4"/>
  <c r="R27" i="4"/>
  <c r="T27" i="4" s="1"/>
  <c r="U27" i="4" s="1"/>
  <c r="Q27" i="4"/>
  <c r="AW26" i="4"/>
  <c r="AX26" i="4" s="1"/>
  <c r="AY26" i="4" s="1"/>
  <c r="AT26" i="4"/>
  <c r="AU26" i="4" s="1"/>
  <c r="AV26" i="4" s="1"/>
  <c r="AS26" i="4"/>
  <c r="AR26" i="4"/>
  <c r="AN26" i="4"/>
  <c r="AO26" i="4" s="1"/>
  <c r="AK26" i="4"/>
  <c r="AJ26" i="4"/>
  <c r="AF26" i="4"/>
  <c r="AG26" i="4" s="1"/>
  <c r="AC26" i="4"/>
  <c r="AB26" i="4"/>
  <c r="X26" i="4"/>
  <c r="Y26" i="4" s="1"/>
  <c r="U26" i="4"/>
  <c r="T26" i="4"/>
  <c r="Q26" i="4"/>
  <c r="F26" i="4"/>
  <c r="AW25" i="4"/>
  <c r="AX25" i="4" s="1"/>
  <c r="AY25" i="4" s="1"/>
  <c r="AU25" i="4"/>
  <c r="AV25" i="4" s="1"/>
  <c r="AT25" i="4"/>
  <c r="AR25" i="4"/>
  <c r="AS25" i="4" s="1"/>
  <c r="AO25" i="4"/>
  <c r="AN25" i="4"/>
  <c r="AJ25" i="4"/>
  <c r="AK25" i="4" s="1"/>
  <c r="AG25" i="4"/>
  <c r="AF25" i="4"/>
  <c r="AB25" i="4"/>
  <c r="AC25" i="4" s="1"/>
  <c r="Y25" i="4"/>
  <c r="X25" i="4"/>
  <c r="T25" i="4"/>
  <c r="U25" i="4" s="1"/>
  <c r="Q25" i="4"/>
  <c r="F25" i="4"/>
  <c r="AP24" i="4"/>
  <c r="AR24" i="4" s="1"/>
  <c r="AS24" i="4" s="1"/>
  <c r="AN24" i="4"/>
  <c r="AO24" i="4" s="1"/>
  <c r="AL24" i="4"/>
  <c r="AH24" i="4"/>
  <c r="AD24" i="4"/>
  <c r="AF24" i="4" s="1"/>
  <c r="AG24" i="4" s="1"/>
  <c r="AC24" i="4"/>
  <c r="Z24" i="4"/>
  <c r="AB24" i="4" s="1"/>
  <c r="X24" i="4"/>
  <c r="Y24" i="4" s="1"/>
  <c r="V24" i="4"/>
  <c r="R24" i="4"/>
  <c r="T24" i="4" s="1"/>
  <c r="U24" i="4" s="1"/>
  <c r="Q24" i="4"/>
  <c r="F24" i="4"/>
  <c r="AX23" i="4"/>
  <c r="AY23" i="4" s="1"/>
  <c r="AW23" i="4"/>
  <c r="AT23" i="4"/>
  <c r="AU23" i="4" s="1"/>
  <c r="AV23" i="4" s="1"/>
  <c r="AR23" i="4"/>
  <c r="AS23" i="4" s="1"/>
  <c r="AN23" i="4"/>
  <c r="AO23" i="4" s="1"/>
  <c r="AJ23" i="4"/>
  <c r="AK23" i="4" s="1"/>
  <c r="AF23" i="4"/>
  <c r="AG23" i="4" s="1"/>
  <c r="AB23" i="4"/>
  <c r="AC23" i="4" s="1"/>
  <c r="X23" i="4"/>
  <c r="Y23" i="4" s="1"/>
  <c r="T23" i="4"/>
  <c r="U23" i="4" s="1"/>
  <c r="Q23" i="4"/>
  <c r="F23" i="4"/>
  <c r="AW22" i="4"/>
  <c r="AX22" i="4" s="1"/>
  <c r="AY22" i="4" s="1"/>
  <c r="AV22" i="4"/>
  <c r="AT22" i="4"/>
  <c r="AU22" i="4" s="1"/>
  <c r="AR22" i="4"/>
  <c r="AS22" i="4" s="1"/>
  <c r="AN22" i="4"/>
  <c r="AO22" i="4" s="1"/>
  <c r="AJ22" i="4"/>
  <c r="AK22" i="4" s="1"/>
  <c r="AF22" i="4"/>
  <c r="AG22" i="4" s="1"/>
  <c r="AB22" i="4"/>
  <c r="AC22" i="4" s="1"/>
  <c r="X22" i="4"/>
  <c r="Y22" i="4" s="1"/>
  <c r="T22" i="4"/>
  <c r="U22" i="4" s="1"/>
  <c r="Q22" i="4"/>
  <c r="F22" i="4"/>
  <c r="AT21" i="4"/>
  <c r="AU21" i="4" s="1"/>
  <c r="AV21" i="4" s="1"/>
  <c r="AP21" i="4"/>
  <c r="AR21" i="4" s="1"/>
  <c r="AS21" i="4" s="1"/>
  <c r="AL21" i="4"/>
  <c r="AN21" i="4" s="1"/>
  <c r="AO21" i="4" s="1"/>
  <c r="AJ21" i="4"/>
  <c r="AK21" i="4" s="1"/>
  <c r="AH21" i="4"/>
  <c r="AD21" i="4"/>
  <c r="AF21" i="4" s="1"/>
  <c r="AG21" i="4" s="1"/>
  <c r="Z21" i="4"/>
  <c r="AB21" i="4" s="1"/>
  <c r="AC21" i="4" s="1"/>
  <c r="Y21" i="4"/>
  <c r="V21" i="4"/>
  <c r="X21" i="4" s="1"/>
  <c r="T21" i="4"/>
  <c r="U21" i="4" s="1"/>
  <c r="R21" i="4"/>
  <c r="Q21" i="4"/>
  <c r="F21" i="4"/>
  <c r="AP20" i="4"/>
  <c r="AR20" i="4" s="1"/>
  <c r="AS20" i="4" s="1"/>
  <c r="AL20" i="4"/>
  <c r="AN20" i="4" s="1"/>
  <c r="AO20" i="4" s="1"/>
  <c r="AH20" i="4"/>
  <c r="AW20" i="4" s="1"/>
  <c r="AX20" i="4" s="1"/>
  <c r="AY20" i="4" s="1"/>
  <c r="AF20" i="4"/>
  <c r="AG20" i="4" s="1"/>
  <c r="AD20" i="4"/>
  <c r="Z20" i="4"/>
  <c r="V20" i="4"/>
  <c r="X20" i="4" s="1"/>
  <c r="Y20" i="4" s="1"/>
  <c r="U20" i="4"/>
  <c r="R20" i="4"/>
  <c r="T20" i="4" s="1"/>
  <c r="Q20" i="4"/>
  <c r="F20" i="4"/>
  <c r="AW19" i="4"/>
  <c r="AX19" i="4" s="1"/>
  <c r="AY19" i="4" s="1"/>
  <c r="AT19" i="4"/>
  <c r="AU19" i="4" s="1"/>
  <c r="AV19" i="4" s="1"/>
  <c r="AR19" i="4"/>
  <c r="AS19" i="4" s="1"/>
  <c r="AN19" i="4"/>
  <c r="AO19" i="4" s="1"/>
  <c r="AJ19" i="4"/>
  <c r="AK19" i="4" s="1"/>
  <c r="AF19" i="4"/>
  <c r="AG19" i="4" s="1"/>
  <c r="AB19" i="4"/>
  <c r="AC19" i="4" s="1"/>
  <c r="X19" i="4"/>
  <c r="Y19" i="4" s="1"/>
  <c r="T19" i="4"/>
  <c r="U19" i="4" s="1"/>
  <c r="Q19" i="4"/>
  <c r="F19" i="4"/>
  <c r="AX18" i="4"/>
  <c r="AY18" i="4" s="1"/>
  <c r="AW18" i="4"/>
  <c r="AT18" i="4"/>
  <c r="AU18" i="4" s="1"/>
  <c r="AV18" i="4" s="1"/>
  <c r="AR18" i="4"/>
  <c r="AS18" i="4" s="1"/>
  <c r="AN18" i="4"/>
  <c r="AO18" i="4" s="1"/>
  <c r="AJ18" i="4"/>
  <c r="AK18" i="4" s="1"/>
  <c r="AF18" i="4"/>
  <c r="AG18" i="4" s="1"/>
  <c r="AB18" i="4"/>
  <c r="AC18" i="4" s="1"/>
  <c r="X18" i="4"/>
  <c r="Y18" i="4" s="1"/>
  <c r="T18" i="4"/>
  <c r="U18" i="4" s="1"/>
  <c r="Q18" i="4"/>
  <c r="F18" i="4"/>
  <c r="AW17" i="4"/>
  <c r="AX17" i="4" s="1"/>
  <c r="AT17" i="4"/>
  <c r="AU17" i="4" s="1"/>
  <c r="AR17" i="4"/>
  <c r="AN17" i="4"/>
  <c r="AO17" i="4" s="1"/>
  <c r="AJ17" i="4"/>
  <c r="AF17" i="4"/>
  <c r="AB17" i="4"/>
  <c r="X17" i="4"/>
  <c r="Y17" i="4" s="1"/>
  <c r="T17" i="4"/>
  <c r="Q17" i="4"/>
  <c r="F17" i="4"/>
  <c r="AX16" i="4"/>
  <c r="AY16" i="4" s="1"/>
  <c r="AW16" i="4"/>
  <c r="AT16" i="4"/>
  <c r="AU16" i="4" s="1"/>
  <c r="AV16" i="4" s="1"/>
  <c r="AR16" i="4"/>
  <c r="AS16" i="4" s="1"/>
  <c r="AN16" i="4"/>
  <c r="AO16" i="4" s="1"/>
  <c r="AJ16" i="4"/>
  <c r="AK16" i="4" s="1"/>
  <c r="AF16" i="4"/>
  <c r="AG16" i="4" s="1"/>
  <c r="AB16" i="4"/>
  <c r="AC16" i="4" s="1"/>
  <c r="X16" i="4"/>
  <c r="Y16" i="4" s="1"/>
  <c r="T16" i="4"/>
  <c r="U16" i="4" s="1"/>
  <c r="Q16" i="4"/>
  <c r="F16" i="4"/>
  <c r="AW15" i="4"/>
  <c r="AX15" i="4" s="1"/>
  <c r="AY15" i="4" s="1"/>
  <c r="AT15" i="4"/>
  <c r="AU15" i="4" s="1"/>
  <c r="AV15" i="4" s="1"/>
  <c r="AR15" i="4"/>
  <c r="AS15" i="4" s="1"/>
  <c r="AN15" i="4"/>
  <c r="AO15" i="4" s="1"/>
  <c r="AJ15" i="4"/>
  <c r="AK15" i="4" s="1"/>
  <c r="AF15" i="4"/>
  <c r="AG15" i="4" s="1"/>
  <c r="AB15" i="4"/>
  <c r="AC15" i="4" s="1"/>
  <c r="X15" i="4"/>
  <c r="Y15" i="4" s="1"/>
  <c r="T15" i="4"/>
  <c r="U15" i="4" s="1"/>
  <c r="Q15" i="4"/>
  <c r="F15" i="4"/>
  <c r="AX14" i="4"/>
  <c r="AY14" i="4" s="1"/>
  <c r="AW14" i="4"/>
  <c r="AT14" i="4"/>
  <c r="AU14" i="4" s="1"/>
  <c r="AV14" i="4" s="1"/>
  <c r="AR14" i="4"/>
  <c r="AS14" i="4" s="1"/>
  <c r="AN14" i="4"/>
  <c r="AO14" i="4" s="1"/>
  <c r="AJ14" i="4"/>
  <c r="AK14" i="4" s="1"/>
  <c r="AF14" i="4"/>
  <c r="AG14" i="4" s="1"/>
  <c r="AB14" i="4"/>
  <c r="AC14" i="4" s="1"/>
  <c r="X14" i="4"/>
  <c r="Y14" i="4" s="1"/>
  <c r="T14" i="4"/>
  <c r="U14" i="4" s="1"/>
  <c r="Q14" i="4"/>
  <c r="F14" i="4"/>
  <c r="AW13" i="4"/>
  <c r="AX13" i="4" s="1"/>
  <c r="AY13" i="4" s="1"/>
  <c r="AT13" i="4"/>
  <c r="AU13" i="4" s="1"/>
  <c r="AV13" i="4" s="1"/>
  <c r="AR13" i="4"/>
  <c r="AS13" i="4" s="1"/>
  <c r="AN13" i="4"/>
  <c r="AO13" i="4" s="1"/>
  <c r="AJ13" i="4"/>
  <c r="AK13" i="4" s="1"/>
  <c r="AF13" i="4"/>
  <c r="AG13" i="4" s="1"/>
  <c r="AB13" i="4"/>
  <c r="AC13" i="4" s="1"/>
  <c r="X13" i="4"/>
  <c r="Y13" i="4" s="1"/>
  <c r="T13" i="4"/>
  <c r="U13" i="4" s="1"/>
  <c r="Q13" i="4"/>
  <c r="F13" i="4"/>
  <c r="AT12" i="4"/>
  <c r="AU12" i="4" s="1"/>
  <c r="AV12" i="4" s="1"/>
  <c r="AP12" i="4"/>
  <c r="AR12" i="4" s="1"/>
  <c r="AL12" i="4"/>
  <c r="AN12" i="4" s="1"/>
  <c r="AO12" i="4" s="1"/>
  <c r="AJ12" i="4"/>
  <c r="AK12" i="4" s="1"/>
  <c r="AH12" i="4"/>
  <c r="AD12" i="4"/>
  <c r="AF12" i="4" s="1"/>
  <c r="AG12" i="4" s="1"/>
  <c r="Z12" i="4"/>
  <c r="AB12" i="4" s="1"/>
  <c r="V12" i="4"/>
  <c r="X12" i="4" s="1"/>
  <c r="Y12" i="4" s="1"/>
  <c r="T12" i="4"/>
  <c r="U12" i="4" s="1"/>
  <c r="R12" i="4"/>
  <c r="Q12" i="4"/>
  <c r="F12" i="4"/>
  <c r="AW11" i="4"/>
  <c r="AX11" i="4" s="1"/>
  <c r="AU11" i="4"/>
  <c r="AT11" i="4"/>
  <c r="AR11" i="4"/>
  <c r="AO11" i="4"/>
  <c r="AN11" i="4"/>
  <c r="AJ11" i="4"/>
  <c r="AJ56" i="4" s="1"/>
  <c r="AG11" i="4"/>
  <c r="AF11" i="4"/>
  <c r="AB11" i="4"/>
  <c r="AC11" i="4" s="1"/>
  <c r="Y11" i="4"/>
  <c r="X11" i="4"/>
  <c r="T11" i="4"/>
  <c r="T56" i="4" s="1"/>
  <c r="Q11" i="4"/>
  <c r="F11" i="4"/>
  <c r="AG56" i="4" l="1"/>
  <c r="AY11" i="4"/>
  <c r="AC17" i="4"/>
  <c r="AC57" i="4" s="1"/>
  <c r="Y57" i="4"/>
  <c r="Q57" i="4"/>
  <c r="AV50" i="5"/>
  <c r="AW16" i="5"/>
  <c r="AW12" i="4"/>
  <c r="AX12" i="4" s="1"/>
  <c r="AY12" i="4" s="1"/>
  <c r="AB20" i="4"/>
  <c r="AC20" i="4" s="1"/>
  <c r="AT20" i="4"/>
  <c r="AU20" i="4" s="1"/>
  <c r="AV20" i="4" s="1"/>
  <c r="AJ24" i="4"/>
  <c r="AK24" i="4" s="1"/>
  <c r="AT24" i="4"/>
  <c r="AU24" i="4" s="1"/>
  <c r="AV24" i="4" s="1"/>
  <c r="AT27" i="4"/>
  <c r="AU27" i="4" s="1"/>
  <c r="AV27" i="4" s="1"/>
  <c r="AJ27" i="4"/>
  <c r="AK27" i="4" s="1"/>
  <c r="AW33" i="4"/>
  <c r="AX33" i="4" s="1"/>
  <c r="AY33" i="4" s="1"/>
  <c r="AH49" i="5"/>
  <c r="AP50" i="5"/>
  <c r="AO55" i="4"/>
  <c r="AO56" i="4"/>
  <c r="AC12" i="4"/>
  <c r="AC56" i="4" s="1"/>
  <c r="AB56" i="4"/>
  <c r="AO57" i="4"/>
  <c r="AY17" i="4"/>
  <c r="AR55" i="4"/>
  <c r="AR57" i="4"/>
  <c r="AS17" i="4"/>
  <c r="AS57" i="4" s="1"/>
  <c r="AT30" i="4"/>
  <c r="AU30" i="4" s="1"/>
  <c r="AV30" i="4" s="1"/>
  <c r="AJ30" i="4"/>
  <c r="AK30" i="4" s="1"/>
  <c r="AB32" i="4"/>
  <c r="AC32" i="4" s="1"/>
  <c r="AT32" i="4"/>
  <c r="AU32" i="4" s="1"/>
  <c r="AV32" i="4" s="1"/>
  <c r="Y56" i="4"/>
  <c r="Y55" i="4"/>
  <c r="AR56" i="4"/>
  <c r="AS12" i="4"/>
  <c r="Q55" i="4"/>
  <c r="Q56" i="4"/>
  <c r="AU56" i="4"/>
  <c r="AV11" i="4"/>
  <c r="T57" i="4"/>
  <c r="U17" i="4"/>
  <c r="U57" i="4" s="1"/>
  <c r="AK17" i="4"/>
  <c r="AV17" i="4"/>
  <c r="AW21" i="4"/>
  <c r="AX21" i="4" s="1"/>
  <c r="AY21" i="4" s="1"/>
  <c r="AW24" i="4"/>
  <c r="AX24" i="4" s="1"/>
  <c r="AY24" i="4" s="1"/>
  <c r="AW27" i="4"/>
  <c r="AX27" i="4" s="1"/>
  <c r="AY27" i="4" s="1"/>
  <c r="AS50" i="5"/>
  <c r="AT16" i="5"/>
  <c r="AT50" i="5" s="1"/>
  <c r="Z56" i="6"/>
  <c r="Z54" i="6"/>
  <c r="AW34" i="4"/>
  <c r="AX34" i="4" s="1"/>
  <c r="AY34" i="4" s="1"/>
  <c r="AX28" i="5"/>
  <c r="AY28" i="5" s="1"/>
  <c r="AZ28" i="5" s="1"/>
  <c r="AZ50" i="5" s="1"/>
  <c r="AK28" i="5"/>
  <c r="AL28" i="5" s="1"/>
  <c r="AW31" i="4"/>
  <c r="AX31" i="4" s="1"/>
  <c r="AY31" i="4" s="1"/>
  <c r="AJ37" i="4"/>
  <c r="AK37" i="4" s="1"/>
  <c r="AT37" i="4"/>
  <c r="AU37" i="4" s="1"/>
  <c r="AV37" i="4" s="1"/>
  <c r="AW42" i="4"/>
  <c r="AX42" i="4" s="1"/>
  <c r="AY42" i="4" s="1"/>
  <c r="AF46" i="4"/>
  <c r="AG46" i="4" s="1"/>
  <c r="AG55" i="4" s="1"/>
  <c r="AY50" i="5"/>
  <c r="Y50" i="5"/>
  <c r="V56" i="6"/>
  <c r="V54" i="6"/>
  <c r="AO56" i="6"/>
  <c r="AO54" i="6"/>
  <c r="AZ11" i="6"/>
  <c r="Z55" i="6"/>
  <c r="AZ18" i="6"/>
  <c r="U11" i="4"/>
  <c r="AK11" i="4"/>
  <c r="AS11" i="4"/>
  <c r="AF57" i="4"/>
  <c r="X56" i="4"/>
  <c r="X55" i="4"/>
  <c r="AF56" i="4"/>
  <c r="AF55" i="4"/>
  <c r="AN56" i="4"/>
  <c r="AN55" i="4"/>
  <c r="AG17" i="4"/>
  <c r="AJ20" i="4"/>
  <c r="AK20" i="4" s="1"/>
  <c r="AJ32" i="4"/>
  <c r="AK32" i="4" s="1"/>
  <c r="AB48" i="4"/>
  <c r="AC48" i="4" s="1"/>
  <c r="AT49" i="4"/>
  <c r="AU49" i="4" s="1"/>
  <c r="AV49" i="4" s="1"/>
  <c r="AJ52" i="4"/>
  <c r="AK52" i="4" s="1"/>
  <c r="T55" i="4"/>
  <c r="AD11" i="5"/>
  <c r="AO51" i="5"/>
  <c r="AU13" i="5"/>
  <c r="AV13" i="5" s="1"/>
  <c r="AW13" i="5" s="1"/>
  <c r="AW51" i="5" s="1"/>
  <c r="AG50" i="5"/>
  <c r="AU28" i="5"/>
  <c r="AV28" i="5" s="1"/>
  <c r="AW28" i="5" s="1"/>
  <c r="R49" i="5"/>
  <c r="AO50" i="5"/>
  <c r="AG51" i="5"/>
  <c r="AK13" i="6"/>
  <c r="AL13" i="6" s="1"/>
  <c r="AL56" i="6" s="1"/>
  <c r="AX13" i="6"/>
  <c r="AY13" i="6" s="1"/>
  <c r="AZ13" i="6" s="1"/>
  <c r="AU13" i="6"/>
  <c r="AV13" i="6" s="1"/>
  <c r="AW13" i="6" s="1"/>
  <c r="AU15" i="6"/>
  <c r="AV15" i="6" s="1"/>
  <c r="AW15" i="6" s="1"/>
  <c r="AC15" i="6"/>
  <c r="AD15" i="6" s="1"/>
  <c r="AX17" i="6"/>
  <c r="AY17" i="6" s="1"/>
  <c r="AZ17" i="6" s="1"/>
  <c r="U55" i="6"/>
  <c r="V18" i="6"/>
  <c r="V55" i="6" s="1"/>
  <c r="AG55" i="6"/>
  <c r="AH18" i="6"/>
  <c r="AH55" i="6" s="1"/>
  <c r="AT41" i="4"/>
  <c r="AU41" i="4" s="1"/>
  <c r="AV41" i="4" s="1"/>
  <c r="AT44" i="4"/>
  <c r="AU44" i="4" s="1"/>
  <c r="AV44" i="4" s="1"/>
  <c r="U51" i="5"/>
  <c r="U49" i="5"/>
  <c r="V11" i="5"/>
  <c r="AP51" i="5"/>
  <c r="AP49" i="5"/>
  <c r="AX13" i="5"/>
  <c r="AY13" i="5" s="1"/>
  <c r="AZ13" i="5" s="1"/>
  <c r="R53" i="5"/>
  <c r="AH50" i="5"/>
  <c r="AC35" i="5"/>
  <c r="AD35" i="5" s="1"/>
  <c r="AU35" i="5"/>
  <c r="AV35" i="5" s="1"/>
  <c r="AW35" i="5" s="1"/>
  <c r="AG49" i="5"/>
  <c r="AW28" i="4"/>
  <c r="AX28" i="4" s="1"/>
  <c r="AY28" i="4" s="1"/>
  <c r="AJ34" i="4"/>
  <c r="AK34" i="4" s="1"/>
  <c r="AW38" i="4"/>
  <c r="AX38" i="4" s="1"/>
  <c r="AY38" i="4" s="1"/>
  <c r="AW39" i="4"/>
  <c r="AX39" i="4" s="1"/>
  <c r="AY39" i="4" s="1"/>
  <c r="AJ41" i="4"/>
  <c r="AK41" i="4" s="1"/>
  <c r="AJ44" i="4"/>
  <c r="AK44" i="4" s="1"/>
  <c r="Y51" i="5"/>
  <c r="AS51" i="5"/>
  <c r="AS49" i="5"/>
  <c r="AT11" i="5"/>
  <c r="U50" i="5"/>
  <c r="AC16" i="5"/>
  <c r="AC21" i="5"/>
  <c r="AD21" i="5" s="1"/>
  <c r="X57" i="4"/>
  <c r="AN57" i="4"/>
  <c r="AJ28" i="4"/>
  <c r="AK28" i="4" s="1"/>
  <c r="AJ31" i="4"/>
  <c r="AK31" i="4" s="1"/>
  <c r="AJ38" i="4"/>
  <c r="AK38" i="4" s="1"/>
  <c r="AT39" i="4"/>
  <c r="AU39" i="4" s="1"/>
  <c r="AV39" i="4" s="1"/>
  <c r="AT42" i="4"/>
  <c r="AU42" i="4" s="1"/>
  <c r="AV42" i="4" s="1"/>
  <c r="AT46" i="4"/>
  <c r="AU46" i="4" s="1"/>
  <c r="AV46" i="4" s="1"/>
  <c r="AT53" i="4"/>
  <c r="AU53" i="4" s="1"/>
  <c r="AV53" i="4" s="1"/>
  <c r="AJ53" i="4"/>
  <c r="AK53" i="4" s="1"/>
  <c r="Z51" i="5"/>
  <c r="Z49" i="5"/>
  <c r="AL11" i="5"/>
  <c r="AZ11" i="5"/>
  <c r="V16" i="5"/>
  <c r="V50" i="5" s="1"/>
  <c r="AK38" i="5"/>
  <c r="AL38" i="5" s="1"/>
  <c r="AX38" i="5"/>
  <c r="AY38" i="5" s="1"/>
  <c r="AZ38" i="5" s="1"/>
  <c r="AC40" i="5"/>
  <c r="AD40" i="5" s="1"/>
  <c r="AU41" i="5"/>
  <c r="AV41" i="5" s="1"/>
  <c r="AW41" i="5" s="1"/>
  <c r="AC41" i="5"/>
  <c r="AD41" i="5" s="1"/>
  <c r="Y56" i="6"/>
  <c r="Y54" i="6"/>
  <c r="AH11" i="6"/>
  <c r="AG54" i="6"/>
  <c r="AP11" i="6"/>
  <c r="AK17" i="6"/>
  <c r="AL17" i="6" s="1"/>
  <c r="AD55" i="6"/>
  <c r="AO55" i="6"/>
  <c r="AU19" i="6"/>
  <c r="AV19" i="6" s="1"/>
  <c r="AW19" i="6" s="1"/>
  <c r="AK19" i="6"/>
  <c r="AL19" i="6" s="1"/>
  <c r="AX19" i="6"/>
  <c r="AY19" i="6" s="1"/>
  <c r="AZ19" i="6" s="1"/>
  <c r="AU31" i="6"/>
  <c r="AV31" i="6" s="1"/>
  <c r="AW31" i="6" s="1"/>
  <c r="AC31" i="6"/>
  <c r="AD31" i="6" s="1"/>
  <c r="AG56" i="6"/>
  <c r="AJ48" i="4"/>
  <c r="AK48" i="4" s="1"/>
  <c r="AK15" i="5"/>
  <c r="AL15" i="5" s="1"/>
  <c r="AK16" i="5"/>
  <c r="AK21" i="5"/>
  <c r="AL21" i="5" s="1"/>
  <c r="AK26" i="5"/>
  <c r="AL26" i="5" s="1"/>
  <c r="AU38" i="5"/>
  <c r="AV38" i="5" s="1"/>
  <c r="AW38" i="5" s="1"/>
  <c r="AC42" i="5"/>
  <c r="AD42" i="5" s="1"/>
  <c r="AU11" i="6"/>
  <c r="AV11" i="6" s="1"/>
  <c r="AU18" i="6"/>
  <c r="AV18" i="6" s="1"/>
  <c r="AX34" i="6"/>
  <c r="AY34" i="6" s="1"/>
  <c r="AZ34" i="6" s="1"/>
  <c r="AU34" i="6"/>
  <c r="AV34" i="6" s="1"/>
  <c r="AW34" i="6" s="1"/>
  <c r="F49" i="5"/>
  <c r="Y49" i="5"/>
  <c r="AO49" i="5"/>
  <c r="U56" i="6"/>
  <c r="U54" i="6"/>
  <c r="AD11" i="6"/>
  <c r="AS56" i="6"/>
  <c r="AS54" i="6"/>
  <c r="AT11" i="6"/>
  <c r="Y55" i="6"/>
  <c r="AK55" i="6"/>
  <c r="AL18" i="6"/>
  <c r="AL55" i="6" s="1"/>
  <c r="AT55" i="6"/>
  <c r="AK40" i="5"/>
  <c r="AL40" i="5" s="1"/>
  <c r="AK41" i="5"/>
  <c r="AL41" i="5" s="1"/>
  <c r="AK42" i="5"/>
  <c r="AL42" i="5" s="1"/>
  <c r="AK43" i="5"/>
  <c r="AL43" i="5" s="1"/>
  <c r="AK15" i="6"/>
  <c r="AL15" i="6" s="1"/>
  <c r="AC32" i="6"/>
  <c r="AD32" i="6" s="1"/>
  <c r="R56" i="6"/>
  <c r="R54" i="6"/>
  <c r="AC55" i="6"/>
  <c r="AS55" i="6"/>
  <c r="AX23" i="6"/>
  <c r="AY23" i="6" s="1"/>
  <c r="AZ23" i="6" s="1"/>
  <c r="AX26" i="6"/>
  <c r="AY26" i="6" s="1"/>
  <c r="AZ26" i="6" s="1"/>
  <c r="AK42" i="6"/>
  <c r="AL42" i="6" s="1"/>
  <c r="AX42" i="6"/>
  <c r="AY42" i="6" s="1"/>
  <c r="AZ42" i="6" s="1"/>
  <c r="AK31" i="6"/>
  <c r="AL31" i="6" s="1"/>
  <c r="AK32" i="6"/>
  <c r="AL32" i="6" s="1"/>
  <c r="AU42" i="6"/>
  <c r="AV42" i="6" s="1"/>
  <c r="AW42" i="6" s="1"/>
  <c r="AU45" i="6"/>
  <c r="AV45" i="6" s="1"/>
  <c r="AW45" i="6" s="1"/>
  <c r="AU48" i="6"/>
  <c r="AV48" i="6" s="1"/>
  <c r="AW48" i="6" s="1"/>
  <c r="F54" i="6"/>
  <c r="AX44" i="6"/>
  <c r="AY44" i="6" s="1"/>
  <c r="AZ44" i="6" s="1"/>
  <c r="AP54" i="6" l="1"/>
  <c r="AP56" i="6"/>
  <c r="AC50" i="5"/>
  <c r="AD16" i="5"/>
  <c r="AD50" i="5" s="1"/>
  <c r="V51" i="5"/>
  <c r="V49" i="5"/>
  <c r="AK49" i="5"/>
  <c r="AG57" i="4"/>
  <c r="AY49" i="5"/>
  <c r="AL54" i="6"/>
  <c r="AV49" i="5"/>
  <c r="AK54" i="6"/>
  <c r="AC56" i="6"/>
  <c r="AV55" i="6"/>
  <c r="AW18" i="6"/>
  <c r="AW55" i="6" s="1"/>
  <c r="AH56" i="6"/>
  <c r="AH54" i="6"/>
  <c r="V52" i="5"/>
  <c r="AK51" i="5"/>
  <c r="AT51" i="5"/>
  <c r="AT49" i="5"/>
  <c r="AJ55" i="4"/>
  <c r="AK56" i="4"/>
  <c r="AK55" i="4"/>
  <c r="AV51" i="5"/>
  <c r="AY51" i="5"/>
  <c r="AV57" i="4"/>
  <c r="AC55" i="4"/>
  <c r="AY57" i="4"/>
  <c r="AY56" i="4"/>
  <c r="AY55" i="4"/>
  <c r="AX55" i="4"/>
  <c r="AD56" i="6"/>
  <c r="AD54" i="6"/>
  <c r="AK50" i="5"/>
  <c r="AL16" i="5"/>
  <c r="AL50" i="5" s="1"/>
  <c r="AL51" i="5"/>
  <c r="AC49" i="5"/>
  <c r="AZ55" i="6"/>
  <c r="AY54" i="6"/>
  <c r="AK57" i="4"/>
  <c r="AU55" i="4"/>
  <c r="AC54" i="6"/>
  <c r="AW49" i="5"/>
  <c r="AC51" i="5"/>
  <c r="AS56" i="4"/>
  <c r="AS55" i="4"/>
  <c r="AY55" i="6"/>
  <c r="AY56" i="6"/>
  <c r="AX57" i="4"/>
  <c r="AU57" i="4"/>
  <c r="AB57" i="4"/>
  <c r="AT56" i="6"/>
  <c r="AT54" i="6"/>
  <c r="AK56" i="6"/>
  <c r="AV56" i="6"/>
  <c r="AW11" i="6"/>
  <c r="AV54" i="6"/>
  <c r="AZ51" i="5"/>
  <c r="AZ49" i="5"/>
  <c r="AD51" i="5"/>
  <c r="U56" i="4"/>
  <c r="U55" i="4"/>
  <c r="AZ56" i="6"/>
  <c r="AZ54" i="6"/>
  <c r="AB55" i="4"/>
  <c r="AJ57" i="4"/>
  <c r="AV55" i="4"/>
  <c r="AV56" i="4"/>
  <c r="AW50" i="5"/>
  <c r="AX56" i="4"/>
  <c r="AD49" i="5" l="1"/>
  <c r="AW56" i="6"/>
  <c r="AW54" i="6"/>
  <c r="AL49" i="5"/>
</calcChain>
</file>

<file path=xl/comments1.xml><?xml version="1.0" encoding="utf-8"?>
<comments xmlns="http://schemas.openxmlformats.org/spreadsheetml/2006/main">
  <authors>
    <author>Author</author>
  </authors>
  <commentList>
    <comment ref="L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suspect frost came out after this storm! No soil temp probe in at this point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Lab may of split this wrong!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times were off on split, split was not done properly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times were off on split, not split correctly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Sampler was full from previous event, this was unsampled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times were off on split, split incorrectly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site photos and notes to determine status during frozen ground period</t>
        </r>
      </text>
    </comment>
    <comment ref="L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start of frozen ground…site temp probe shows above freezing, but had snowmelt runoff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a completely estimated event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 to estimate small flows after 23c event, had troubles with communication and missed samples, that is why this should be used</t>
        </r>
      </text>
    </comment>
    <comment ref="L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Difficult to define end of frozen ground…went by end of storm, despite soil temp probe being above freezing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site photos and notes to determine status during frozen ground period</t>
        </r>
      </text>
    </comment>
    <comment ref="J2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suspect frost out 04/07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sampled just after peak, ended sample time early, use 40a to estimate last half of event</t>
        </r>
      </text>
    </comment>
  </commentList>
</comments>
</file>

<file path=xl/sharedStrings.xml><?xml version="1.0" encoding="utf-8"?>
<sst xmlns="http://schemas.openxmlformats.org/spreadsheetml/2006/main" count="493" uniqueCount="210">
  <si>
    <t>441624088045601 GLRI East River Waterway Number 1 NR Greenleaf, WI</t>
  </si>
  <si>
    <t>HT = Holding Time</t>
  </si>
  <si>
    <t>USGS Station ID:</t>
  </si>
  <si>
    <t>P = Preservation Error</t>
  </si>
  <si>
    <t>Area (acres):</t>
  </si>
  <si>
    <t>Discrete Sample</t>
  </si>
  <si>
    <t>Multiplication Factor for Load, in pounds (from cubic feet):</t>
  </si>
  <si>
    <t>Storm not sampled - concentration is estimated</t>
  </si>
  <si>
    <t>Date Range:</t>
  </si>
  <si>
    <t>10/1/11 - 09/30/12</t>
  </si>
  <si>
    <t>SS sample - do not double count!</t>
  </si>
  <si>
    <t>Results not reported by lab - concentration is estimated</t>
  </si>
  <si>
    <t>Constituent analysis not requested</t>
  </si>
  <si>
    <t>Sample Information</t>
  </si>
  <si>
    <t>Sample Runoff Volume, cubic feet</t>
  </si>
  <si>
    <t>Percent of Storm Runoff Sampled, percent</t>
  </si>
  <si>
    <t>Instantaneous Discharge, cfs</t>
  </si>
  <si>
    <t>Number of Subsamples</t>
  </si>
  <si>
    <t>Storm Information</t>
  </si>
  <si>
    <t>Storm Number, sequential, from Nov-Nov</t>
  </si>
  <si>
    <t>Storm Type (rain, snowmelt, or rain/snowmelt)</t>
  </si>
  <si>
    <t>Storm Precipitation, inches</t>
  </si>
  <si>
    <t>Storm Erosivity Index</t>
  </si>
  <si>
    <t>Peak Discharge, cfs</t>
  </si>
  <si>
    <t>Storm Runoff, cubic feet</t>
  </si>
  <si>
    <t>Storm Runoff, inches</t>
  </si>
  <si>
    <t>Suspended Sediment (80154), mg/L</t>
  </si>
  <si>
    <t>Flag_Suspended Sediment</t>
  </si>
  <si>
    <t>Suspended Sediment Load, pounds</t>
  </si>
  <si>
    <t>Suspended Sediment Yield, pounds per acre</t>
  </si>
  <si>
    <t>Chloride (00940), mg/L</t>
  </si>
  <si>
    <t>Flag_Chloride</t>
  </si>
  <si>
    <t>Chloride Load, pounds</t>
  </si>
  <si>
    <t>Chloride Yield, pounds per acre</t>
  </si>
  <si>
    <t>NO2+NO3(N) (00631), mg/L</t>
  </si>
  <si>
    <t>Flag_NO2+NO3(N)</t>
  </si>
  <si>
    <t>NO2+NO3(N) Load, pounds</t>
  </si>
  <si>
    <t>NO2+NO3(N) Yield, pounds per acre</t>
  </si>
  <si>
    <t>Ammonium (N) (00608), mg/L</t>
  </si>
  <si>
    <t>Flag_Ammonium (N)</t>
  </si>
  <si>
    <t>Ammonium (N) Load, pounds</t>
  </si>
  <si>
    <t>Ammonium (N) Yield, pounds per acre</t>
  </si>
  <si>
    <t>TKN Unfiltered (00625), mg/L</t>
  </si>
  <si>
    <t>Flag_TKN Unfiltered</t>
  </si>
  <si>
    <t>TKN Unfiltered Load, pounds</t>
  </si>
  <si>
    <t>TKN Unfiltered Yield, pounds per acre</t>
  </si>
  <si>
    <t>Dissolved Reactive Phosphorus (00672), mg/L</t>
  </si>
  <si>
    <t xml:space="preserve">Flag_Dissolved Reactive Phosphorus </t>
  </si>
  <si>
    <t>Dissolved Reactive Phosphorus Load, pounds</t>
  </si>
  <si>
    <t>Dissolved Reactive Phosphorus Yield, pounds per acre</t>
  </si>
  <si>
    <t>TP Unfiltered (00665), mg/L</t>
  </si>
  <si>
    <t>Flag_TP Unfiltered</t>
  </si>
  <si>
    <t>TP Unfiltered Load, pounds</t>
  </si>
  <si>
    <t>TP Unfiltered Yield, pounds per acre</t>
  </si>
  <si>
    <t>Total Nitrogen, computed, mg/L</t>
  </si>
  <si>
    <t>Total Nitrogen Load, in pounds</t>
  </si>
  <si>
    <t>Total Nitrogen Yield, pounds per acre</t>
  </si>
  <si>
    <t>Organic Nitrogen, computed, mg/L</t>
  </si>
  <si>
    <t>Organic Nitrogen Load, pounds</t>
  </si>
  <si>
    <t>Organic Nitrogen Yield, pounds per acre</t>
  </si>
  <si>
    <t>Sample Times</t>
  </si>
  <si>
    <t>Lab Information</t>
  </si>
  <si>
    <t>Storm Times</t>
  </si>
  <si>
    <t>Start</t>
  </si>
  <si>
    <t>Stop</t>
  </si>
  <si>
    <t xml:space="preserve"> UWSP Lab #</t>
  </si>
  <si>
    <t>Field ID</t>
  </si>
  <si>
    <t>20-12-1</t>
  </si>
  <si>
    <t>East SW1-1</t>
  </si>
  <si>
    <t>snowmelt</t>
  </si>
  <si>
    <t>54-12-7</t>
  </si>
  <si>
    <t>East SW1-2a</t>
  </si>
  <si>
    <t>HT</t>
  </si>
  <si>
    <t>54-12-8</t>
  </si>
  <si>
    <t>East SW1-2b</t>
  </si>
  <si>
    <t>rain/snowmelt</t>
  </si>
  <si>
    <t>172-12-1</t>
  </si>
  <si>
    <t>East SW1-3</t>
  </si>
  <si>
    <t>172-12-2</t>
  </si>
  <si>
    <t>East SW1-4</t>
  </si>
  <si>
    <t>71-12-7</t>
  </si>
  <si>
    <t>East SW1-5a</t>
  </si>
  <si>
    <t>rain</t>
  </si>
  <si>
    <t>71-12-8</t>
  </si>
  <si>
    <t>East SW1-5b</t>
  </si>
  <si>
    <t>71-12-9</t>
  </si>
  <si>
    <t>East SW1-5c</t>
  </si>
  <si>
    <t>180-12-8</t>
  </si>
  <si>
    <t>East SW1-6</t>
  </si>
  <si>
    <t>180-12-9</t>
  </si>
  <si>
    <t>206-12-9</t>
  </si>
  <si>
    <t>East SW1-7</t>
  </si>
  <si>
    <t>206-12-10</t>
  </si>
  <si>
    <t>East SW1-9</t>
  </si>
  <si>
    <t>206-12-11</t>
  </si>
  <si>
    <t>East SW1-10</t>
  </si>
  <si>
    <t>294-12-1</t>
  </si>
  <si>
    <t>ESW1-11</t>
  </si>
  <si>
    <t>372-12-1</t>
  </si>
  <si>
    <t>ESW1-12</t>
  </si>
  <si>
    <t>Q</t>
  </si>
  <si>
    <t>389-12-2</t>
  </si>
  <si>
    <t>ESW1-13</t>
  </si>
  <si>
    <t>430-12-1</t>
  </si>
  <si>
    <t>ESW1-14</t>
  </si>
  <si>
    <t>430-12-8</t>
  </si>
  <si>
    <t>ESW1-15</t>
  </si>
  <si>
    <t>443-12-7</t>
  </si>
  <si>
    <t>EST1-11</t>
  </si>
  <si>
    <t>Yearly Totals</t>
  </si>
  <si>
    <t>Frozen</t>
  </si>
  <si>
    <t>Non-Frozen</t>
  </si>
  <si>
    <t>GLRI East River Waterway Number 1 NR Greenleaf, WI</t>
  </si>
  <si>
    <t>10/1/12 - 09/30/13</t>
  </si>
  <si>
    <t>Snowpack change Liquid Equivalence, inches</t>
  </si>
  <si>
    <t>572-12-1</t>
  </si>
  <si>
    <t>ESW1-17</t>
  </si>
  <si>
    <t>572-12-11</t>
  </si>
  <si>
    <t>ESW1-18</t>
  </si>
  <si>
    <t>625-12-1</t>
  </si>
  <si>
    <t>ESW1-19</t>
  </si>
  <si>
    <t>029-13-5</t>
  </si>
  <si>
    <t>ESW1-20</t>
  </si>
  <si>
    <t>038-13-1</t>
  </si>
  <si>
    <t>ESW1-21</t>
  </si>
  <si>
    <t>062-13-1</t>
  </si>
  <si>
    <t>ESW1-3</t>
  </si>
  <si>
    <t>&lt;2</t>
  </si>
  <si>
    <t>090-13-9</t>
  </si>
  <si>
    <t>ESW1-22</t>
  </si>
  <si>
    <t>114-13-4</t>
  </si>
  <si>
    <t>ESW1-23a</t>
  </si>
  <si>
    <t>114-13-5</t>
  </si>
  <si>
    <t>ESW1-23b</t>
  </si>
  <si>
    <t>114-13-7</t>
  </si>
  <si>
    <t>114-13-6</t>
  </si>
  <si>
    <t>ESW1-23c</t>
  </si>
  <si>
    <t>…</t>
  </si>
  <si>
    <t>133-13-1</t>
  </si>
  <si>
    <t>ESW1-23d</t>
  </si>
  <si>
    <t>133-13-2</t>
  </si>
  <si>
    <t>ESW1-24a</t>
  </si>
  <si>
    <t>133-13-3</t>
  </si>
  <si>
    <t>ESW1-24b</t>
  </si>
  <si>
    <t>142-13-9</t>
  </si>
  <si>
    <t>ESW1-24c</t>
  </si>
  <si>
    <t>147-13-1</t>
  </si>
  <si>
    <t>ESW1-24d</t>
  </si>
  <si>
    <t>142-13-12</t>
  </si>
  <si>
    <t>ESW1-13grab</t>
  </si>
  <si>
    <t>snomelt</t>
  </si>
  <si>
    <t>147-13-2</t>
  </si>
  <si>
    <t>ESW1-24e</t>
  </si>
  <si>
    <t>147-13-3</t>
  </si>
  <si>
    <t>ESW1-25</t>
  </si>
  <si>
    <t>215-13-7</t>
  </si>
  <si>
    <t>ESW1-26</t>
  </si>
  <si>
    <t>376-13-9</t>
  </si>
  <si>
    <t>ESW1-27</t>
  </si>
  <si>
    <t>376-13-10</t>
  </si>
  <si>
    <t>10/1/13 - 09/30/14</t>
  </si>
  <si>
    <t>654-13-16</t>
  </si>
  <si>
    <t>ESW1-28</t>
  </si>
  <si>
    <t>654-13-17</t>
  </si>
  <si>
    <t>ESW1-29</t>
  </si>
  <si>
    <t>669-13-1</t>
  </si>
  <si>
    <t>ESW1-30</t>
  </si>
  <si>
    <t>&lt;0.1</t>
  </si>
  <si>
    <t>71-14-1</t>
  </si>
  <si>
    <t>ESW1-31a</t>
  </si>
  <si>
    <t>71-14-2</t>
  </si>
  <si>
    <t>ESW1-31b</t>
  </si>
  <si>
    <t>81-14-3</t>
  </si>
  <si>
    <t>ESW1-31c</t>
  </si>
  <si>
    <t>ESW1-31d</t>
  </si>
  <si>
    <t>81-14-4</t>
  </si>
  <si>
    <t>ESW1-32a</t>
  </si>
  <si>
    <t>81-14-5</t>
  </si>
  <si>
    <t>ESW1-32b</t>
  </si>
  <si>
    <t>148-14-13</t>
  </si>
  <si>
    <t>ESW1-33a</t>
  </si>
  <si>
    <t>148-14-14</t>
  </si>
  <si>
    <t>ESW1-33b</t>
  </si>
  <si>
    <t>148-14-15</t>
  </si>
  <si>
    <t>ESW1-33c</t>
  </si>
  <si>
    <t>148-14-19</t>
  </si>
  <si>
    <t>ESW1-33d</t>
  </si>
  <si>
    <t>201-14-10</t>
  </si>
  <si>
    <t>ESW1-34</t>
  </si>
  <si>
    <t>ESW1-35a</t>
  </si>
  <si>
    <t>255-14-6</t>
  </si>
  <si>
    <t>ESW1-35b</t>
  </si>
  <si>
    <t>255-14-7</t>
  </si>
  <si>
    <t>ESW1-35c</t>
  </si>
  <si>
    <t>255-14-8</t>
  </si>
  <si>
    <t>ESW1-35d</t>
  </si>
  <si>
    <t>255-14-9</t>
  </si>
  <si>
    <t>ESW1-35e</t>
  </si>
  <si>
    <t>296-14-28</t>
  </si>
  <si>
    <t>ESW1-36</t>
  </si>
  <si>
    <t>415-14-1</t>
  </si>
  <si>
    <t>ESW1-37</t>
  </si>
  <si>
    <t>492-14-1</t>
  </si>
  <si>
    <t>ESW1-38</t>
  </si>
  <si>
    <t>492-14-2</t>
  </si>
  <si>
    <t>ESW1-39</t>
  </si>
  <si>
    <t>517-14-1</t>
  </si>
  <si>
    <t>ESW1-40a</t>
  </si>
  <si>
    <t>517-14-2</t>
  </si>
  <si>
    <t>ESW1-40b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</si>
</sst>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0000000"/>
    <numFmt numFmtId="166" formatCode="mm/dd/yy\ hh:mm"/>
    <numFmt numFmtId="167" formatCode="0.000"/>
    <numFmt numFmtId="168" formatCode="mm/dd/yyyy\ hh:mm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6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indexed="2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1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58">
    <xf numFmtId="0" fontId="0" fillId="0" borderId="0"/>
    <xf numFmtId="0" fontId="17" fillId="0" borderId="0"/>
    <xf numFmtId="9" fontId="22" fillId="0" borderId="0" applyFont="0" applyFill="0" applyBorder="0" applyAlignment="0" applyProtection="0"/>
    <xf numFmtId="0" fontId="23" fillId="4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6" fillId="11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0" fontId="16" fillId="23" borderId="0" applyNumberFormat="0" applyBorder="0" applyAlignment="0" applyProtection="0"/>
    <xf numFmtId="0" fontId="16" fillId="27" borderId="0" applyNumberFormat="0" applyBorder="0" applyAlignment="0" applyProtection="0"/>
    <xf numFmtId="0" fontId="16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0" fillId="5" borderId="4" applyNumberFormat="0" applyAlignment="0" applyProtection="0"/>
    <xf numFmtId="0" fontId="12" fillId="6" borderId="7" applyNumberFormat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8" fillId="4" borderId="4" applyNumberFormat="0" applyAlignment="0" applyProtection="0"/>
    <xf numFmtId="0" fontId="11" fillId="0" borderId="6" applyNumberFormat="0" applyFill="0" applyAlignment="0" applyProtection="0"/>
    <xf numFmtId="0" fontId="7" fillId="3" borderId="0" applyNumberFormat="0" applyBorder="0" applyAlignment="0" applyProtection="0"/>
    <xf numFmtId="0" fontId="1" fillId="0" borderId="0"/>
    <xf numFmtId="0" fontId="29" fillId="7" borderId="8" applyNumberFormat="0" applyFont="0" applyAlignment="0" applyProtection="0"/>
    <xf numFmtId="0" fontId="1" fillId="7" borderId="8" applyNumberFormat="0" applyFont="0" applyAlignment="0" applyProtection="0"/>
    <xf numFmtId="0" fontId="9" fillId="5" borderId="5" applyNumberFormat="0" applyAlignment="0" applyProtection="0"/>
    <xf numFmtId="0" fontId="2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</cellStyleXfs>
  <cellXfs count="648">
    <xf numFmtId="0" fontId="0" fillId="0" borderId="0" xfId="0"/>
    <xf numFmtId="0" fontId="18" fillId="32" borderId="0" xfId="1" applyFont="1" applyFill="1" applyAlignment="1">
      <alignment horizontal="left"/>
    </xf>
    <xf numFmtId="0" fontId="19" fillId="32" borderId="0" xfId="1" applyFont="1" applyFill="1" applyAlignment="1">
      <alignment horizontal="center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20" fillId="0" borderId="0" xfId="1" applyFont="1" applyAlignment="1">
      <alignment horizontal="left"/>
    </xf>
    <xf numFmtId="1" fontId="21" fillId="0" borderId="0" xfId="1" quotePrefix="1" applyNumberFormat="1" applyFont="1" applyAlignment="1">
      <alignment horizontal="center"/>
    </xf>
    <xf numFmtId="164" fontId="20" fillId="0" borderId="0" xfId="1" applyNumberFormat="1" applyFont="1" applyFill="1" applyAlignment="1">
      <alignment horizontal="center"/>
    </xf>
    <xf numFmtId="0" fontId="19" fillId="0" borderId="0" xfId="1" applyFont="1" applyFill="1" applyAlignment="1">
      <alignment horizontal="center"/>
    </xf>
    <xf numFmtId="0" fontId="19" fillId="32" borderId="0" xfId="1" applyFont="1" applyFill="1" applyAlignment="1">
      <alignment horizontal="left"/>
    </xf>
    <xf numFmtId="1" fontId="19" fillId="0" borderId="0" xfId="1" quotePrefix="1" applyNumberFormat="1" applyFont="1" applyAlignment="1">
      <alignment horizontal="left"/>
    </xf>
    <xf numFmtId="165" fontId="20" fillId="0" borderId="0" xfId="1" applyNumberFormat="1" applyFont="1" applyAlignment="1">
      <alignment horizontal="center"/>
    </xf>
    <xf numFmtId="0" fontId="19" fillId="33" borderId="0" xfId="1" applyFont="1" applyFill="1" applyAlignment="1">
      <alignment horizontal="left"/>
    </xf>
    <xf numFmtId="0" fontId="19" fillId="33" borderId="0" xfId="1" applyFont="1" applyFill="1" applyAlignment="1">
      <alignment horizontal="center"/>
    </xf>
    <xf numFmtId="1" fontId="20" fillId="0" borderId="0" xfId="1" applyNumberFormat="1" applyFont="1" applyAlignment="1">
      <alignment horizontal="left"/>
    </xf>
    <xf numFmtId="0" fontId="19" fillId="34" borderId="0" xfId="1" applyFont="1" applyFill="1" applyAlignment="1">
      <alignment horizontal="left"/>
    </xf>
    <xf numFmtId="0" fontId="19" fillId="34" borderId="0" xfId="1" applyFont="1" applyFill="1" applyAlignment="1">
      <alignment horizontal="center"/>
    </xf>
    <xf numFmtId="0" fontId="19" fillId="35" borderId="0" xfId="1" applyFont="1" applyFill="1" applyAlignment="1">
      <alignment horizontal="left"/>
    </xf>
    <xf numFmtId="0" fontId="19" fillId="35" borderId="0" xfId="1" applyFont="1" applyFill="1" applyAlignment="1">
      <alignment horizontal="center"/>
    </xf>
    <xf numFmtId="0" fontId="17" fillId="35" borderId="0" xfId="1" applyFill="1"/>
    <xf numFmtId="0" fontId="19" fillId="36" borderId="0" xfId="1" applyFont="1" applyFill="1" applyAlignment="1">
      <alignment horizontal="left"/>
    </xf>
    <xf numFmtId="0" fontId="19" fillId="36" borderId="0" xfId="1" applyFont="1" applyFill="1" applyAlignment="1">
      <alignment horizontal="center"/>
    </xf>
    <xf numFmtId="0" fontId="17" fillId="0" borderId="0" xfId="1"/>
    <xf numFmtId="0" fontId="21" fillId="37" borderId="10" xfId="1" applyFont="1" applyFill="1" applyBorder="1" applyAlignment="1" applyProtection="1">
      <alignment horizontal="center"/>
      <protection locked="0"/>
    </xf>
    <xf numFmtId="0" fontId="19" fillId="0" borderId="11" xfId="1" applyFont="1" applyBorder="1" applyAlignment="1">
      <alignment horizontal="center"/>
    </xf>
    <xf numFmtId="0" fontId="19" fillId="0" borderId="12" xfId="1" applyFont="1" applyBorder="1" applyAlignment="1">
      <alignment horizontal="center"/>
    </xf>
    <xf numFmtId="0" fontId="21" fillId="37" borderId="13" xfId="1" applyFont="1" applyFill="1" applyBorder="1" applyAlignment="1">
      <alignment horizontal="center" textRotation="90" shrinkToFit="1"/>
    </xf>
    <xf numFmtId="0" fontId="21" fillId="37" borderId="14" xfId="1" applyFont="1" applyFill="1" applyBorder="1" applyAlignment="1">
      <alignment horizontal="center" textRotation="90" shrinkToFit="1"/>
    </xf>
    <xf numFmtId="0" fontId="21" fillId="37" borderId="15" xfId="1" applyFont="1" applyFill="1" applyBorder="1" applyAlignment="1">
      <alignment horizontal="center" textRotation="90" shrinkToFit="1"/>
    </xf>
    <xf numFmtId="0" fontId="21" fillId="0" borderId="10" xfId="1" applyFont="1" applyBorder="1" applyAlignment="1" applyProtection="1">
      <alignment horizontal="center"/>
      <protection locked="0"/>
    </xf>
    <xf numFmtId="0" fontId="21" fillId="0" borderId="13" xfId="1" applyFont="1" applyBorder="1" applyAlignment="1">
      <alignment horizontal="center" textRotation="90" shrinkToFit="1"/>
    </xf>
    <xf numFmtId="0" fontId="21" fillId="0" borderId="14" xfId="1" applyFont="1" applyBorder="1" applyAlignment="1">
      <alignment horizontal="center" textRotation="90" shrinkToFit="1"/>
    </xf>
    <xf numFmtId="0" fontId="21" fillId="0" borderId="16" xfId="1" applyFont="1" applyBorder="1" applyAlignment="1">
      <alignment horizontal="center" textRotation="90" shrinkToFit="1"/>
    </xf>
    <xf numFmtId="0" fontId="21" fillId="0" borderId="17" xfId="1" applyFont="1" applyFill="1" applyBorder="1" applyAlignment="1">
      <alignment horizontal="center" textRotation="90"/>
    </xf>
    <xf numFmtId="0" fontId="21" fillId="0" borderId="14" xfId="1" applyFont="1" applyFill="1" applyBorder="1" applyAlignment="1">
      <alignment horizontal="center" textRotation="90"/>
    </xf>
    <xf numFmtId="0" fontId="21" fillId="0" borderId="15" xfId="1" applyFont="1" applyFill="1" applyBorder="1" applyAlignment="1">
      <alignment horizontal="center" textRotation="90"/>
    </xf>
    <xf numFmtId="0" fontId="21" fillId="37" borderId="13" xfId="1" applyFont="1" applyFill="1" applyBorder="1" applyAlignment="1">
      <alignment horizontal="center" textRotation="90"/>
    </xf>
    <xf numFmtId="0" fontId="21" fillId="37" borderId="14" xfId="1" applyFont="1" applyFill="1" applyBorder="1" applyAlignment="1">
      <alignment horizontal="center" textRotation="90"/>
    </xf>
    <xf numFmtId="0" fontId="21" fillId="37" borderId="15" xfId="1" applyFont="1" applyFill="1" applyBorder="1" applyAlignment="1">
      <alignment horizontal="center" textRotation="90"/>
    </xf>
    <xf numFmtId="0" fontId="21" fillId="0" borderId="13" xfId="1" applyFont="1" applyBorder="1" applyAlignment="1">
      <alignment horizontal="center" textRotation="90"/>
    </xf>
    <xf numFmtId="0" fontId="21" fillId="0" borderId="14" xfId="1" applyFont="1" applyBorder="1" applyAlignment="1">
      <alignment horizontal="center" textRotation="90"/>
    </xf>
    <xf numFmtId="0" fontId="21" fillId="0" borderId="15" xfId="1" applyFont="1" applyBorder="1" applyAlignment="1">
      <alignment horizontal="center" textRotation="90"/>
    </xf>
    <xf numFmtId="0" fontId="21" fillId="0" borderId="13" xfId="1" applyFont="1" applyFill="1" applyBorder="1" applyAlignment="1">
      <alignment horizontal="center" textRotation="90"/>
    </xf>
    <xf numFmtId="0" fontId="21" fillId="0" borderId="0" xfId="1" applyFont="1" applyAlignment="1">
      <alignment horizontal="center"/>
    </xf>
    <xf numFmtId="0" fontId="21" fillId="37" borderId="18" xfId="1" applyFont="1" applyFill="1" applyBorder="1" applyAlignment="1" applyProtection="1">
      <alignment horizontal="center"/>
      <protection locked="0"/>
    </xf>
    <xf numFmtId="0" fontId="21" fillId="37" borderId="19" xfId="1" applyFont="1" applyFill="1" applyBorder="1" applyAlignment="1">
      <alignment horizontal="center"/>
    </xf>
    <xf numFmtId="0" fontId="21" fillId="37" borderId="20" xfId="1" applyFont="1" applyFill="1" applyBorder="1" applyAlignment="1">
      <alignment horizontal="center"/>
    </xf>
    <xf numFmtId="0" fontId="21" fillId="37" borderId="21" xfId="1" applyFont="1" applyFill="1" applyBorder="1" applyAlignment="1">
      <alignment horizontal="center"/>
    </xf>
    <xf numFmtId="0" fontId="21" fillId="37" borderId="22" xfId="1" applyFont="1" applyFill="1" applyBorder="1" applyAlignment="1">
      <alignment horizontal="center"/>
    </xf>
    <xf numFmtId="0" fontId="21" fillId="37" borderId="23" xfId="1" applyFont="1" applyFill="1" applyBorder="1" applyAlignment="1">
      <alignment horizontal="center"/>
    </xf>
    <xf numFmtId="0" fontId="21" fillId="0" borderId="24" xfId="1" applyFont="1" applyBorder="1" applyAlignment="1" applyProtection="1">
      <alignment horizontal="center"/>
      <protection locked="0"/>
    </xf>
    <xf numFmtId="0" fontId="21" fillId="0" borderId="21" xfId="1" applyFont="1" applyBorder="1" applyAlignment="1" applyProtection="1">
      <alignment horizontal="center"/>
      <protection locked="0"/>
    </xf>
    <xf numFmtId="0" fontId="19" fillId="38" borderId="22" xfId="1" applyFont="1" applyFill="1" applyBorder="1" applyAlignment="1">
      <alignment horizontal="center"/>
    </xf>
    <xf numFmtId="0" fontId="19" fillId="38" borderId="23" xfId="1" applyFont="1" applyFill="1" applyBorder="1" applyAlignment="1">
      <alignment horizontal="center"/>
    </xf>
    <xf numFmtId="0" fontId="19" fillId="38" borderId="23" xfId="1" applyFont="1" applyFill="1" applyBorder="1" applyAlignment="1">
      <alignment horizontal="center"/>
    </xf>
    <xf numFmtId="0" fontId="19" fillId="38" borderId="25" xfId="1" applyFont="1" applyFill="1" applyBorder="1" applyAlignment="1">
      <alignment horizontal="center"/>
    </xf>
    <xf numFmtId="0" fontId="19" fillId="37" borderId="23" xfId="1" applyFont="1" applyFill="1" applyBorder="1" applyAlignment="1">
      <alignment horizontal="center"/>
    </xf>
    <xf numFmtId="0" fontId="19" fillId="37" borderId="25" xfId="1" applyFont="1" applyFill="1" applyBorder="1" applyAlignment="1">
      <alignment horizontal="center"/>
    </xf>
    <xf numFmtId="0" fontId="21" fillId="37" borderId="26" xfId="1" applyFont="1" applyFill="1" applyBorder="1" applyAlignment="1">
      <alignment horizontal="center"/>
    </xf>
    <xf numFmtId="0" fontId="21" fillId="37" borderId="27" xfId="1" applyFont="1" applyFill="1" applyBorder="1" applyAlignment="1">
      <alignment horizontal="center"/>
    </xf>
    <xf numFmtId="0" fontId="21" fillId="37" borderId="28" xfId="1" applyFont="1" applyFill="1" applyBorder="1" applyAlignment="1">
      <alignment horizontal="center"/>
    </xf>
    <xf numFmtId="0" fontId="21" fillId="37" borderId="29" xfId="1" applyFont="1" applyFill="1" applyBorder="1" applyAlignment="1">
      <alignment horizontal="center"/>
    </xf>
    <xf numFmtId="0" fontId="21" fillId="37" borderId="30" xfId="1" applyFont="1" applyFill="1" applyBorder="1" applyAlignment="1">
      <alignment horizontal="center"/>
    </xf>
    <xf numFmtId="0" fontId="21" fillId="37" borderId="31" xfId="1" applyFont="1" applyFill="1" applyBorder="1" applyAlignment="1">
      <alignment horizontal="center"/>
    </xf>
    <xf numFmtId="0" fontId="21" fillId="37" borderId="32" xfId="1" applyFont="1" applyFill="1" applyBorder="1" applyAlignment="1">
      <alignment horizontal="center"/>
    </xf>
    <xf numFmtId="0" fontId="21" fillId="0" borderId="33" xfId="1" applyFont="1" applyFill="1" applyBorder="1" applyAlignment="1">
      <alignment horizontal="center"/>
    </xf>
    <xf numFmtId="0" fontId="21" fillId="0" borderId="29" xfId="1" applyFont="1" applyFill="1" applyBorder="1" applyAlignment="1">
      <alignment horizontal="center"/>
    </xf>
    <xf numFmtId="0" fontId="19" fillId="38" borderId="30" xfId="1" applyFont="1" applyFill="1" applyBorder="1" applyAlignment="1">
      <alignment horizontal="center"/>
    </xf>
    <xf numFmtId="0" fontId="19" fillId="38" borderId="31" xfId="1" applyFont="1" applyFill="1" applyBorder="1" applyAlignment="1">
      <alignment horizontal="center"/>
    </xf>
    <xf numFmtId="0" fontId="19" fillId="38" borderId="32" xfId="1" applyFont="1" applyFill="1" applyBorder="1" applyAlignment="1">
      <alignment horizontal="center"/>
    </xf>
    <xf numFmtId="0" fontId="19" fillId="37" borderId="31" xfId="1" applyFont="1" applyFill="1" applyBorder="1" applyAlignment="1">
      <alignment horizontal="center"/>
    </xf>
    <xf numFmtId="0" fontId="19" fillId="37" borderId="32" xfId="1" applyFont="1" applyFill="1" applyBorder="1" applyAlignment="1">
      <alignment horizontal="center"/>
    </xf>
    <xf numFmtId="166" fontId="19" fillId="37" borderId="34" xfId="1" applyNumberFormat="1" applyFont="1" applyFill="1" applyBorder="1" applyAlignment="1">
      <alignment horizontal="center"/>
    </xf>
    <xf numFmtId="166" fontId="19" fillId="37" borderId="35" xfId="1" applyNumberFormat="1" applyFont="1" applyFill="1" applyBorder="1" applyAlignment="1">
      <alignment horizontal="center"/>
    </xf>
    <xf numFmtId="0" fontId="19" fillId="37" borderId="35" xfId="1" applyNumberFormat="1" applyFont="1" applyFill="1" applyBorder="1" applyAlignment="1" applyProtection="1">
      <alignment horizontal="center"/>
      <protection locked="0"/>
    </xf>
    <xf numFmtId="0" fontId="19" fillId="37" borderId="36" xfId="1" applyFont="1" applyFill="1" applyBorder="1" applyAlignment="1" applyProtection="1">
      <alignment horizontal="center"/>
      <protection locked="0"/>
    </xf>
    <xf numFmtId="1" fontId="19" fillId="37" borderId="34" xfId="1" applyNumberFormat="1" applyFont="1" applyFill="1" applyBorder="1" applyAlignment="1">
      <alignment horizontal="center"/>
    </xf>
    <xf numFmtId="9" fontId="19" fillId="37" borderId="35" xfId="2" applyFont="1" applyFill="1" applyBorder="1" applyAlignment="1">
      <alignment horizontal="center"/>
    </xf>
    <xf numFmtId="167" fontId="19" fillId="37" borderId="35" xfId="1" applyNumberFormat="1" applyFont="1" applyFill="1" applyBorder="1" applyAlignment="1">
      <alignment horizontal="center"/>
    </xf>
    <xf numFmtId="1" fontId="19" fillId="37" borderId="36" xfId="1" applyNumberFormat="1" applyFont="1" applyFill="1" applyBorder="1" applyAlignment="1">
      <alignment horizontal="center"/>
    </xf>
    <xf numFmtId="166" fontId="19" fillId="0" borderId="34" xfId="1" applyNumberFormat="1" applyFont="1" applyFill="1" applyBorder="1" applyAlignment="1">
      <alignment horizontal="center"/>
    </xf>
    <xf numFmtId="166" fontId="19" fillId="0" borderId="20" xfId="1" applyNumberFormat="1" applyFont="1" applyFill="1" applyBorder="1" applyAlignment="1">
      <alignment horizontal="center"/>
    </xf>
    <xf numFmtId="1" fontId="19" fillId="0" borderId="34" xfId="1" applyNumberFormat="1" applyFont="1" applyFill="1" applyBorder="1" applyAlignment="1">
      <alignment horizontal="center"/>
    </xf>
    <xf numFmtId="1" fontId="19" fillId="0" borderId="37" xfId="1" applyNumberFormat="1" applyFont="1" applyFill="1" applyBorder="1" applyAlignment="1">
      <alignment horizontal="center"/>
    </xf>
    <xf numFmtId="2" fontId="19" fillId="0" borderId="35" xfId="1" applyNumberFormat="1" applyFont="1" applyFill="1" applyBorder="1" applyAlignment="1">
      <alignment horizontal="center"/>
    </xf>
    <xf numFmtId="1" fontId="19" fillId="0" borderId="35" xfId="1" applyNumberFormat="1" applyFont="1" applyFill="1" applyBorder="1" applyAlignment="1">
      <alignment horizontal="center"/>
    </xf>
    <xf numFmtId="167" fontId="19" fillId="0" borderId="38" xfId="1" applyNumberFormat="1" applyFont="1" applyFill="1" applyBorder="1" applyAlignment="1">
      <alignment horizontal="center"/>
    </xf>
    <xf numFmtId="0" fontId="19" fillId="0" borderId="37" xfId="1" applyFont="1" applyFill="1" applyBorder="1" applyAlignment="1" applyProtection="1">
      <alignment horizontal="center"/>
      <protection locked="0"/>
    </xf>
    <xf numFmtId="0" fontId="19" fillId="0" borderId="35" xfId="1" applyFont="1" applyFill="1" applyBorder="1" applyAlignment="1" applyProtection="1">
      <alignment horizontal="center"/>
      <protection locked="0"/>
    </xf>
    <xf numFmtId="164" fontId="19" fillId="0" borderId="39" xfId="1" applyNumberFormat="1" applyFont="1" applyFill="1" applyBorder="1" applyAlignment="1" applyProtection="1">
      <alignment horizontal="center"/>
      <protection locked="0"/>
    </xf>
    <xf numFmtId="164" fontId="19" fillId="0" borderId="36" xfId="1" applyNumberFormat="1" applyFont="1" applyFill="1" applyBorder="1" applyAlignment="1" applyProtection="1">
      <alignment horizontal="center"/>
      <protection locked="0"/>
    </xf>
    <xf numFmtId="164" fontId="19" fillId="37" borderId="34" xfId="1" applyNumberFormat="1" applyFont="1" applyFill="1" applyBorder="1" applyAlignment="1" applyProtection="1">
      <alignment horizontal="center"/>
      <protection locked="0"/>
    </xf>
    <xf numFmtId="0" fontId="19" fillId="37" borderId="35" xfId="1" applyFont="1" applyFill="1" applyBorder="1" applyAlignment="1" applyProtection="1">
      <alignment horizontal="center"/>
      <protection locked="0"/>
    </xf>
    <xf numFmtId="164" fontId="19" fillId="37" borderId="35" xfId="1" applyNumberFormat="1" applyFont="1" applyFill="1" applyBorder="1" applyAlignment="1" applyProtection="1">
      <alignment horizontal="center"/>
      <protection locked="0"/>
    </xf>
    <xf numFmtId="164" fontId="19" fillId="37" borderId="36" xfId="1" applyNumberFormat="1" applyFont="1" applyFill="1" applyBorder="1" applyAlignment="1" applyProtection="1">
      <alignment horizontal="center"/>
      <protection locked="0"/>
    </xf>
    <xf numFmtId="0" fontId="19" fillId="0" borderId="34" xfId="1" applyFont="1" applyFill="1" applyBorder="1" applyAlignment="1" applyProtection="1">
      <alignment horizontal="center"/>
      <protection locked="0"/>
    </xf>
    <xf numFmtId="2" fontId="19" fillId="0" borderId="35" xfId="1" applyNumberFormat="1" applyFont="1" applyFill="1" applyBorder="1" applyAlignment="1" applyProtection="1">
      <alignment horizontal="center"/>
      <protection locked="0"/>
    </xf>
    <xf numFmtId="2" fontId="19" fillId="0" borderId="20" xfId="1" applyNumberFormat="1" applyFont="1" applyFill="1" applyBorder="1" applyAlignment="1" applyProtection="1">
      <alignment horizontal="center"/>
      <protection locked="0"/>
    </xf>
    <xf numFmtId="0" fontId="19" fillId="37" borderId="34" xfId="1" applyFont="1" applyFill="1" applyBorder="1" applyAlignment="1" applyProtection="1">
      <alignment horizontal="center"/>
      <protection locked="0"/>
    </xf>
    <xf numFmtId="2" fontId="19" fillId="37" borderId="35" xfId="1" applyNumberFormat="1" applyFont="1" applyFill="1" applyBorder="1" applyAlignment="1" applyProtection="1">
      <alignment horizontal="center"/>
      <protection locked="0"/>
    </xf>
    <xf numFmtId="2" fontId="19" fillId="0" borderId="36" xfId="1" applyNumberFormat="1" applyFont="1" applyFill="1" applyBorder="1" applyAlignment="1" applyProtection="1">
      <alignment horizontal="center"/>
      <protection locked="0"/>
    </xf>
    <xf numFmtId="2" fontId="19" fillId="37" borderId="37" xfId="1" applyNumberFormat="1" applyFont="1" applyFill="1" applyBorder="1" applyAlignment="1" applyProtection="1">
      <alignment horizontal="center"/>
      <protection locked="0"/>
    </xf>
    <xf numFmtId="164" fontId="19" fillId="37" borderId="34" xfId="1" applyNumberFormat="1" applyFont="1" applyFill="1" applyBorder="1" applyAlignment="1">
      <alignment horizontal="center"/>
    </xf>
    <xf numFmtId="2" fontId="19" fillId="37" borderId="36" xfId="1" applyNumberFormat="1" applyFont="1" applyFill="1" applyBorder="1" applyAlignment="1" applyProtection="1">
      <alignment horizontal="center"/>
      <protection locked="0"/>
    </xf>
    <xf numFmtId="164" fontId="19" fillId="0" borderId="34" xfId="1" applyNumberFormat="1" applyFont="1" applyFill="1" applyBorder="1" applyAlignment="1">
      <alignment horizontal="center"/>
    </xf>
    <xf numFmtId="166" fontId="19" fillId="39" borderId="40" xfId="1" applyNumberFormat="1" applyFont="1" applyFill="1" applyBorder="1" applyAlignment="1">
      <alignment horizontal="center"/>
    </xf>
    <xf numFmtId="166" fontId="19" fillId="39" borderId="41" xfId="1" applyNumberFormat="1" applyFont="1" applyFill="1" applyBorder="1" applyAlignment="1">
      <alignment horizontal="center"/>
    </xf>
    <xf numFmtId="0" fontId="19" fillId="39" borderId="41" xfId="1" applyNumberFormat="1" applyFont="1" applyFill="1" applyBorder="1" applyAlignment="1" applyProtection="1">
      <alignment horizontal="center"/>
      <protection locked="0"/>
    </xf>
    <xf numFmtId="0" fontId="19" fillId="39" borderId="42" xfId="1" applyFont="1" applyFill="1" applyBorder="1" applyAlignment="1" applyProtection="1">
      <alignment horizontal="center"/>
      <protection locked="0"/>
    </xf>
    <xf numFmtId="1" fontId="19" fillId="39" borderId="40" xfId="1" applyNumberFormat="1" applyFont="1" applyFill="1" applyBorder="1" applyAlignment="1">
      <alignment horizontal="center"/>
    </xf>
    <xf numFmtId="9" fontId="19" fillId="39" borderId="43" xfId="2" applyFont="1" applyFill="1" applyBorder="1" applyAlignment="1">
      <alignment horizontal="center"/>
    </xf>
    <xf numFmtId="167" fontId="19" fillId="39" borderId="41" xfId="1" applyNumberFormat="1" applyFont="1" applyFill="1" applyBorder="1" applyAlignment="1">
      <alignment horizontal="center"/>
    </xf>
    <xf numFmtId="1" fontId="19" fillId="39" borderId="42" xfId="1" applyNumberFormat="1" applyFont="1" applyFill="1" applyBorder="1" applyAlignment="1">
      <alignment horizontal="center"/>
    </xf>
    <xf numFmtId="166" fontId="19" fillId="39" borderId="44" xfId="1" applyNumberFormat="1" applyFont="1" applyFill="1" applyBorder="1" applyAlignment="1">
      <alignment horizontal="center"/>
    </xf>
    <xf numFmtId="1" fontId="19" fillId="39" borderId="45" xfId="1" applyNumberFormat="1" applyFont="1" applyFill="1" applyBorder="1" applyAlignment="1">
      <alignment horizontal="center"/>
    </xf>
    <xf numFmtId="1" fontId="19" fillId="39" borderId="46" xfId="1" applyNumberFormat="1" applyFont="1" applyFill="1" applyBorder="1" applyAlignment="1">
      <alignment horizontal="center"/>
    </xf>
    <xf numFmtId="2" fontId="19" fillId="39" borderId="41" xfId="1" applyNumberFormat="1" applyFont="1" applyFill="1" applyBorder="1" applyAlignment="1">
      <alignment horizontal="center"/>
    </xf>
    <xf numFmtId="1" fontId="19" fillId="39" borderId="41" xfId="1" applyNumberFormat="1" applyFont="1" applyFill="1" applyBorder="1" applyAlignment="1">
      <alignment horizontal="center"/>
    </xf>
    <xf numFmtId="167" fontId="19" fillId="39" borderId="47" xfId="1" applyNumberFormat="1" applyFont="1" applyFill="1" applyBorder="1" applyAlignment="1">
      <alignment horizontal="center"/>
    </xf>
    <xf numFmtId="0" fontId="19" fillId="39" borderId="46" xfId="1" applyFont="1" applyFill="1" applyBorder="1" applyAlignment="1" applyProtection="1">
      <alignment horizontal="center"/>
      <protection locked="0"/>
    </xf>
    <xf numFmtId="0" fontId="19" fillId="39" borderId="41" xfId="1" applyFont="1" applyFill="1" applyBorder="1" applyAlignment="1" applyProtection="1">
      <alignment horizontal="center"/>
      <protection locked="0"/>
    </xf>
    <xf numFmtId="164" fontId="19" fillId="39" borderId="43" xfId="1" applyNumberFormat="1" applyFont="1" applyFill="1" applyBorder="1" applyAlignment="1" applyProtection="1">
      <alignment horizontal="center"/>
      <protection locked="0"/>
    </xf>
    <xf numFmtId="164" fontId="19" fillId="39" borderId="42" xfId="1" applyNumberFormat="1" applyFont="1" applyFill="1" applyBorder="1" applyAlignment="1" applyProtection="1">
      <alignment horizontal="center"/>
      <protection locked="0"/>
    </xf>
    <xf numFmtId="164" fontId="19" fillId="39" borderId="41" xfId="1" applyNumberFormat="1" applyFont="1" applyFill="1" applyBorder="1" applyAlignment="1" applyProtection="1">
      <alignment horizontal="center"/>
      <protection locked="0"/>
    </xf>
    <xf numFmtId="2" fontId="19" fillId="39" borderId="41" xfId="1" applyNumberFormat="1" applyFont="1" applyFill="1" applyBorder="1" applyAlignment="1" applyProtection="1">
      <alignment horizontal="center"/>
      <protection locked="0"/>
    </xf>
    <xf numFmtId="2" fontId="19" fillId="39" borderId="44" xfId="1" applyNumberFormat="1" applyFont="1" applyFill="1" applyBorder="1" applyAlignment="1" applyProtection="1">
      <alignment horizontal="center"/>
      <protection locked="0"/>
    </xf>
    <xf numFmtId="0" fontId="19" fillId="39" borderId="40" xfId="1" applyFont="1" applyFill="1" applyBorder="1" applyAlignment="1" applyProtection="1">
      <alignment horizontal="center"/>
      <protection locked="0"/>
    </xf>
    <xf numFmtId="2" fontId="19" fillId="39" borderId="42" xfId="1" applyNumberFormat="1" applyFont="1" applyFill="1" applyBorder="1" applyAlignment="1" applyProtection="1">
      <alignment horizontal="center"/>
      <protection locked="0"/>
    </xf>
    <xf numFmtId="164" fontId="19" fillId="39" borderId="40" xfId="1" applyNumberFormat="1" applyFont="1" applyFill="1" applyBorder="1" applyAlignment="1">
      <alignment horizontal="center"/>
    </xf>
    <xf numFmtId="166" fontId="19" fillId="37" borderId="45" xfId="1" applyNumberFormat="1" applyFont="1" applyFill="1" applyBorder="1" applyAlignment="1">
      <alignment horizontal="center"/>
    </xf>
    <xf numFmtId="166" fontId="19" fillId="37" borderId="43" xfId="1" applyNumberFormat="1" applyFont="1" applyFill="1" applyBorder="1" applyAlignment="1" applyProtection="1">
      <alignment horizontal="center"/>
      <protection locked="0"/>
    </xf>
    <xf numFmtId="0" fontId="19" fillId="37" borderId="43" xfId="1" applyFont="1" applyFill="1" applyBorder="1" applyAlignment="1" applyProtection="1">
      <alignment horizontal="center"/>
      <protection locked="0"/>
    </xf>
    <xf numFmtId="0" fontId="19" fillId="37" borderId="47" xfId="1" applyFont="1" applyFill="1" applyBorder="1" applyAlignment="1" applyProtection="1">
      <alignment horizontal="center"/>
      <protection locked="0"/>
    </xf>
    <xf numFmtId="1" fontId="19" fillId="37" borderId="45" xfId="1" applyNumberFormat="1" applyFont="1" applyFill="1" applyBorder="1" applyAlignment="1">
      <alignment horizontal="center"/>
    </xf>
    <xf numFmtId="9" fontId="19" fillId="37" borderId="43" xfId="2" applyFont="1" applyFill="1" applyBorder="1" applyAlignment="1">
      <alignment horizontal="center"/>
    </xf>
    <xf numFmtId="167" fontId="19" fillId="37" borderId="43" xfId="1" applyNumberFormat="1" applyFont="1" applyFill="1" applyBorder="1" applyAlignment="1">
      <alignment horizontal="center"/>
    </xf>
    <xf numFmtId="1" fontId="19" fillId="37" borderId="47" xfId="1" applyNumberFormat="1" applyFont="1" applyFill="1" applyBorder="1" applyAlignment="1">
      <alignment horizontal="center"/>
    </xf>
    <xf numFmtId="166" fontId="19" fillId="0" borderId="45" xfId="1" applyNumberFormat="1" applyFont="1" applyFill="1" applyBorder="1" applyAlignment="1">
      <alignment horizontal="center"/>
    </xf>
    <xf numFmtId="166" fontId="19" fillId="0" borderId="48" xfId="1" applyNumberFormat="1" applyFont="1" applyFill="1" applyBorder="1" applyAlignment="1">
      <alignment horizontal="center"/>
    </xf>
    <xf numFmtId="0" fontId="17" fillId="0" borderId="49" xfId="1" applyFill="1" applyBorder="1" applyAlignment="1">
      <alignment horizontal="center"/>
    </xf>
    <xf numFmtId="1" fontId="19" fillId="0" borderId="50" xfId="1" applyNumberFormat="1" applyFont="1" applyFill="1" applyBorder="1" applyAlignment="1">
      <alignment horizontal="center"/>
    </xf>
    <xf numFmtId="2" fontId="19" fillId="0" borderId="43" xfId="1" applyNumberFormat="1" applyFont="1" applyFill="1" applyBorder="1" applyAlignment="1">
      <alignment horizontal="center"/>
    </xf>
    <xf numFmtId="1" fontId="19" fillId="0" borderId="43" xfId="1" applyNumberFormat="1" applyFont="1" applyFill="1" applyBorder="1" applyAlignment="1">
      <alignment horizontal="center"/>
    </xf>
    <xf numFmtId="167" fontId="19" fillId="0" borderId="47" xfId="1" applyNumberFormat="1" applyFont="1" applyFill="1" applyBorder="1" applyAlignment="1">
      <alignment horizontal="center"/>
    </xf>
    <xf numFmtId="0" fontId="19" fillId="0" borderId="46" xfId="1" applyFont="1" applyFill="1" applyBorder="1" applyAlignment="1" applyProtection="1">
      <alignment horizontal="center"/>
      <protection locked="0"/>
    </xf>
    <xf numFmtId="0" fontId="19" fillId="0" borderId="41" xfId="1" applyFont="1" applyFill="1" applyBorder="1" applyAlignment="1" applyProtection="1">
      <alignment horizontal="center"/>
      <protection locked="0"/>
    </xf>
    <xf numFmtId="164" fontId="19" fillId="0" borderId="43" xfId="1" applyNumberFormat="1" applyFont="1" applyFill="1" applyBorder="1" applyAlignment="1" applyProtection="1">
      <alignment horizontal="center"/>
      <protection locked="0"/>
    </xf>
    <xf numFmtId="164" fontId="19" fillId="0" borderId="42" xfId="1" applyNumberFormat="1" applyFont="1" applyFill="1" applyBorder="1" applyAlignment="1" applyProtection="1">
      <alignment horizontal="center"/>
      <protection locked="0"/>
    </xf>
    <xf numFmtId="164" fontId="19" fillId="37" borderId="40" xfId="1" applyNumberFormat="1" applyFont="1" applyFill="1" applyBorder="1" applyAlignment="1" applyProtection="1">
      <alignment horizontal="center"/>
      <protection locked="0"/>
    </xf>
    <xf numFmtId="0" fontId="19" fillId="37" borderId="41" xfId="1" applyFont="1" applyFill="1" applyBorder="1" applyAlignment="1" applyProtection="1">
      <alignment horizontal="center"/>
      <protection locked="0"/>
    </xf>
    <xf numFmtId="164" fontId="19" fillId="37" borderId="41" xfId="1" applyNumberFormat="1" applyFont="1" applyFill="1" applyBorder="1" applyAlignment="1" applyProtection="1">
      <alignment horizontal="center"/>
      <protection locked="0"/>
    </xf>
    <xf numFmtId="164" fontId="19" fillId="37" borderId="42" xfId="1" applyNumberFormat="1" applyFont="1" applyFill="1" applyBorder="1" applyAlignment="1" applyProtection="1">
      <alignment horizontal="center"/>
      <protection locked="0"/>
    </xf>
    <xf numFmtId="0" fontId="19" fillId="0" borderId="40" xfId="1" applyFont="1" applyFill="1" applyBorder="1" applyAlignment="1" applyProtection="1">
      <alignment horizontal="center"/>
      <protection locked="0"/>
    </xf>
    <xf numFmtId="2" fontId="19" fillId="0" borderId="41" xfId="1" applyNumberFormat="1" applyFont="1" applyFill="1" applyBorder="1" applyAlignment="1" applyProtection="1">
      <alignment horizontal="center"/>
      <protection locked="0"/>
    </xf>
    <xf numFmtId="2" fontId="19" fillId="0" borderId="44" xfId="1" applyNumberFormat="1" applyFont="1" applyFill="1" applyBorder="1" applyAlignment="1" applyProtection="1">
      <alignment horizontal="center"/>
      <protection locked="0"/>
    </xf>
    <xf numFmtId="0" fontId="19" fillId="37" borderId="40" xfId="1" applyFont="1" applyFill="1" applyBorder="1" applyAlignment="1" applyProtection="1">
      <alignment horizontal="center"/>
      <protection locked="0"/>
    </xf>
    <xf numFmtId="2" fontId="19" fillId="37" borderId="41" xfId="1" applyNumberFormat="1" applyFont="1" applyFill="1" applyBorder="1" applyAlignment="1" applyProtection="1">
      <alignment horizontal="center"/>
      <protection locked="0"/>
    </xf>
    <xf numFmtId="2" fontId="19" fillId="0" borderId="42" xfId="1" applyNumberFormat="1" applyFont="1" applyFill="1" applyBorder="1" applyAlignment="1" applyProtection="1">
      <alignment horizontal="center"/>
      <protection locked="0"/>
    </xf>
    <xf numFmtId="2" fontId="19" fillId="37" borderId="46" xfId="1" applyNumberFormat="1" applyFont="1" applyFill="1" applyBorder="1" applyAlignment="1" applyProtection="1">
      <alignment horizontal="center"/>
      <protection locked="0"/>
    </xf>
    <xf numFmtId="164" fontId="19" fillId="37" borderId="40" xfId="1" applyNumberFormat="1" applyFont="1" applyFill="1" applyBorder="1" applyAlignment="1">
      <alignment horizontal="center"/>
    </xf>
    <xf numFmtId="2" fontId="19" fillId="37" borderId="42" xfId="1" applyNumberFormat="1" applyFont="1" applyFill="1" applyBorder="1" applyAlignment="1" applyProtection="1">
      <alignment horizontal="center"/>
      <protection locked="0"/>
    </xf>
    <xf numFmtId="164" fontId="19" fillId="0" borderId="40" xfId="1" applyNumberFormat="1" applyFont="1" applyFill="1" applyBorder="1" applyAlignment="1">
      <alignment horizontal="center"/>
    </xf>
    <xf numFmtId="166" fontId="19" fillId="37" borderId="43" xfId="1" applyNumberFormat="1" applyFont="1" applyFill="1" applyBorder="1" applyAlignment="1">
      <alignment horizontal="center"/>
    </xf>
    <xf numFmtId="0" fontId="19" fillId="37" borderId="43" xfId="1" applyNumberFormat="1" applyFont="1" applyFill="1" applyBorder="1" applyAlignment="1" applyProtection="1">
      <alignment horizontal="center"/>
      <protection locked="0"/>
    </xf>
    <xf numFmtId="0" fontId="17" fillId="0" borderId="40" xfId="1" applyBorder="1" applyAlignment="1">
      <alignment horizontal="center"/>
    </xf>
    <xf numFmtId="0" fontId="19" fillId="0" borderId="50" xfId="1" applyFont="1" applyFill="1" applyBorder="1" applyAlignment="1" applyProtection="1">
      <alignment horizontal="center"/>
      <protection locked="0"/>
    </xf>
    <xf numFmtId="0" fontId="19" fillId="0" borderId="43" xfId="1" applyFont="1" applyFill="1" applyBorder="1" applyAlignment="1" applyProtection="1">
      <alignment horizontal="center"/>
      <protection locked="0"/>
    </xf>
    <xf numFmtId="164" fontId="19" fillId="37" borderId="45" xfId="1" applyNumberFormat="1" applyFont="1" applyFill="1" applyBorder="1" applyAlignment="1" applyProtection="1">
      <alignment horizontal="center"/>
      <protection locked="0"/>
    </xf>
    <xf numFmtId="0" fontId="19" fillId="0" borderId="45" xfId="1" applyFont="1" applyFill="1" applyBorder="1" applyAlignment="1" applyProtection="1">
      <alignment horizontal="center"/>
      <protection locked="0"/>
    </xf>
    <xf numFmtId="0" fontId="19" fillId="37" borderId="45" xfId="1" applyFont="1" applyFill="1" applyBorder="1" applyAlignment="1" applyProtection="1">
      <alignment horizontal="center"/>
      <protection locked="0"/>
    </xf>
    <xf numFmtId="2" fontId="19" fillId="37" borderId="50" xfId="1" applyNumberFormat="1" applyFont="1" applyFill="1" applyBorder="1" applyAlignment="1" applyProtection="1">
      <alignment horizontal="center"/>
      <protection locked="0"/>
    </xf>
    <xf numFmtId="2" fontId="19" fillId="37" borderId="43" xfId="1" applyNumberFormat="1" applyFont="1" applyFill="1" applyBorder="1" applyAlignment="1">
      <alignment horizontal="center"/>
    </xf>
    <xf numFmtId="1" fontId="19" fillId="0" borderId="45" xfId="1" applyNumberFormat="1" applyFont="1" applyFill="1" applyBorder="1" applyAlignment="1">
      <alignment horizontal="center"/>
    </xf>
    <xf numFmtId="166" fontId="19" fillId="37" borderId="51" xfId="1" applyNumberFormat="1" applyFont="1" applyFill="1" applyBorder="1" applyAlignment="1">
      <alignment horizontal="center"/>
    </xf>
    <xf numFmtId="166" fontId="19" fillId="37" borderId="52" xfId="1" applyNumberFormat="1" applyFont="1" applyFill="1" applyBorder="1" applyAlignment="1">
      <alignment horizontal="center"/>
    </xf>
    <xf numFmtId="0" fontId="19" fillId="37" borderId="52" xfId="1" applyNumberFormat="1" applyFont="1" applyFill="1" applyBorder="1" applyAlignment="1" applyProtection="1">
      <alignment horizontal="center"/>
      <protection locked="0"/>
    </xf>
    <xf numFmtId="0" fontId="19" fillId="37" borderId="53" xfId="1" applyFont="1" applyFill="1" applyBorder="1" applyAlignment="1" applyProtection="1">
      <alignment horizontal="center"/>
      <protection locked="0"/>
    </xf>
    <xf numFmtId="1" fontId="19" fillId="37" borderId="51" xfId="1" applyNumberFormat="1" applyFont="1" applyFill="1" applyBorder="1" applyAlignment="1">
      <alignment horizontal="center"/>
    </xf>
    <xf numFmtId="9" fontId="19" fillId="37" borderId="52" xfId="2" applyFont="1" applyFill="1" applyBorder="1" applyAlignment="1">
      <alignment horizontal="center"/>
    </xf>
    <xf numFmtId="2" fontId="19" fillId="37" borderId="52" xfId="1" applyNumberFormat="1" applyFont="1" applyFill="1" applyBorder="1" applyAlignment="1">
      <alignment horizontal="center"/>
    </xf>
    <xf numFmtId="1" fontId="19" fillId="37" borderId="53" xfId="1" applyNumberFormat="1" applyFont="1" applyFill="1" applyBorder="1" applyAlignment="1">
      <alignment horizontal="center"/>
    </xf>
    <xf numFmtId="166" fontId="19" fillId="0" borderId="51" xfId="1" applyNumberFormat="1" applyFont="1" applyFill="1" applyBorder="1" applyAlignment="1">
      <alignment horizontal="center"/>
    </xf>
    <xf numFmtId="166" fontId="19" fillId="0" borderId="54" xfId="1" applyNumberFormat="1" applyFont="1" applyFill="1" applyBorder="1" applyAlignment="1">
      <alignment horizontal="center"/>
    </xf>
    <xf numFmtId="1" fontId="19" fillId="0" borderId="51" xfId="1" applyNumberFormat="1" applyFont="1" applyFill="1" applyBorder="1" applyAlignment="1">
      <alignment horizontal="center"/>
    </xf>
    <xf numFmtId="1" fontId="19" fillId="0" borderId="55" xfId="1" applyNumberFormat="1" applyFont="1" applyFill="1" applyBorder="1" applyAlignment="1">
      <alignment horizontal="center"/>
    </xf>
    <xf numFmtId="2" fontId="19" fillId="0" borderId="52" xfId="1" applyNumberFormat="1" applyFont="1" applyFill="1" applyBorder="1" applyAlignment="1">
      <alignment horizontal="center"/>
    </xf>
    <xf numFmtId="1" fontId="19" fillId="0" borderId="52" xfId="1" applyNumberFormat="1" applyFont="1" applyFill="1" applyBorder="1" applyAlignment="1">
      <alignment horizontal="center"/>
    </xf>
    <xf numFmtId="167" fontId="19" fillId="0" borderId="53" xfId="1" applyNumberFormat="1" applyFont="1" applyFill="1" applyBorder="1" applyAlignment="1">
      <alignment horizontal="center"/>
    </xf>
    <xf numFmtId="0" fontId="19" fillId="0" borderId="55" xfId="1" applyFont="1" applyFill="1" applyBorder="1" applyAlignment="1" applyProtection="1">
      <alignment horizontal="center"/>
      <protection locked="0"/>
    </xf>
    <xf numFmtId="0" fontId="19" fillId="0" borderId="52" xfId="1" applyFont="1" applyFill="1" applyBorder="1" applyAlignment="1" applyProtection="1">
      <alignment horizontal="center"/>
      <protection locked="0"/>
    </xf>
    <xf numFmtId="164" fontId="19" fillId="0" borderId="52" xfId="1" applyNumberFormat="1" applyFont="1" applyFill="1" applyBorder="1" applyAlignment="1" applyProtection="1">
      <alignment horizontal="center"/>
      <protection locked="0"/>
    </xf>
    <xf numFmtId="164" fontId="19" fillId="0" borderId="53" xfId="1" applyNumberFormat="1" applyFont="1" applyFill="1" applyBorder="1" applyAlignment="1" applyProtection="1">
      <alignment horizontal="center"/>
      <protection locked="0"/>
    </xf>
    <xf numFmtId="164" fontId="19" fillId="37" borderId="51" xfId="1" applyNumberFormat="1" applyFont="1" applyFill="1" applyBorder="1" applyAlignment="1" applyProtection="1">
      <alignment horizontal="center"/>
      <protection locked="0"/>
    </xf>
    <xf numFmtId="0" fontId="19" fillId="37" borderId="52" xfId="1" applyFont="1" applyFill="1" applyBorder="1" applyAlignment="1" applyProtection="1">
      <alignment horizontal="center"/>
      <protection locked="0"/>
    </xf>
    <xf numFmtId="164" fontId="19" fillId="37" borderId="52" xfId="1" applyNumberFormat="1" applyFont="1" applyFill="1" applyBorder="1" applyAlignment="1" applyProtection="1">
      <alignment horizontal="center"/>
      <protection locked="0"/>
    </xf>
    <xf numFmtId="164" fontId="19" fillId="37" borderId="53" xfId="1" applyNumberFormat="1" applyFont="1" applyFill="1" applyBorder="1" applyAlignment="1" applyProtection="1">
      <alignment horizontal="center"/>
      <protection locked="0"/>
    </xf>
    <xf numFmtId="0" fontId="19" fillId="0" borderId="51" xfId="1" applyFont="1" applyFill="1" applyBorder="1" applyAlignment="1" applyProtection="1">
      <alignment horizontal="center"/>
      <protection locked="0"/>
    </xf>
    <xf numFmtId="2" fontId="19" fillId="0" borderId="52" xfId="1" applyNumberFormat="1" applyFont="1" applyFill="1" applyBorder="1" applyAlignment="1" applyProtection="1">
      <alignment horizontal="center"/>
      <protection locked="0"/>
    </xf>
    <xf numFmtId="2" fontId="19" fillId="0" borderId="54" xfId="1" applyNumberFormat="1" applyFont="1" applyFill="1" applyBorder="1" applyAlignment="1" applyProtection="1">
      <alignment horizontal="center"/>
      <protection locked="0"/>
    </xf>
    <xf numFmtId="0" fontId="19" fillId="37" borderId="51" xfId="1" applyFont="1" applyFill="1" applyBorder="1" applyAlignment="1" applyProtection="1">
      <alignment horizontal="center"/>
      <protection locked="0"/>
    </xf>
    <xf numFmtId="2" fontId="19" fillId="37" borderId="52" xfId="1" applyNumberFormat="1" applyFont="1" applyFill="1" applyBorder="1" applyAlignment="1" applyProtection="1">
      <alignment horizontal="center"/>
      <protection locked="0"/>
    </xf>
    <xf numFmtId="2" fontId="19" fillId="0" borderId="53" xfId="1" applyNumberFormat="1" applyFont="1" applyFill="1" applyBorder="1" applyAlignment="1" applyProtection="1">
      <alignment horizontal="center"/>
      <protection locked="0"/>
    </xf>
    <xf numFmtId="2" fontId="19" fillId="37" borderId="55" xfId="1" applyNumberFormat="1" applyFont="1" applyFill="1" applyBorder="1" applyAlignment="1" applyProtection="1">
      <alignment horizontal="center"/>
      <protection locked="0"/>
    </xf>
    <xf numFmtId="164" fontId="19" fillId="37" borderId="51" xfId="1" applyNumberFormat="1" applyFont="1" applyFill="1" applyBorder="1" applyAlignment="1">
      <alignment horizontal="center"/>
    </xf>
    <xf numFmtId="2" fontId="19" fillId="37" borderId="53" xfId="1" applyNumberFormat="1" applyFont="1" applyFill="1" applyBorder="1" applyAlignment="1" applyProtection="1">
      <alignment horizontal="center"/>
      <protection locked="0"/>
    </xf>
    <xf numFmtId="164" fontId="19" fillId="0" borderId="51" xfId="1" applyNumberFormat="1" applyFont="1" applyFill="1" applyBorder="1" applyAlignment="1">
      <alignment horizontal="center"/>
    </xf>
    <xf numFmtId="0" fontId="19" fillId="0" borderId="0" xfId="1" applyFont="1" applyBorder="1" applyAlignment="1">
      <alignment horizontal="center"/>
    </xf>
    <xf numFmtId="166" fontId="19" fillId="40" borderId="40" xfId="1" applyNumberFormat="1" applyFont="1" applyFill="1" applyBorder="1" applyAlignment="1">
      <alignment horizontal="center"/>
    </xf>
    <xf numFmtId="166" fontId="19" fillId="40" borderId="41" xfId="1" applyNumberFormat="1" applyFont="1" applyFill="1" applyBorder="1" applyAlignment="1">
      <alignment horizontal="center"/>
    </xf>
    <xf numFmtId="0" fontId="19" fillId="40" borderId="41" xfId="1" applyNumberFormat="1" applyFont="1" applyFill="1" applyBorder="1" applyAlignment="1" applyProtection="1">
      <alignment horizontal="center"/>
      <protection locked="0"/>
    </xf>
    <xf numFmtId="0" fontId="19" fillId="40" borderId="42" xfId="1" applyFont="1" applyFill="1" applyBorder="1" applyAlignment="1" applyProtection="1">
      <alignment horizontal="center"/>
      <protection locked="0"/>
    </xf>
    <xf numFmtId="1" fontId="19" fillId="37" borderId="40" xfId="1" applyNumberFormat="1" applyFont="1" applyFill="1" applyBorder="1" applyAlignment="1">
      <alignment horizontal="center"/>
    </xf>
    <xf numFmtId="9" fontId="19" fillId="37" borderId="41" xfId="2" applyFont="1" applyFill="1" applyBorder="1" applyAlignment="1">
      <alignment horizontal="center"/>
    </xf>
    <xf numFmtId="167" fontId="19" fillId="37" borderId="41" xfId="1" applyNumberFormat="1" applyFont="1" applyFill="1" applyBorder="1" applyAlignment="1">
      <alignment horizontal="center"/>
    </xf>
    <xf numFmtId="1" fontId="19" fillId="37" borderId="42" xfId="1" applyNumberFormat="1" applyFont="1" applyFill="1" applyBorder="1" applyAlignment="1">
      <alignment horizontal="center"/>
    </xf>
    <xf numFmtId="166" fontId="19" fillId="0" borderId="40" xfId="1" applyNumberFormat="1" applyFont="1" applyFill="1" applyBorder="1" applyAlignment="1">
      <alignment horizontal="center"/>
    </xf>
    <xf numFmtId="166" fontId="19" fillId="0" borderId="44" xfId="1" applyNumberFormat="1" applyFont="1" applyFill="1" applyBorder="1" applyAlignment="1">
      <alignment horizontal="center"/>
    </xf>
    <xf numFmtId="1" fontId="19" fillId="0" borderId="56" xfId="1" applyNumberFormat="1" applyFont="1" applyFill="1" applyBorder="1" applyAlignment="1">
      <alignment horizontal="center"/>
    </xf>
    <xf numFmtId="1" fontId="19" fillId="0" borderId="46" xfId="1" applyNumberFormat="1" applyFont="1" applyFill="1" applyBorder="1" applyAlignment="1">
      <alignment horizontal="center"/>
    </xf>
    <xf numFmtId="2" fontId="19" fillId="0" borderId="41" xfId="1" applyNumberFormat="1" applyFont="1" applyFill="1" applyBorder="1" applyAlignment="1">
      <alignment horizontal="center"/>
    </xf>
    <xf numFmtId="1" fontId="19" fillId="0" borderId="41" xfId="1" applyNumberFormat="1" applyFont="1" applyFill="1" applyBorder="1" applyAlignment="1">
      <alignment horizontal="center"/>
    </xf>
    <xf numFmtId="167" fontId="19" fillId="0" borderId="42" xfId="1" applyNumberFormat="1" applyFont="1" applyFill="1" applyBorder="1" applyAlignment="1">
      <alignment horizontal="center"/>
    </xf>
    <xf numFmtId="164" fontId="19" fillId="0" borderId="41" xfId="1" applyNumberFormat="1" applyFont="1" applyFill="1" applyBorder="1" applyAlignment="1" applyProtection="1">
      <alignment horizontal="center"/>
      <protection locked="0"/>
    </xf>
    <xf numFmtId="166" fontId="19" fillId="40" borderId="45" xfId="1" applyNumberFormat="1" applyFont="1" applyFill="1" applyBorder="1" applyAlignment="1">
      <alignment horizontal="center"/>
    </xf>
    <xf numFmtId="166" fontId="19" fillId="40" borderId="43" xfId="1" applyNumberFormat="1" applyFont="1" applyFill="1" applyBorder="1" applyAlignment="1">
      <alignment horizontal="center"/>
    </xf>
    <xf numFmtId="0" fontId="19" fillId="40" borderId="43" xfId="1" applyNumberFormat="1" applyFont="1" applyFill="1" applyBorder="1" applyAlignment="1" applyProtection="1">
      <alignment horizontal="center"/>
      <protection locked="0"/>
    </xf>
    <xf numFmtId="0" fontId="19" fillId="40" borderId="47" xfId="1" applyFont="1" applyFill="1" applyBorder="1" applyAlignment="1" applyProtection="1">
      <alignment horizontal="center"/>
      <protection locked="0"/>
    </xf>
    <xf numFmtId="0" fontId="17" fillId="0" borderId="56" xfId="1" applyBorder="1" applyAlignment="1">
      <alignment horizontal="center"/>
    </xf>
    <xf numFmtId="166" fontId="19" fillId="0" borderId="50" xfId="1" applyNumberFormat="1" applyFont="1" applyFill="1" applyBorder="1" applyAlignment="1">
      <alignment horizontal="center"/>
    </xf>
    <xf numFmtId="2" fontId="19" fillId="0" borderId="43" xfId="1" applyNumberFormat="1" applyFont="1" applyFill="1" applyBorder="1" applyAlignment="1">
      <alignment horizontal="center" vertical="center"/>
    </xf>
    <xf numFmtId="166" fontId="19" fillId="39" borderId="45" xfId="1" applyNumberFormat="1" applyFont="1" applyFill="1" applyBorder="1" applyAlignment="1">
      <alignment horizontal="center"/>
    </xf>
    <xf numFmtId="166" fontId="19" fillId="39" borderId="43" xfId="1" applyNumberFormat="1" applyFont="1" applyFill="1" applyBorder="1" applyAlignment="1">
      <alignment horizontal="center"/>
    </xf>
    <xf numFmtId="0" fontId="19" fillId="39" borderId="43" xfId="1" applyNumberFormat="1" applyFont="1" applyFill="1" applyBorder="1" applyAlignment="1" applyProtection="1">
      <alignment horizontal="center"/>
      <protection locked="0"/>
    </xf>
    <xf numFmtId="0" fontId="19" fillId="39" borderId="47" xfId="1" applyFont="1" applyFill="1" applyBorder="1" applyAlignment="1" applyProtection="1">
      <alignment horizontal="center"/>
      <protection locked="0"/>
    </xf>
    <xf numFmtId="167" fontId="19" fillId="39" borderId="43" xfId="1" applyNumberFormat="1" applyFont="1" applyFill="1" applyBorder="1" applyAlignment="1">
      <alignment horizontal="center"/>
    </xf>
    <xf numFmtId="1" fontId="19" fillId="39" borderId="47" xfId="1" applyNumberFormat="1" applyFont="1" applyFill="1" applyBorder="1" applyAlignment="1">
      <alignment horizontal="center"/>
    </xf>
    <xf numFmtId="166" fontId="19" fillId="39" borderId="50" xfId="1" applyNumberFormat="1" applyFont="1" applyFill="1" applyBorder="1" applyAlignment="1">
      <alignment horizontal="center"/>
    </xf>
    <xf numFmtId="1" fontId="19" fillId="39" borderId="49" xfId="1" applyNumberFormat="1" applyFont="1" applyFill="1" applyBorder="1" applyAlignment="1">
      <alignment horizontal="center" vertical="center"/>
    </xf>
    <xf numFmtId="1" fontId="19" fillId="39" borderId="50" xfId="1" applyNumberFormat="1" applyFont="1" applyFill="1" applyBorder="1" applyAlignment="1">
      <alignment horizontal="center" vertical="center"/>
    </xf>
    <xf numFmtId="2" fontId="19" fillId="39" borderId="43" xfId="1" applyNumberFormat="1" applyFont="1" applyFill="1" applyBorder="1" applyAlignment="1">
      <alignment horizontal="center" vertical="center"/>
    </xf>
    <xf numFmtId="2" fontId="19" fillId="39" borderId="43" xfId="1" applyNumberFormat="1" applyFont="1" applyFill="1" applyBorder="1" applyAlignment="1">
      <alignment horizontal="center"/>
    </xf>
    <xf numFmtId="1" fontId="19" fillId="39" borderId="43" xfId="1" applyNumberFormat="1" applyFont="1" applyFill="1" applyBorder="1" applyAlignment="1">
      <alignment horizontal="center"/>
    </xf>
    <xf numFmtId="166" fontId="19" fillId="0" borderId="43" xfId="1" applyNumberFormat="1" applyFont="1" applyFill="1" applyBorder="1" applyAlignment="1">
      <alignment horizontal="center"/>
    </xf>
    <xf numFmtId="1" fontId="19" fillId="0" borderId="49" xfId="1" applyNumberFormat="1" applyFont="1" applyFill="1" applyBorder="1" applyAlignment="1">
      <alignment horizontal="center" vertical="center"/>
    </xf>
    <xf numFmtId="166" fontId="19" fillId="41" borderId="45" xfId="1" applyNumberFormat="1" applyFont="1" applyFill="1" applyBorder="1" applyAlignment="1">
      <alignment horizontal="center"/>
    </xf>
    <xf numFmtId="166" fontId="19" fillId="41" borderId="43" xfId="1" applyNumberFormat="1" applyFont="1" applyFill="1" applyBorder="1" applyAlignment="1">
      <alignment horizontal="center"/>
    </xf>
    <xf numFmtId="0" fontId="19" fillId="41" borderId="43" xfId="1" applyNumberFormat="1" applyFont="1" applyFill="1" applyBorder="1" applyAlignment="1" applyProtection="1">
      <alignment horizontal="center"/>
      <protection locked="0"/>
    </xf>
    <xf numFmtId="0" fontId="19" fillId="41" borderId="47" xfId="1" applyFont="1" applyFill="1" applyBorder="1" applyAlignment="1" applyProtection="1">
      <alignment horizontal="center"/>
      <protection locked="0"/>
    </xf>
    <xf numFmtId="1" fontId="19" fillId="41" borderId="45" xfId="1" applyNumberFormat="1" applyFont="1" applyFill="1" applyBorder="1" applyAlignment="1">
      <alignment horizontal="center"/>
    </xf>
    <xf numFmtId="9" fontId="19" fillId="41" borderId="43" xfId="2" applyFont="1" applyFill="1" applyBorder="1" applyAlignment="1">
      <alignment horizontal="center"/>
    </xf>
    <xf numFmtId="2" fontId="19" fillId="41" borderId="43" xfId="1" applyNumberFormat="1" applyFont="1" applyFill="1" applyBorder="1" applyAlignment="1">
      <alignment horizontal="center"/>
    </xf>
    <xf numFmtId="1" fontId="19" fillId="41" borderId="47" xfId="1" applyNumberFormat="1" applyFont="1" applyFill="1" applyBorder="1" applyAlignment="1">
      <alignment horizontal="center"/>
    </xf>
    <xf numFmtId="0" fontId="17" fillId="0" borderId="40" xfId="1" applyBorder="1" applyAlignment="1">
      <alignment horizontal="center" vertical="center"/>
    </xf>
    <xf numFmtId="1" fontId="19" fillId="41" borderId="50" xfId="1" applyNumberFormat="1" applyFont="1" applyFill="1" applyBorder="1" applyAlignment="1">
      <alignment horizontal="center"/>
    </xf>
    <xf numFmtId="2" fontId="19" fillId="41" borderId="43" xfId="1" applyNumberFormat="1" applyFont="1" applyFill="1" applyBorder="1" applyAlignment="1">
      <alignment horizontal="center" vertical="center"/>
    </xf>
    <xf numFmtId="1" fontId="19" fillId="41" borderId="43" xfId="1" applyNumberFormat="1" applyFont="1" applyFill="1" applyBorder="1" applyAlignment="1">
      <alignment horizontal="center"/>
    </xf>
    <xf numFmtId="167" fontId="19" fillId="41" borderId="47" xfId="1" applyNumberFormat="1" applyFont="1" applyFill="1" applyBorder="1" applyAlignment="1">
      <alignment horizontal="center"/>
    </xf>
    <xf numFmtId="0" fontId="19" fillId="41" borderId="46" xfId="1" applyFont="1" applyFill="1" applyBorder="1" applyAlignment="1" applyProtection="1">
      <alignment horizontal="center"/>
      <protection locked="0"/>
    </xf>
    <xf numFmtId="0" fontId="19" fillId="41" borderId="41" xfId="1" applyFont="1" applyFill="1" applyBorder="1" applyAlignment="1" applyProtection="1">
      <alignment horizontal="center"/>
      <protection locked="0"/>
    </xf>
    <xf numFmtId="164" fontId="19" fillId="41" borderId="43" xfId="1" applyNumberFormat="1" applyFont="1" applyFill="1" applyBorder="1" applyAlignment="1" applyProtection="1">
      <alignment horizontal="center"/>
      <protection locked="0"/>
    </xf>
    <xf numFmtId="164" fontId="19" fillId="41" borderId="42" xfId="1" applyNumberFormat="1" applyFont="1" applyFill="1" applyBorder="1" applyAlignment="1" applyProtection="1">
      <alignment horizontal="center"/>
      <protection locked="0"/>
    </xf>
    <xf numFmtId="164" fontId="19" fillId="41" borderId="40" xfId="1" applyNumberFormat="1" applyFont="1" applyFill="1" applyBorder="1" applyAlignment="1" applyProtection="1">
      <alignment horizontal="center"/>
      <protection locked="0"/>
    </xf>
    <xf numFmtId="164" fontId="19" fillId="41" borderId="41" xfId="1" applyNumberFormat="1" applyFont="1" applyFill="1" applyBorder="1" applyAlignment="1" applyProtection="1">
      <alignment horizontal="center"/>
      <protection locked="0"/>
    </xf>
    <xf numFmtId="0" fontId="19" fillId="41" borderId="40" xfId="1" applyFont="1" applyFill="1" applyBorder="1" applyAlignment="1" applyProtection="1">
      <alignment horizontal="center"/>
      <protection locked="0"/>
    </xf>
    <xf numFmtId="2" fontId="19" fillId="41" borderId="41" xfId="1" applyNumberFormat="1" applyFont="1" applyFill="1" applyBorder="1" applyAlignment="1" applyProtection="1">
      <alignment horizontal="center"/>
      <protection locked="0"/>
    </xf>
    <xf numFmtId="2" fontId="19" fillId="41" borderId="44" xfId="1" applyNumberFormat="1" applyFont="1" applyFill="1" applyBorder="1" applyAlignment="1" applyProtection="1">
      <alignment horizontal="center"/>
      <protection locked="0"/>
    </xf>
    <xf numFmtId="2" fontId="19" fillId="41" borderId="42" xfId="1" applyNumberFormat="1" applyFont="1" applyFill="1" applyBorder="1" applyAlignment="1" applyProtection="1">
      <alignment horizontal="center"/>
      <protection locked="0"/>
    </xf>
    <xf numFmtId="2" fontId="19" fillId="41" borderId="46" xfId="1" applyNumberFormat="1" applyFont="1" applyFill="1" applyBorder="1" applyAlignment="1" applyProtection="1">
      <alignment horizontal="center"/>
      <protection locked="0"/>
    </xf>
    <xf numFmtId="164" fontId="19" fillId="41" borderId="40" xfId="1" applyNumberFormat="1" applyFont="1" applyFill="1" applyBorder="1" applyAlignment="1">
      <alignment horizontal="center"/>
    </xf>
    <xf numFmtId="166" fontId="19" fillId="39" borderId="46" xfId="1" applyNumberFormat="1" applyFont="1" applyFill="1" applyBorder="1" applyAlignment="1">
      <alignment horizontal="center"/>
    </xf>
    <xf numFmtId="0" fontId="17" fillId="39" borderId="40" xfId="1" applyFill="1" applyBorder="1" applyAlignment="1">
      <alignment horizontal="center" vertical="center"/>
    </xf>
    <xf numFmtId="1" fontId="19" fillId="39" borderId="50" xfId="1" applyNumberFormat="1" applyFont="1" applyFill="1" applyBorder="1" applyAlignment="1">
      <alignment horizontal="center"/>
    </xf>
    <xf numFmtId="2" fontId="19" fillId="39" borderId="41" xfId="1" applyNumberFormat="1" applyFont="1" applyFill="1" applyBorder="1" applyAlignment="1">
      <alignment horizontal="center" vertical="center"/>
    </xf>
    <xf numFmtId="166" fontId="19" fillId="37" borderId="40" xfId="1" applyNumberFormat="1" applyFont="1" applyFill="1" applyBorder="1" applyAlignment="1">
      <alignment horizontal="center"/>
    </xf>
    <xf numFmtId="166" fontId="19" fillId="37" borderId="41" xfId="1" applyNumberFormat="1" applyFont="1" applyFill="1" applyBorder="1" applyAlignment="1">
      <alignment horizontal="center"/>
    </xf>
    <xf numFmtId="0" fontId="19" fillId="37" borderId="41" xfId="1" applyNumberFormat="1" applyFont="1" applyFill="1" applyBorder="1" applyAlignment="1" applyProtection="1">
      <alignment horizontal="center"/>
      <protection locked="0"/>
    </xf>
    <xf numFmtId="0" fontId="23" fillId="42" borderId="42" xfId="3" applyBorder="1" applyAlignment="1" applyProtection="1">
      <alignment horizontal="center"/>
      <protection locked="0"/>
    </xf>
    <xf numFmtId="2" fontId="19" fillId="37" borderId="41" xfId="1" applyNumberFormat="1" applyFont="1" applyFill="1" applyBorder="1" applyAlignment="1">
      <alignment horizontal="center"/>
    </xf>
    <xf numFmtId="166" fontId="19" fillId="0" borderId="46" xfId="1" applyNumberFormat="1" applyFont="1" applyFill="1" applyBorder="1" applyAlignment="1">
      <alignment horizontal="center"/>
    </xf>
    <xf numFmtId="1" fontId="19" fillId="0" borderId="40" xfId="1" applyNumberFormat="1" applyFont="1" applyFill="1" applyBorder="1" applyAlignment="1">
      <alignment horizontal="center" vertical="center"/>
    </xf>
    <xf numFmtId="2" fontId="19" fillId="0" borderId="41" xfId="1" applyNumberFormat="1" applyFont="1" applyFill="1" applyBorder="1" applyAlignment="1">
      <alignment horizontal="center" vertical="center"/>
    </xf>
    <xf numFmtId="0" fontId="23" fillId="42" borderId="47" xfId="3" applyBorder="1" applyAlignment="1" applyProtection="1">
      <alignment horizontal="center"/>
      <protection locked="0"/>
    </xf>
    <xf numFmtId="1" fontId="19" fillId="43" borderId="45" xfId="1" applyNumberFormat="1" applyFont="1" applyFill="1" applyBorder="1" applyAlignment="1">
      <alignment horizontal="center"/>
    </xf>
    <xf numFmtId="9" fontId="19" fillId="43" borderId="43" xfId="2" applyFont="1" applyFill="1" applyBorder="1" applyAlignment="1">
      <alignment horizontal="center"/>
    </xf>
    <xf numFmtId="167" fontId="19" fillId="43" borderId="43" xfId="1" applyNumberFormat="1" applyFont="1" applyFill="1" applyBorder="1" applyAlignment="1">
      <alignment horizontal="center"/>
    </xf>
    <xf numFmtId="1" fontId="19" fillId="43" borderId="47" xfId="1" applyNumberFormat="1" applyFont="1" applyFill="1" applyBorder="1" applyAlignment="1">
      <alignment horizontal="center"/>
    </xf>
    <xf numFmtId="1" fontId="19" fillId="39" borderId="49" xfId="1" applyNumberFormat="1" applyFont="1" applyFill="1" applyBorder="1" applyAlignment="1">
      <alignment horizontal="center" vertical="center"/>
    </xf>
    <xf numFmtId="164" fontId="19" fillId="43" borderId="45" xfId="1" applyNumberFormat="1" applyFont="1" applyFill="1" applyBorder="1" applyAlignment="1" applyProtection="1">
      <alignment horizontal="center"/>
      <protection locked="0"/>
    </xf>
    <xf numFmtId="0" fontId="19" fillId="43" borderId="43" xfId="1" applyFont="1" applyFill="1" applyBorder="1" applyAlignment="1" applyProtection="1">
      <alignment horizontal="center"/>
      <protection locked="0"/>
    </xf>
    <xf numFmtId="164" fontId="19" fillId="43" borderId="41" xfId="1" applyNumberFormat="1" applyFont="1" applyFill="1" applyBorder="1" applyAlignment="1" applyProtection="1">
      <alignment horizontal="center"/>
      <protection locked="0"/>
    </xf>
    <xf numFmtId="164" fontId="19" fillId="43" borderId="42" xfId="1" applyNumberFormat="1" applyFont="1" applyFill="1" applyBorder="1" applyAlignment="1" applyProtection="1">
      <alignment horizontal="center"/>
      <protection locked="0"/>
    </xf>
    <xf numFmtId="0" fontId="19" fillId="43" borderId="45" xfId="1" applyFont="1" applyFill="1" applyBorder="1" applyAlignment="1" applyProtection="1">
      <alignment horizontal="center"/>
      <protection locked="0"/>
    </xf>
    <xf numFmtId="2" fontId="19" fillId="43" borderId="41" xfId="1" applyNumberFormat="1" applyFont="1" applyFill="1" applyBorder="1" applyAlignment="1" applyProtection="1">
      <alignment horizontal="center"/>
      <protection locked="0"/>
    </xf>
    <xf numFmtId="2" fontId="19" fillId="43" borderId="50" xfId="1" applyNumberFormat="1" applyFont="1" applyFill="1" applyBorder="1" applyAlignment="1" applyProtection="1">
      <alignment horizontal="center"/>
      <protection locked="0"/>
    </xf>
    <xf numFmtId="164" fontId="19" fillId="43" borderId="40" xfId="1" applyNumberFormat="1" applyFont="1" applyFill="1" applyBorder="1" applyAlignment="1">
      <alignment horizontal="center"/>
    </xf>
    <xf numFmtId="2" fontId="19" fillId="43" borderId="42" xfId="1" applyNumberFormat="1" applyFont="1" applyFill="1" applyBorder="1" applyAlignment="1" applyProtection="1">
      <alignment horizontal="center"/>
      <protection locked="0"/>
    </xf>
    <xf numFmtId="166" fontId="19" fillId="39" borderId="47" xfId="1" applyNumberFormat="1" applyFont="1" applyFill="1" applyBorder="1" applyAlignment="1">
      <alignment horizontal="center"/>
    </xf>
    <xf numFmtId="0" fontId="17" fillId="39" borderId="40" xfId="1" applyFill="1" applyBorder="1" applyAlignment="1">
      <alignment horizontal="center" vertical="center"/>
    </xf>
    <xf numFmtId="0" fontId="19" fillId="39" borderId="50" xfId="1" applyFont="1" applyFill="1" applyBorder="1" applyAlignment="1" applyProtection="1">
      <alignment horizontal="center"/>
      <protection locked="0"/>
    </xf>
    <xf numFmtId="0" fontId="19" fillId="39" borderId="43" xfId="1" applyFont="1" applyFill="1" applyBorder="1" applyAlignment="1" applyProtection="1">
      <alignment horizontal="center"/>
      <protection locked="0"/>
    </xf>
    <xf numFmtId="0" fontId="19" fillId="39" borderId="45" xfId="1" applyFont="1" applyFill="1" applyBorder="1" applyAlignment="1" applyProtection="1">
      <alignment horizontal="center"/>
      <protection locked="0"/>
    </xf>
    <xf numFmtId="166" fontId="19" fillId="39" borderId="48" xfId="1" applyNumberFormat="1" applyFont="1" applyFill="1" applyBorder="1" applyAlignment="1">
      <alignment horizontal="center"/>
    </xf>
    <xf numFmtId="0" fontId="17" fillId="39" borderId="43" xfId="1" applyFill="1" applyBorder="1" applyAlignment="1">
      <alignment horizontal="center" vertical="center"/>
    </xf>
    <xf numFmtId="1" fontId="19" fillId="0" borderId="45" xfId="1" applyNumberFormat="1" applyFont="1" applyFill="1" applyBorder="1" applyAlignment="1">
      <alignment horizontal="center" vertical="center"/>
    </xf>
    <xf numFmtId="1" fontId="19" fillId="0" borderId="43" xfId="1" applyNumberFormat="1" applyFont="1" applyFill="1" applyBorder="1" applyAlignment="1">
      <alignment horizontal="center" vertical="center"/>
    </xf>
    <xf numFmtId="1" fontId="19" fillId="39" borderId="45" xfId="1" applyNumberFormat="1" applyFont="1" applyFill="1" applyBorder="1" applyAlignment="1">
      <alignment horizontal="center" vertical="center"/>
    </xf>
    <xf numFmtId="1" fontId="19" fillId="39" borderId="43" xfId="1" applyNumberFormat="1" applyFont="1" applyFill="1" applyBorder="1" applyAlignment="1">
      <alignment horizontal="center" vertical="center"/>
    </xf>
    <xf numFmtId="1" fontId="19" fillId="37" borderId="45" xfId="1" applyNumberFormat="1" applyFont="1" applyFill="1" applyBorder="1" applyAlignment="1" applyProtection="1">
      <alignment horizontal="center"/>
      <protection locked="0"/>
    </xf>
    <xf numFmtId="166" fontId="19" fillId="39" borderId="49" xfId="1" applyNumberFormat="1" applyFont="1" applyFill="1" applyBorder="1" applyAlignment="1">
      <alignment horizontal="center"/>
    </xf>
    <xf numFmtId="166" fontId="19" fillId="39" borderId="57" xfId="1" applyNumberFormat="1" applyFont="1" applyFill="1" applyBorder="1" applyAlignment="1">
      <alignment horizontal="center"/>
    </xf>
    <xf numFmtId="0" fontId="19" fillId="39" borderId="57" xfId="1" applyNumberFormat="1" applyFont="1" applyFill="1" applyBorder="1" applyAlignment="1" applyProtection="1">
      <alignment horizontal="center"/>
      <protection locked="0"/>
    </xf>
    <xf numFmtId="0" fontId="19" fillId="39" borderId="58" xfId="1" applyFont="1" applyFill="1" applyBorder="1" applyAlignment="1" applyProtection="1">
      <alignment horizontal="center"/>
      <protection locked="0"/>
    </xf>
    <xf numFmtId="1" fontId="19" fillId="39" borderId="49" xfId="1" applyNumberFormat="1" applyFont="1" applyFill="1" applyBorder="1" applyAlignment="1">
      <alignment horizontal="center"/>
    </xf>
    <xf numFmtId="167" fontId="19" fillId="39" borderId="57" xfId="1" applyNumberFormat="1" applyFont="1" applyFill="1" applyBorder="1" applyAlignment="1">
      <alignment horizontal="center"/>
    </xf>
    <xf numFmtId="1" fontId="19" fillId="39" borderId="58" xfId="1" applyNumberFormat="1" applyFont="1" applyFill="1" applyBorder="1" applyAlignment="1">
      <alignment horizontal="center"/>
    </xf>
    <xf numFmtId="166" fontId="19" fillId="39" borderId="59" xfId="1" applyNumberFormat="1" applyFont="1" applyFill="1" applyBorder="1" applyAlignment="1">
      <alignment horizontal="center"/>
    </xf>
    <xf numFmtId="1" fontId="19" fillId="39" borderId="57" xfId="1" applyNumberFormat="1" applyFont="1" applyFill="1" applyBorder="1" applyAlignment="1">
      <alignment horizontal="center" vertical="center"/>
    </xf>
    <xf numFmtId="2" fontId="19" fillId="39" borderId="57" xfId="1" applyNumberFormat="1" applyFont="1" applyFill="1" applyBorder="1" applyAlignment="1">
      <alignment horizontal="center" vertical="center"/>
    </xf>
    <xf numFmtId="2" fontId="19" fillId="39" borderId="57" xfId="1" applyNumberFormat="1" applyFont="1" applyFill="1" applyBorder="1" applyAlignment="1">
      <alignment horizontal="center"/>
    </xf>
    <xf numFmtId="1" fontId="19" fillId="39" borderId="57" xfId="1" applyNumberFormat="1" applyFont="1" applyFill="1" applyBorder="1" applyAlignment="1">
      <alignment horizontal="center"/>
    </xf>
    <xf numFmtId="0" fontId="19" fillId="39" borderId="60" xfId="1" applyFont="1" applyFill="1" applyBorder="1" applyAlignment="1" applyProtection="1">
      <alignment horizontal="center"/>
      <protection locked="0"/>
    </xf>
    <xf numFmtId="0" fontId="19" fillId="39" borderId="57" xfId="1" applyFont="1" applyFill="1" applyBorder="1" applyAlignment="1" applyProtection="1">
      <alignment horizontal="center"/>
      <protection locked="0"/>
    </xf>
    <xf numFmtId="0" fontId="19" fillId="39" borderId="49" xfId="1" applyFont="1" applyFill="1" applyBorder="1" applyAlignment="1" applyProtection="1">
      <alignment horizontal="center"/>
      <protection locked="0"/>
    </xf>
    <xf numFmtId="166" fontId="19" fillId="37" borderId="49" xfId="1" applyNumberFormat="1" applyFont="1" applyFill="1" applyBorder="1" applyAlignment="1">
      <alignment horizontal="center"/>
    </xf>
    <xf numFmtId="166" fontId="19" fillId="37" borderId="57" xfId="1" applyNumberFormat="1" applyFont="1" applyFill="1" applyBorder="1" applyAlignment="1">
      <alignment horizontal="center"/>
    </xf>
    <xf numFmtId="0" fontId="19" fillId="37" borderId="57" xfId="1" applyNumberFormat="1" applyFont="1" applyFill="1" applyBorder="1" applyAlignment="1" applyProtection="1">
      <alignment horizontal="center"/>
      <protection locked="0"/>
    </xf>
    <xf numFmtId="0" fontId="19" fillId="37" borderId="58" xfId="1" applyFont="1" applyFill="1" applyBorder="1" applyAlignment="1" applyProtection="1">
      <alignment horizontal="center"/>
      <protection locked="0"/>
    </xf>
    <xf numFmtId="1" fontId="19" fillId="37" borderId="49" xfId="1" applyNumberFormat="1" applyFont="1" applyFill="1" applyBorder="1" applyAlignment="1">
      <alignment horizontal="center"/>
    </xf>
    <xf numFmtId="167" fontId="19" fillId="37" borderId="57" xfId="1" applyNumberFormat="1" applyFont="1" applyFill="1" applyBorder="1" applyAlignment="1">
      <alignment horizontal="center"/>
    </xf>
    <xf numFmtId="1" fontId="19" fillId="37" borderId="58" xfId="1" applyNumberFormat="1" applyFont="1" applyFill="1" applyBorder="1" applyAlignment="1">
      <alignment horizontal="center"/>
    </xf>
    <xf numFmtId="166" fontId="19" fillId="0" borderId="49" xfId="1" applyNumberFormat="1" applyFont="1" applyFill="1" applyBorder="1" applyAlignment="1">
      <alignment horizontal="center"/>
    </xf>
    <xf numFmtId="166" fontId="19" fillId="0" borderId="59" xfId="1" applyNumberFormat="1" applyFont="1" applyFill="1" applyBorder="1" applyAlignment="1">
      <alignment horizontal="center"/>
    </xf>
    <xf numFmtId="1" fontId="19" fillId="0" borderId="49" xfId="1" applyNumberFormat="1" applyFont="1" applyFill="1" applyBorder="1" applyAlignment="1">
      <alignment horizontal="center" vertical="center"/>
    </xf>
    <xf numFmtId="1" fontId="19" fillId="0" borderId="57" xfId="1" applyNumberFormat="1" applyFont="1" applyFill="1" applyBorder="1" applyAlignment="1">
      <alignment horizontal="center" vertical="center"/>
    </xf>
    <xf numFmtId="2" fontId="19" fillId="0" borderId="57" xfId="1" applyNumberFormat="1" applyFont="1" applyFill="1" applyBorder="1" applyAlignment="1">
      <alignment horizontal="center" vertical="center"/>
    </xf>
    <xf numFmtId="2" fontId="19" fillId="0" borderId="57" xfId="1" applyNumberFormat="1" applyFont="1" applyFill="1" applyBorder="1" applyAlignment="1">
      <alignment horizontal="center"/>
    </xf>
    <xf numFmtId="1" fontId="19" fillId="0" borderId="57" xfId="1" applyNumberFormat="1" applyFont="1" applyFill="1" applyBorder="1" applyAlignment="1">
      <alignment horizontal="center"/>
    </xf>
    <xf numFmtId="0" fontId="19" fillId="0" borderId="60" xfId="1" applyFont="1" applyFill="1" applyBorder="1" applyAlignment="1" applyProtection="1">
      <alignment horizontal="center"/>
      <protection locked="0"/>
    </xf>
    <xf numFmtId="0" fontId="19" fillId="0" borderId="57" xfId="1" applyFont="1" applyFill="1" applyBorder="1" applyAlignment="1" applyProtection="1">
      <alignment horizontal="center"/>
      <protection locked="0"/>
    </xf>
    <xf numFmtId="1" fontId="19" fillId="37" borderId="49" xfId="1" applyNumberFormat="1" applyFont="1" applyFill="1" applyBorder="1" applyAlignment="1" applyProtection="1">
      <alignment horizontal="center"/>
      <protection locked="0"/>
    </xf>
    <xf numFmtId="0" fontId="19" fillId="37" borderId="57" xfId="1" applyFont="1" applyFill="1" applyBorder="1" applyAlignment="1" applyProtection="1">
      <alignment horizontal="center"/>
      <protection locked="0"/>
    </xf>
    <xf numFmtId="0" fontId="19" fillId="0" borderId="49" xfId="1" applyFont="1" applyFill="1" applyBorder="1" applyAlignment="1" applyProtection="1">
      <alignment horizontal="center"/>
      <protection locked="0"/>
    </xf>
    <xf numFmtId="0" fontId="19" fillId="37" borderId="49" xfId="1" applyFont="1" applyFill="1" applyBorder="1" applyAlignment="1" applyProtection="1">
      <alignment horizontal="center"/>
      <protection locked="0"/>
    </xf>
    <xf numFmtId="2" fontId="19" fillId="37" borderId="60" xfId="1" applyNumberFormat="1" applyFont="1" applyFill="1" applyBorder="1" applyAlignment="1" applyProtection="1">
      <alignment horizontal="center"/>
      <protection locked="0"/>
    </xf>
    <xf numFmtId="166" fontId="19" fillId="39" borderId="33" xfId="1" applyNumberFormat="1" applyFont="1" applyFill="1" applyBorder="1" applyAlignment="1">
      <alignment horizontal="center"/>
    </xf>
    <xf numFmtId="166" fontId="19" fillId="39" borderId="28" xfId="1" applyNumberFormat="1" applyFont="1" applyFill="1" applyBorder="1" applyAlignment="1">
      <alignment horizontal="center"/>
    </xf>
    <xf numFmtId="0" fontId="19" fillId="39" borderId="28" xfId="1" applyNumberFormat="1" applyFont="1" applyFill="1" applyBorder="1" applyAlignment="1" applyProtection="1">
      <alignment horizontal="center"/>
      <protection locked="0"/>
    </xf>
    <xf numFmtId="0" fontId="19" fillId="39" borderId="29" xfId="1" applyFont="1" applyFill="1" applyBorder="1" applyAlignment="1" applyProtection="1">
      <alignment horizontal="center"/>
      <protection locked="0"/>
    </xf>
    <xf numFmtId="1" fontId="19" fillId="39" borderId="33" xfId="1" applyNumberFormat="1" applyFont="1" applyFill="1" applyBorder="1" applyAlignment="1">
      <alignment horizontal="center"/>
    </xf>
    <xf numFmtId="9" fontId="19" fillId="39" borderId="28" xfId="2" applyFont="1" applyFill="1" applyBorder="1" applyAlignment="1">
      <alignment horizontal="center"/>
    </xf>
    <xf numFmtId="167" fontId="19" fillId="39" borderId="28" xfId="1" applyNumberFormat="1" applyFont="1" applyFill="1" applyBorder="1" applyAlignment="1">
      <alignment horizontal="center"/>
    </xf>
    <xf numFmtId="1" fontId="19" fillId="39" borderId="29" xfId="1" applyNumberFormat="1" applyFont="1" applyFill="1" applyBorder="1" applyAlignment="1">
      <alignment horizontal="center"/>
    </xf>
    <xf numFmtId="166" fontId="19" fillId="39" borderId="29" xfId="1" applyNumberFormat="1" applyFont="1" applyFill="1" applyBorder="1" applyAlignment="1">
      <alignment horizontal="center"/>
    </xf>
    <xf numFmtId="1" fontId="19" fillId="39" borderId="33" xfId="1" applyNumberFormat="1" applyFont="1" applyFill="1" applyBorder="1" applyAlignment="1">
      <alignment horizontal="center" vertical="center"/>
    </xf>
    <xf numFmtId="1" fontId="19" fillId="39" borderId="28" xfId="1" applyNumberFormat="1" applyFont="1" applyFill="1" applyBorder="1" applyAlignment="1">
      <alignment horizontal="center" vertical="center"/>
    </xf>
    <xf numFmtId="2" fontId="19" fillId="39" borderId="28" xfId="1" applyNumberFormat="1" applyFont="1" applyFill="1" applyBorder="1" applyAlignment="1">
      <alignment horizontal="center" vertical="center"/>
    </xf>
    <xf numFmtId="2" fontId="19" fillId="39" borderId="28" xfId="1" applyNumberFormat="1" applyFont="1" applyFill="1" applyBorder="1" applyAlignment="1">
      <alignment horizontal="center"/>
    </xf>
    <xf numFmtId="1" fontId="19" fillId="39" borderId="28" xfId="1" applyNumberFormat="1" applyFont="1" applyFill="1" applyBorder="1" applyAlignment="1">
      <alignment horizontal="center"/>
    </xf>
    <xf numFmtId="167" fontId="19" fillId="39" borderId="29" xfId="1" applyNumberFormat="1" applyFont="1" applyFill="1" applyBorder="1" applyAlignment="1">
      <alignment horizontal="center"/>
    </xf>
    <xf numFmtId="0" fontId="19" fillId="39" borderId="61" xfId="1" applyFont="1" applyFill="1" applyBorder="1" applyAlignment="1" applyProtection="1">
      <alignment horizontal="center"/>
      <protection locked="0"/>
    </xf>
    <xf numFmtId="0" fontId="19" fillId="39" borderId="28" xfId="1" applyFont="1" applyFill="1" applyBorder="1" applyAlignment="1" applyProtection="1">
      <alignment horizontal="center"/>
      <protection locked="0"/>
    </xf>
    <xf numFmtId="164" fontId="19" fillId="39" borderId="29" xfId="1" applyNumberFormat="1" applyFont="1" applyFill="1" applyBorder="1" applyAlignment="1" applyProtection="1">
      <alignment horizontal="center"/>
      <protection locked="0"/>
    </xf>
    <xf numFmtId="164" fontId="19" fillId="39" borderId="28" xfId="1" applyNumberFormat="1" applyFont="1" applyFill="1" applyBorder="1" applyAlignment="1" applyProtection="1">
      <alignment horizontal="center"/>
      <protection locked="0"/>
    </xf>
    <xf numFmtId="2" fontId="19" fillId="39" borderId="28" xfId="1" applyNumberFormat="1" applyFont="1" applyFill="1" applyBorder="1" applyAlignment="1" applyProtection="1">
      <alignment horizontal="center"/>
      <protection locked="0"/>
    </xf>
    <xf numFmtId="2" fontId="19" fillId="39" borderId="62" xfId="1" applyNumberFormat="1" applyFont="1" applyFill="1" applyBorder="1" applyAlignment="1" applyProtection="1">
      <alignment horizontal="center"/>
      <protection locked="0"/>
    </xf>
    <xf numFmtId="0" fontId="19" fillId="39" borderId="33" xfId="1" applyFont="1" applyFill="1" applyBorder="1" applyAlignment="1" applyProtection="1">
      <alignment horizontal="center"/>
      <protection locked="0"/>
    </xf>
    <xf numFmtId="2" fontId="19" fillId="39" borderId="29" xfId="1" applyNumberFormat="1" applyFont="1" applyFill="1" applyBorder="1" applyAlignment="1" applyProtection="1">
      <alignment horizontal="center"/>
      <protection locked="0"/>
    </xf>
    <xf numFmtId="164" fontId="19" fillId="39" borderId="33" xfId="1" applyNumberFormat="1" applyFont="1" applyFill="1" applyBorder="1" applyAlignment="1">
      <alignment horizontal="center"/>
    </xf>
    <xf numFmtId="168" fontId="19" fillId="0" borderId="0" xfId="1" applyNumberFormat="1" applyFont="1" applyAlignment="1">
      <alignment horizontal="center"/>
    </xf>
    <xf numFmtId="0" fontId="19" fillId="0" borderId="0" xfId="1" applyFont="1" applyBorder="1" applyAlignment="1" applyProtection="1">
      <alignment horizontal="center"/>
      <protection locked="0"/>
    </xf>
    <xf numFmtId="2" fontId="19" fillId="0" borderId="0" xfId="1" applyNumberFormat="1" applyFont="1" applyBorder="1" applyAlignment="1" applyProtection="1">
      <alignment horizontal="center"/>
      <protection locked="0"/>
    </xf>
    <xf numFmtId="0" fontId="21" fillId="44" borderId="10" xfId="1" applyFont="1" applyFill="1" applyBorder="1" applyAlignment="1">
      <alignment horizontal="center"/>
    </xf>
    <xf numFmtId="0" fontId="21" fillId="44" borderId="11" xfId="1" applyFont="1" applyFill="1" applyBorder="1" applyAlignment="1">
      <alignment horizontal="center"/>
    </xf>
    <xf numFmtId="1" fontId="21" fillId="44" borderId="11" xfId="1" applyNumberFormat="1" applyFont="1" applyFill="1" applyBorder="1" applyAlignment="1">
      <alignment horizontal="center"/>
    </xf>
    <xf numFmtId="9" fontId="21" fillId="44" borderId="11" xfId="2" applyFont="1" applyFill="1" applyBorder="1" applyAlignment="1">
      <alignment horizontal="center"/>
    </xf>
    <xf numFmtId="168" fontId="21" fillId="44" borderId="11" xfId="1" applyNumberFormat="1" applyFont="1" applyFill="1" applyBorder="1" applyAlignment="1">
      <alignment horizontal="center"/>
    </xf>
    <xf numFmtId="2" fontId="21" fillId="44" borderId="11" xfId="1" applyNumberFormat="1" applyFont="1" applyFill="1" applyBorder="1" applyAlignment="1">
      <alignment horizontal="center"/>
    </xf>
    <xf numFmtId="164" fontId="21" fillId="44" borderId="11" xfId="1" applyNumberFormat="1" applyFont="1" applyFill="1" applyBorder="1" applyAlignment="1">
      <alignment horizontal="center"/>
    </xf>
    <xf numFmtId="0" fontId="21" fillId="44" borderId="11" xfId="1" applyFont="1" applyFill="1" applyBorder="1" applyAlignment="1" applyProtection="1">
      <alignment horizontal="center"/>
      <protection locked="0"/>
    </xf>
    <xf numFmtId="2" fontId="21" fillId="44" borderId="11" xfId="1" applyNumberFormat="1" applyFont="1" applyFill="1" applyBorder="1" applyAlignment="1" applyProtection="1">
      <alignment horizontal="center"/>
      <protection locked="0"/>
    </xf>
    <xf numFmtId="0" fontId="21" fillId="36" borderId="10" xfId="1" applyFont="1" applyFill="1" applyBorder="1" applyAlignment="1">
      <alignment horizontal="center"/>
    </xf>
    <xf numFmtId="0" fontId="19" fillId="36" borderId="11" xfId="1" applyFont="1" applyFill="1" applyBorder="1" applyAlignment="1">
      <alignment horizontal="center"/>
    </xf>
    <xf numFmtId="168" fontId="19" fillId="36" borderId="11" xfId="1" applyNumberFormat="1" applyFont="1" applyFill="1" applyBorder="1" applyAlignment="1">
      <alignment horizontal="center"/>
    </xf>
    <xf numFmtId="2" fontId="19" fillId="36" borderId="11" xfId="1" applyNumberFormat="1" applyFont="1" applyFill="1" applyBorder="1" applyAlignment="1">
      <alignment horizontal="center"/>
    </xf>
    <xf numFmtId="1" fontId="19" fillId="36" borderId="11" xfId="1" applyNumberFormat="1" applyFont="1" applyFill="1" applyBorder="1" applyAlignment="1">
      <alignment horizontal="center"/>
    </xf>
    <xf numFmtId="0" fontId="19" fillId="36" borderId="11" xfId="1" applyFont="1" applyFill="1" applyBorder="1" applyAlignment="1" applyProtection="1">
      <alignment horizontal="center"/>
      <protection locked="0"/>
    </xf>
    <xf numFmtId="2" fontId="19" fillId="36" borderId="11" xfId="1" applyNumberFormat="1" applyFont="1" applyFill="1" applyBorder="1" applyAlignment="1" applyProtection="1">
      <alignment horizontal="center"/>
      <protection locked="0"/>
    </xf>
    <xf numFmtId="0" fontId="21" fillId="45" borderId="30" xfId="1" applyFont="1" applyFill="1" applyBorder="1" applyAlignment="1">
      <alignment horizontal="center"/>
    </xf>
    <xf numFmtId="0" fontId="19" fillId="45" borderId="31" xfId="1" applyFont="1" applyFill="1" applyBorder="1" applyAlignment="1">
      <alignment horizontal="center"/>
    </xf>
    <xf numFmtId="168" fontId="19" fillId="45" borderId="31" xfId="1" applyNumberFormat="1" applyFont="1" applyFill="1" applyBorder="1" applyAlignment="1">
      <alignment horizontal="center"/>
    </xf>
    <xf numFmtId="1" fontId="19" fillId="45" borderId="31" xfId="1" applyNumberFormat="1" applyFont="1" applyFill="1" applyBorder="1" applyAlignment="1">
      <alignment horizontal="center"/>
    </xf>
    <xf numFmtId="2" fontId="19" fillId="45" borderId="31" xfId="1" applyNumberFormat="1" applyFont="1" applyFill="1" applyBorder="1" applyAlignment="1">
      <alignment horizontal="center"/>
    </xf>
    <xf numFmtId="0" fontId="19" fillId="45" borderId="31" xfId="1" applyFont="1" applyFill="1" applyBorder="1" applyAlignment="1" applyProtection="1">
      <alignment horizontal="center"/>
      <protection locked="0"/>
    </xf>
    <xf numFmtId="22" fontId="17" fillId="0" borderId="0" xfId="1" applyNumberFormat="1"/>
    <xf numFmtId="1" fontId="19" fillId="0" borderId="0" xfId="1" applyNumberFormat="1" applyFont="1" applyAlignment="1">
      <alignment horizontal="center"/>
    </xf>
    <xf numFmtId="0" fontId="21" fillId="0" borderId="0" xfId="1" applyFont="1" applyFill="1" applyBorder="1" applyAlignment="1" applyProtection="1">
      <alignment horizontal="center"/>
      <protection locked="0"/>
    </xf>
    <xf numFmtId="0" fontId="21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21" fillId="0" borderId="0" xfId="1" applyFont="1" applyFill="1" applyBorder="1" applyAlignment="1">
      <alignment horizontal="center"/>
    </xf>
    <xf numFmtId="166" fontId="19" fillId="0" borderId="0" xfId="1" applyNumberFormat="1" applyFont="1" applyFill="1" applyBorder="1" applyAlignment="1">
      <alignment horizontal="center"/>
    </xf>
    <xf numFmtId="0" fontId="19" fillId="0" borderId="0" xfId="1" applyFont="1" applyFill="1" applyBorder="1" applyAlignment="1" applyProtection="1">
      <alignment horizontal="center"/>
      <protection locked="0"/>
    </xf>
    <xf numFmtId="0" fontId="18" fillId="0" borderId="0" xfId="1" applyFont="1" applyFill="1" applyAlignment="1">
      <alignment horizontal="left"/>
    </xf>
    <xf numFmtId="167" fontId="19" fillId="0" borderId="36" xfId="1" applyNumberFormat="1" applyFont="1" applyFill="1" applyBorder="1" applyAlignment="1">
      <alignment horizontal="center"/>
    </xf>
    <xf numFmtId="164" fontId="19" fillId="0" borderId="47" xfId="1" applyNumberFormat="1" applyFont="1" applyFill="1" applyBorder="1" applyAlignment="1" applyProtection="1">
      <alignment horizontal="center"/>
      <protection locked="0"/>
    </xf>
    <xf numFmtId="164" fontId="19" fillId="37" borderId="43" xfId="1" applyNumberFormat="1" applyFont="1" applyFill="1" applyBorder="1" applyAlignment="1" applyProtection="1">
      <alignment horizontal="center"/>
      <protection locked="0"/>
    </xf>
    <xf numFmtId="164" fontId="19" fillId="37" borderId="47" xfId="1" applyNumberFormat="1" applyFont="1" applyFill="1" applyBorder="1" applyAlignment="1" applyProtection="1">
      <alignment horizontal="center"/>
      <protection locked="0"/>
    </xf>
    <xf numFmtId="2" fontId="19" fillId="0" borderId="43" xfId="1" applyNumberFormat="1" applyFont="1" applyFill="1" applyBorder="1" applyAlignment="1" applyProtection="1">
      <alignment horizontal="center"/>
      <protection locked="0"/>
    </xf>
    <xf numFmtId="2" fontId="19" fillId="0" borderId="48" xfId="1" applyNumberFormat="1" applyFont="1" applyFill="1" applyBorder="1" applyAlignment="1" applyProtection="1">
      <alignment horizontal="center"/>
      <protection locked="0"/>
    </xf>
    <xf numFmtId="2" fontId="19" fillId="37" borderId="43" xfId="1" applyNumberFormat="1" applyFont="1" applyFill="1" applyBorder="1" applyAlignment="1" applyProtection="1">
      <alignment horizontal="center"/>
      <protection locked="0"/>
    </xf>
    <xf numFmtId="2" fontId="19" fillId="0" borderId="47" xfId="1" applyNumberFormat="1" applyFont="1" applyFill="1" applyBorder="1" applyAlignment="1" applyProtection="1">
      <alignment horizontal="center"/>
      <protection locked="0"/>
    </xf>
    <xf numFmtId="164" fontId="19" fillId="37" borderId="45" xfId="1" applyNumberFormat="1" applyFont="1" applyFill="1" applyBorder="1" applyAlignment="1">
      <alignment horizontal="center"/>
    </xf>
    <xf numFmtId="2" fontId="19" fillId="37" borderId="47" xfId="1" applyNumberFormat="1" applyFont="1" applyFill="1" applyBorder="1" applyAlignment="1" applyProtection="1">
      <alignment horizontal="center"/>
      <protection locked="0"/>
    </xf>
    <xf numFmtId="164" fontId="19" fillId="0" borderId="45" xfId="1" applyNumberFormat="1" applyFont="1" applyFill="1" applyBorder="1" applyAlignment="1">
      <alignment horizontal="center"/>
    </xf>
    <xf numFmtId="0" fontId="17" fillId="0" borderId="40" xfId="1" applyFill="1" applyBorder="1" applyAlignment="1">
      <alignment horizontal="center"/>
    </xf>
    <xf numFmtId="166" fontId="19" fillId="39" borderId="43" xfId="1" applyNumberFormat="1" applyFont="1" applyFill="1" applyBorder="1" applyAlignment="1" applyProtection="1">
      <alignment horizontal="center"/>
      <protection locked="0"/>
    </xf>
    <xf numFmtId="0" fontId="17" fillId="39" borderId="40" xfId="1" applyFill="1" applyBorder="1" applyAlignment="1">
      <alignment horizontal="center"/>
    </xf>
    <xf numFmtId="0" fontId="19" fillId="46" borderId="41" xfId="1" applyFont="1" applyFill="1" applyBorder="1" applyAlignment="1" applyProtection="1">
      <alignment horizontal="center"/>
      <protection locked="0"/>
    </xf>
    <xf numFmtId="164" fontId="19" fillId="46" borderId="43" xfId="1" applyNumberFormat="1" applyFont="1" applyFill="1" applyBorder="1" applyAlignment="1" applyProtection="1">
      <alignment horizontal="center"/>
      <protection locked="0"/>
    </xf>
    <xf numFmtId="164" fontId="19" fillId="46" borderId="47" xfId="1" applyNumberFormat="1" applyFont="1" applyFill="1" applyBorder="1" applyAlignment="1" applyProtection="1">
      <alignment horizontal="center"/>
      <protection locked="0"/>
    </xf>
    <xf numFmtId="0" fontId="19" fillId="46" borderId="46" xfId="1" applyFont="1" applyFill="1" applyBorder="1" applyAlignment="1" applyProtection="1">
      <alignment horizontal="center"/>
      <protection locked="0"/>
    </xf>
    <xf numFmtId="2" fontId="19" fillId="46" borderId="43" xfId="1" applyNumberFormat="1" applyFont="1" applyFill="1" applyBorder="1" applyAlignment="1" applyProtection="1">
      <alignment horizontal="center"/>
      <protection locked="0"/>
    </xf>
    <xf numFmtId="2" fontId="19" fillId="46" borderId="48" xfId="1" applyNumberFormat="1" applyFont="1" applyFill="1" applyBorder="1" applyAlignment="1" applyProtection="1">
      <alignment horizontal="center"/>
      <protection locked="0"/>
    </xf>
    <xf numFmtId="2" fontId="19" fillId="46" borderId="47" xfId="1" applyNumberFormat="1" applyFont="1" applyFill="1" applyBorder="1" applyAlignment="1" applyProtection="1">
      <alignment horizontal="center"/>
      <protection locked="0"/>
    </xf>
    <xf numFmtId="164" fontId="19" fillId="46" borderId="45" xfId="1" applyNumberFormat="1" applyFont="1" applyFill="1" applyBorder="1" applyAlignment="1">
      <alignment horizontal="center"/>
    </xf>
    <xf numFmtId="166" fontId="19" fillId="39" borderId="51" xfId="1" applyNumberFormat="1" applyFont="1" applyFill="1" applyBorder="1" applyAlignment="1">
      <alignment horizontal="center"/>
    </xf>
    <xf numFmtId="166" fontId="19" fillId="39" borderId="52" xfId="1" applyNumberFormat="1" applyFont="1" applyFill="1" applyBorder="1" applyAlignment="1">
      <alignment horizontal="center"/>
    </xf>
    <xf numFmtId="0" fontId="19" fillId="39" borderId="52" xfId="1" applyNumberFormat="1" applyFont="1" applyFill="1" applyBorder="1" applyAlignment="1" applyProtection="1">
      <alignment horizontal="center"/>
      <protection locked="0"/>
    </xf>
    <xf numFmtId="0" fontId="19" fillId="39" borderId="53" xfId="1" applyFont="1" applyFill="1" applyBorder="1" applyAlignment="1" applyProtection="1">
      <alignment horizontal="center"/>
      <protection locked="0"/>
    </xf>
    <xf numFmtId="1" fontId="19" fillId="39" borderId="51" xfId="1" applyNumberFormat="1" applyFont="1" applyFill="1" applyBorder="1" applyAlignment="1">
      <alignment horizontal="center"/>
    </xf>
    <xf numFmtId="9" fontId="19" fillId="39" borderId="52" xfId="2" applyFont="1" applyFill="1" applyBorder="1" applyAlignment="1">
      <alignment horizontal="center"/>
    </xf>
    <xf numFmtId="167" fontId="19" fillId="39" borderId="52" xfId="1" applyNumberFormat="1" applyFont="1" applyFill="1" applyBorder="1" applyAlignment="1">
      <alignment horizontal="center"/>
    </xf>
    <xf numFmtId="1" fontId="19" fillId="39" borderId="53" xfId="1" applyNumberFormat="1" applyFont="1" applyFill="1" applyBorder="1" applyAlignment="1">
      <alignment horizontal="center"/>
    </xf>
    <xf numFmtId="166" fontId="19" fillId="39" borderId="54" xfId="1" applyNumberFormat="1" applyFont="1" applyFill="1" applyBorder="1" applyAlignment="1">
      <alignment horizontal="center"/>
    </xf>
    <xf numFmtId="1" fontId="19" fillId="39" borderId="55" xfId="1" applyNumberFormat="1" applyFont="1" applyFill="1" applyBorder="1" applyAlignment="1">
      <alignment horizontal="center"/>
    </xf>
    <xf numFmtId="2" fontId="19" fillId="39" borderId="52" xfId="1" applyNumberFormat="1" applyFont="1" applyFill="1" applyBorder="1" applyAlignment="1">
      <alignment horizontal="center"/>
    </xf>
    <xf numFmtId="1" fontId="19" fillId="39" borderId="52" xfId="1" applyNumberFormat="1" applyFont="1" applyFill="1" applyBorder="1" applyAlignment="1">
      <alignment horizontal="center"/>
    </xf>
    <xf numFmtId="167" fontId="19" fillId="39" borderId="53" xfId="1" applyNumberFormat="1" applyFont="1" applyFill="1" applyBorder="1" applyAlignment="1">
      <alignment horizontal="center"/>
    </xf>
    <xf numFmtId="0" fontId="19" fillId="39" borderId="55" xfId="1" applyFont="1" applyFill="1" applyBorder="1" applyAlignment="1" applyProtection="1">
      <alignment horizontal="center"/>
      <protection locked="0"/>
    </xf>
    <xf numFmtId="0" fontId="19" fillId="46" borderId="52" xfId="1" applyFont="1" applyFill="1" applyBorder="1" applyAlignment="1" applyProtection="1">
      <alignment horizontal="center"/>
      <protection locked="0"/>
    </xf>
    <xf numFmtId="164" fontId="19" fillId="46" borderId="52" xfId="1" applyNumberFormat="1" applyFont="1" applyFill="1" applyBorder="1" applyAlignment="1" applyProtection="1">
      <alignment horizontal="center"/>
      <protection locked="0"/>
    </xf>
    <xf numFmtId="164" fontId="19" fillId="46" borderId="53" xfId="1" applyNumberFormat="1" applyFont="1" applyFill="1" applyBorder="1" applyAlignment="1" applyProtection="1">
      <alignment horizontal="center"/>
      <protection locked="0"/>
    </xf>
    <xf numFmtId="0" fontId="19" fillId="46" borderId="55" xfId="1" applyFont="1" applyFill="1" applyBorder="1" applyAlignment="1" applyProtection="1">
      <alignment horizontal="center"/>
      <protection locked="0"/>
    </xf>
    <xf numFmtId="2" fontId="19" fillId="46" borderId="52" xfId="1" applyNumberFormat="1" applyFont="1" applyFill="1" applyBorder="1" applyAlignment="1" applyProtection="1">
      <alignment horizontal="center"/>
      <protection locked="0"/>
    </xf>
    <xf numFmtId="2" fontId="19" fillId="46" borderId="54" xfId="1" applyNumberFormat="1" applyFont="1" applyFill="1" applyBorder="1" applyAlignment="1" applyProtection="1">
      <alignment horizontal="center"/>
      <protection locked="0"/>
    </xf>
    <xf numFmtId="2" fontId="19" fillId="46" borderId="53" xfId="1" applyNumberFormat="1" applyFont="1" applyFill="1" applyBorder="1" applyAlignment="1" applyProtection="1">
      <alignment horizontal="center"/>
      <protection locked="0"/>
    </xf>
    <xf numFmtId="164" fontId="19" fillId="46" borderId="51" xfId="1" applyNumberFormat="1" applyFont="1" applyFill="1" applyBorder="1" applyAlignment="1">
      <alignment horizontal="center"/>
    </xf>
    <xf numFmtId="9" fontId="19" fillId="39" borderId="41" xfId="2" applyFont="1" applyFill="1" applyBorder="1" applyAlignment="1">
      <alignment horizontal="center"/>
    </xf>
    <xf numFmtId="167" fontId="19" fillId="39" borderId="42" xfId="1" applyNumberFormat="1" applyFont="1" applyFill="1" applyBorder="1" applyAlignment="1">
      <alignment horizontal="center"/>
    </xf>
    <xf numFmtId="164" fontId="19" fillId="46" borderId="41" xfId="1" applyNumberFormat="1" applyFont="1" applyFill="1" applyBorder="1" applyAlignment="1" applyProtection="1">
      <alignment horizontal="center"/>
      <protection locked="0"/>
    </xf>
    <xf numFmtId="164" fontId="19" fillId="46" borderId="42" xfId="1" applyNumberFormat="1" applyFont="1" applyFill="1" applyBorder="1" applyAlignment="1" applyProtection="1">
      <alignment horizontal="center"/>
      <protection locked="0"/>
    </xf>
    <xf numFmtId="2" fontId="19" fillId="46" borderId="41" xfId="1" applyNumberFormat="1" applyFont="1" applyFill="1" applyBorder="1" applyAlignment="1" applyProtection="1">
      <alignment horizontal="center"/>
      <protection locked="0"/>
    </xf>
    <xf numFmtId="2" fontId="19" fillId="46" borderId="44" xfId="1" applyNumberFormat="1" applyFont="1" applyFill="1" applyBorder="1" applyAlignment="1" applyProtection="1">
      <alignment horizontal="center"/>
      <protection locked="0"/>
    </xf>
    <xf numFmtId="2" fontId="19" fillId="46" borderId="42" xfId="1" applyNumberFormat="1" applyFont="1" applyFill="1" applyBorder="1" applyAlignment="1" applyProtection="1">
      <alignment horizontal="center"/>
      <protection locked="0"/>
    </xf>
    <xf numFmtId="164" fontId="19" fillId="46" borderId="40" xfId="1" applyNumberFormat="1" applyFont="1" applyFill="1" applyBorder="1" applyAlignment="1">
      <alignment horizontal="center"/>
    </xf>
    <xf numFmtId="2" fontId="19" fillId="0" borderId="50" xfId="1" applyNumberFormat="1" applyFont="1" applyFill="1" applyBorder="1" applyAlignment="1">
      <alignment horizontal="center"/>
    </xf>
    <xf numFmtId="167" fontId="19" fillId="41" borderId="43" xfId="1" applyNumberFormat="1" applyFont="1" applyFill="1" applyBorder="1" applyAlignment="1">
      <alignment horizontal="center"/>
    </xf>
    <xf numFmtId="166" fontId="19" fillId="41" borderId="48" xfId="1" applyNumberFormat="1" applyFont="1" applyFill="1" applyBorder="1" applyAlignment="1">
      <alignment horizontal="center"/>
    </xf>
    <xf numFmtId="2" fontId="19" fillId="41" borderId="50" xfId="1" applyNumberFormat="1" applyFont="1" applyFill="1" applyBorder="1" applyAlignment="1">
      <alignment horizontal="center"/>
    </xf>
    <xf numFmtId="0" fontId="19" fillId="41" borderId="50" xfId="1" applyFont="1" applyFill="1" applyBorder="1" applyAlignment="1" applyProtection="1">
      <alignment horizontal="center"/>
      <protection locked="0"/>
    </xf>
    <xf numFmtId="0" fontId="19" fillId="41" borderId="43" xfId="1" applyFont="1" applyFill="1" applyBorder="1" applyAlignment="1" applyProtection="1">
      <alignment horizontal="center"/>
      <protection locked="0"/>
    </xf>
    <xf numFmtId="164" fontId="19" fillId="41" borderId="47" xfId="1" applyNumberFormat="1" applyFont="1" applyFill="1" applyBorder="1" applyAlignment="1" applyProtection="1">
      <alignment horizontal="center"/>
      <protection locked="0"/>
    </xf>
    <xf numFmtId="164" fontId="19" fillId="41" borderId="45" xfId="1" applyNumberFormat="1" applyFont="1" applyFill="1" applyBorder="1" applyAlignment="1" applyProtection="1">
      <alignment horizontal="center"/>
      <protection locked="0"/>
    </xf>
    <xf numFmtId="0" fontId="19" fillId="41" borderId="45" xfId="1" applyFont="1" applyFill="1" applyBorder="1" applyAlignment="1" applyProtection="1">
      <alignment horizontal="center"/>
      <protection locked="0"/>
    </xf>
    <xf numFmtId="2" fontId="19" fillId="41" borderId="43" xfId="1" applyNumberFormat="1" applyFont="1" applyFill="1" applyBorder="1" applyAlignment="1" applyProtection="1">
      <alignment horizontal="center"/>
      <protection locked="0"/>
    </xf>
    <xf numFmtId="2" fontId="19" fillId="41" borderId="48" xfId="1" applyNumberFormat="1" applyFont="1" applyFill="1" applyBorder="1" applyAlignment="1" applyProtection="1">
      <alignment horizontal="center"/>
      <protection locked="0"/>
    </xf>
    <xf numFmtId="2" fontId="19" fillId="41" borderId="47" xfId="1" applyNumberFormat="1" applyFont="1" applyFill="1" applyBorder="1" applyAlignment="1" applyProtection="1">
      <alignment horizontal="center"/>
      <protection locked="0"/>
    </xf>
    <xf numFmtId="2" fontId="19" fillId="41" borderId="50" xfId="1" applyNumberFormat="1" applyFont="1" applyFill="1" applyBorder="1" applyAlignment="1" applyProtection="1">
      <alignment horizontal="center"/>
      <protection locked="0"/>
    </xf>
    <xf numFmtId="164" fontId="19" fillId="41" borderId="45" xfId="1" applyNumberFormat="1" applyFont="1" applyFill="1" applyBorder="1" applyAlignment="1">
      <alignment horizontal="center"/>
    </xf>
    <xf numFmtId="166" fontId="19" fillId="43" borderId="45" xfId="1" applyNumberFormat="1" applyFont="1" applyFill="1" applyBorder="1" applyAlignment="1">
      <alignment horizontal="center"/>
    </xf>
    <xf numFmtId="166" fontId="19" fillId="43" borderId="43" xfId="1" applyNumberFormat="1" applyFont="1" applyFill="1" applyBorder="1" applyAlignment="1">
      <alignment horizontal="center"/>
    </xf>
    <xf numFmtId="0" fontId="19" fillId="43" borderId="43" xfId="1" applyNumberFormat="1" applyFont="1" applyFill="1" applyBorder="1" applyAlignment="1" applyProtection="1">
      <alignment horizontal="center"/>
      <protection locked="0"/>
    </xf>
    <xf numFmtId="0" fontId="19" fillId="43" borderId="47" xfId="1" applyFont="1" applyFill="1" applyBorder="1" applyAlignment="1" applyProtection="1">
      <alignment horizontal="center"/>
      <protection locked="0"/>
    </xf>
    <xf numFmtId="166" fontId="19" fillId="39" borderId="63" xfId="1" applyNumberFormat="1" applyFont="1" applyFill="1" applyBorder="1" applyAlignment="1">
      <alignment horizontal="center"/>
    </xf>
    <xf numFmtId="1" fontId="19" fillId="39" borderId="49" xfId="1" applyNumberFormat="1" applyFont="1" applyFill="1" applyBorder="1" applyAlignment="1">
      <alignment horizontal="center"/>
    </xf>
    <xf numFmtId="2" fontId="19" fillId="39" borderId="50" xfId="1" applyNumberFormat="1" applyFont="1" applyFill="1" applyBorder="1" applyAlignment="1">
      <alignment horizontal="center"/>
    </xf>
    <xf numFmtId="166" fontId="19" fillId="43" borderId="40" xfId="1" applyNumberFormat="1" applyFont="1" applyFill="1" applyBorder="1" applyAlignment="1">
      <alignment horizontal="center"/>
    </xf>
    <xf numFmtId="166" fontId="19" fillId="43" borderId="41" xfId="1" applyNumberFormat="1" applyFont="1" applyFill="1" applyBorder="1" applyAlignment="1">
      <alignment horizontal="center"/>
    </xf>
    <xf numFmtId="0" fontId="19" fillId="43" borderId="41" xfId="1" applyNumberFormat="1" applyFont="1" applyFill="1" applyBorder="1" applyAlignment="1" applyProtection="1">
      <alignment horizontal="center"/>
      <protection locked="0"/>
    </xf>
    <xf numFmtId="0" fontId="19" fillId="43" borderId="42" xfId="1" applyFont="1" applyFill="1" applyBorder="1" applyAlignment="1" applyProtection="1">
      <alignment horizontal="center"/>
      <protection locked="0"/>
    </xf>
    <xf numFmtId="1" fontId="19" fillId="43" borderId="40" xfId="1" applyNumberFormat="1" applyFont="1" applyFill="1" applyBorder="1" applyAlignment="1">
      <alignment horizontal="center"/>
    </xf>
    <xf numFmtId="9" fontId="19" fillId="43" borderId="41" xfId="2" applyFont="1" applyFill="1" applyBorder="1" applyAlignment="1">
      <alignment horizontal="center"/>
    </xf>
    <xf numFmtId="2" fontId="19" fillId="43" borderId="41" xfId="1" applyNumberFormat="1" applyFont="1" applyFill="1" applyBorder="1" applyAlignment="1">
      <alignment horizontal="center"/>
    </xf>
    <xf numFmtId="1" fontId="19" fillId="43" borderId="42" xfId="1" applyNumberFormat="1" applyFont="1" applyFill="1" applyBorder="1" applyAlignment="1">
      <alignment horizontal="center"/>
    </xf>
    <xf numFmtId="2" fontId="19" fillId="0" borderId="46" xfId="1" applyNumberFormat="1" applyFont="1" applyFill="1" applyBorder="1" applyAlignment="1">
      <alignment horizontal="center"/>
    </xf>
    <xf numFmtId="1" fontId="19" fillId="39" borderId="44" xfId="1" applyNumberFormat="1" applyFont="1" applyFill="1" applyBorder="1" applyAlignment="1">
      <alignment horizontal="center"/>
    </xf>
    <xf numFmtId="166" fontId="19" fillId="39" borderId="19" xfId="1" applyNumberFormat="1" applyFont="1" applyFill="1" applyBorder="1" applyAlignment="1">
      <alignment horizontal="center"/>
    </xf>
    <xf numFmtId="2" fontId="19" fillId="39" borderId="46" xfId="1" applyNumberFormat="1" applyFont="1" applyFill="1" applyBorder="1" applyAlignment="1">
      <alignment horizontal="center"/>
    </xf>
    <xf numFmtId="1" fontId="19" fillId="43" borderId="48" xfId="1" applyNumberFormat="1" applyFont="1" applyFill="1" applyBorder="1" applyAlignment="1">
      <alignment horizontal="center"/>
    </xf>
    <xf numFmtId="166" fontId="19" fillId="0" borderId="19" xfId="1" applyNumberFormat="1" applyFont="1" applyFill="1" applyBorder="1" applyAlignment="1">
      <alignment horizontal="center"/>
    </xf>
    <xf numFmtId="1" fontId="19" fillId="39" borderId="48" xfId="1" applyNumberFormat="1" applyFont="1" applyFill="1" applyBorder="1" applyAlignment="1">
      <alignment horizontal="center"/>
    </xf>
    <xf numFmtId="0" fontId="19" fillId="46" borderId="43" xfId="1" applyFont="1" applyFill="1" applyBorder="1" applyAlignment="1" applyProtection="1">
      <alignment horizontal="center"/>
      <protection locked="0"/>
    </xf>
    <xf numFmtId="0" fontId="19" fillId="46" borderId="50" xfId="1" applyFont="1" applyFill="1" applyBorder="1" applyAlignment="1" applyProtection="1">
      <alignment horizontal="center"/>
      <protection locked="0"/>
    </xf>
    <xf numFmtId="0" fontId="17" fillId="0" borderId="43" xfId="1" applyFill="1" applyBorder="1" applyAlignment="1">
      <alignment horizontal="center" vertical="center"/>
    </xf>
    <xf numFmtId="1" fontId="19" fillId="41" borderId="43" xfId="1" applyNumberFormat="1" applyFont="1" applyFill="1" applyBorder="1" applyAlignment="1">
      <alignment horizontal="center" vertical="center"/>
    </xf>
    <xf numFmtId="167" fontId="19" fillId="37" borderId="52" xfId="1" applyNumberFormat="1" applyFont="1" applyFill="1" applyBorder="1" applyAlignment="1">
      <alignment horizontal="center"/>
    </xf>
    <xf numFmtId="0" fontId="17" fillId="0" borderId="64" xfId="1" applyBorder="1" applyAlignment="1">
      <alignment horizontal="center"/>
    </xf>
    <xf numFmtId="1" fontId="19" fillId="0" borderId="52" xfId="1" applyNumberFormat="1" applyFont="1" applyFill="1" applyBorder="1" applyAlignment="1">
      <alignment horizontal="center" vertical="center"/>
    </xf>
    <xf numFmtId="2" fontId="19" fillId="0" borderId="52" xfId="1" applyNumberFormat="1" applyFont="1" applyFill="1" applyBorder="1" applyAlignment="1">
      <alignment horizontal="center" vertical="center"/>
    </xf>
    <xf numFmtId="1" fontId="19" fillId="37" borderId="51" xfId="1" applyNumberFormat="1" applyFont="1" applyFill="1" applyBorder="1" applyAlignment="1" applyProtection="1">
      <alignment horizontal="center"/>
      <protection locked="0"/>
    </xf>
    <xf numFmtId="166" fontId="19" fillId="39" borderId="56" xfId="1" applyNumberFormat="1" applyFont="1" applyFill="1" applyBorder="1" applyAlignment="1">
      <alignment horizontal="center"/>
    </xf>
    <xf numFmtId="166" fontId="19" fillId="39" borderId="65" xfId="1" applyNumberFormat="1" applyFont="1" applyFill="1" applyBorder="1" applyAlignment="1">
      <alignment horizontal="center"/>
    </xf>
    <xf numFmtId="0" fontId="19" fillId="39" borderId="65" xfId="1" applyNumberFormat="1" applyFont="1" applyFill="1" applyBorder="1" applyAlignment="1" applyProtection="1">
      <alignment horizontal="center"/>
      <protection locked="0"/>
    </xf>
    <xf numFmtId="0" fontId="19" fillId="39" borderId="66" xfId="1" applyFont="1" applyFill="1" applyBorder="1" applyAlignment="1" applyProtection="1">
      <alignment horizontal="center"/>
      <protection locked="0"/>
    </xf>
    <xf numFmtId="1" fontId="19" fillId="39" borderId="56" xfId="1" applyNumberFormat="1" applyFont="1" applyFill="1" applyBorder="1" applyAlignment="1">
      <alignment horizontal="center"/>
    </xf>
    <xf numFmtId="9" fontId="19" fillId="39" borderId="65" xfId="2" applyFont="1" applyFill="1" applyBorder="1" applyAlignment="1">
      <alignment horizontal="center"/>
    </xf>
    <xf numFmtId="167" fontId="19" fillId="39" borderId="65" xfId="1" applyNumberFormat="1" applyFont="1" applyFill="1" applyBorder="1" applyAlignment="1">
      <alignment horizontal="center"/>
    </xf>
    <xf numFmtId="1" fontId="19" fillId="39" borderId="66" xfId="1" applyNumberFormat="1" applyFont="1" applyFill="1" applyBorder="1" applyAlignment="1">
      <alignment horizontal="center"/>
    </xf>
    <xf numFmtId="166" fontId="19" fillId="39" borderId="67" xfId="1" applyNumberFormat="1" applyFont="1" applyFill="1" applyBorder="1" applyAlignment="1">
      <alignment horizontal="center"/>
    </xf>
    <xf numFmtId="1" fontId="19" fillId="39" borderId="56" xfId="1" applyNumberFormat="1" applyFont="1" applyFill="1" applyBorder="1" applyAlignment="1">
      <alignment horizontal="center" vertical="center"/>
    </xf>
    <xf numFmtId="1" fontId="19" fillId="39" borderId="65" xfId="1" applyNumberFormat="1" applyFont="1" applyFill="1" applyBorder="1" applyAlignment="1">
      <alignment horizontal="center" vertical="center"/>
    </xf>
    <xf numFmtId="2" fontId="19" fillId="39" borderId="65" xfId="1" applyNumberFormat="1" applyFont="1" applyFill="1" applyBorder="1" applyAlignment="1">
      <alignment horizontal="center" vertical="center"/>
    </xf>
    <xf numFmtId="2" fontId="19" fillId="39" borderId="65" xfId="1" applyNumberFormat="1" applyFont="1" applyFill="1" applyBorder="1" applyAlignment="1">
      <alignment horizontal="center"/>
    </xf>
    <xf numFmtId="1" fontId="19" fillId="39" borderId="65" xfId="1" applyNumberFormat="1" applyFont="1" applyFill="1" applyBorder="1" applyAlignment="1">
      <alignment horizontal="center"/>
    </xf>
    <xf numFmtId="0" fontId="19" fillId="39" borderId="68" xfId="1" applyFont="1" applyFill="1" applyBorder="1" applyAlignment="1" applyProtection="1">
      <alignment horizontal="center"/>
      <protection locked="0"/>
    </xf>
    <xf numFmtId="0" fontId="19" fillId="46" borderId="65" xfId="1" applyFont="1" applyFill="1" applyBorder="1" applyAlignment="1" applyProtection="1">
      <alignment horizontal="center"/>
      <protection locked="0"/>
    </xf>
    <xf numFmtId="0" fontId="19" fillId="46" borderId="68" xfId="1" applyFont="1" applyFill="1" applyBorder="1" applyAlignment="1" applyProtection="1">
      <alignment horizontal="center"/>
      <protection locked="0"/>
    </xf>
    <xf numFmtId="9" fontId="19" fillId="39" borderId="57" xfId="2" applyFont="1" applyFill="1" applyBorder="1" applyAlignment="1">
      <alignment horizontal="center"/>
    </xf>
    <xf numFmtId="0" fontId="19" fillId="46" borderId="57" xfId="1" applyFont="1" applyFill="1" applyBorder="1" applyAlignment="1" applyProtection="1">
      <alignment horizontal="center"/>
      <protection locked="0"/>
    </xf>
    <xf numFmtId="0" fontId="19" fillId="46" borderId="60" xfId="1" applyFont="1" applyFill="1" applyBorder="1" applyAlignment="1" applyProtection="1">
      <alignment horizontal="center"/>
      <protection locked="0"/>
    </xf>
    <xf numFmtId="9" fontId="19" fillId="37" borderId="57" xfId="2" applyFont="1" applyFill="1" applyBorder="1" applyAlignment="1">
      <alignment horizontal="center"/>
    </xf>
    <xf numFmtId="166" fontId="19" fillId="41" borderId="49" xfId="1" applyNumberFormat="1" applyFont="1" applyFill="1" applyBorder="1" applyAlignment="1">
      <alignment horizontal="center"/>
    </xf>
    <xf numFmtId="166" fontId="19" fillId="41" borderId="57" xfId="1" applyNumberFormat="1" applyFont="1" applyFill="1" applyBorder="1" applyAlignment="1">
      <alignment horizontal="center"/>
    </xf>
    <xf numFmtId="0" fontId="19" fillId="41" borderId="57" xfId="1" applyNumberFormat="1" applyFont="1" applyFill="1" applyBorder="1" applyAlignment="1" applyProtection="1">
      <alignment horizontal="center"/>
      <protection locked="0"/>
    </xf>
    <xf numFmtId="0" fontId="19" fillId="41" borderId="58" xfId="1" applyFont="1" applyFill="1" applyBorder="1" applyAlignment="1" applyProtection="1">
      <alignment horizontal="center"/>
      <protection locked="0"/>
    </xf>
    <xf numFmtId="1" fontId="19" fillId="41" borderId="49" xfId="1" applyNumberFormat="1" applyFont="1" applyFill="1" applyBorder="1" applyAlignment="1">
      <alignment horizontal="center"/>
    </xf>
    <xf numFmtId="9" fontId="19" fillId="41" borderId="57" xfId="2" applyFont="1" applyFill="1" applyBorder="1" applyAlignment="1">
      <alignment horizontal="center"/>
    </xf>
    <xf numFmtId="167" fontId="19" fillId="41" borderId="57" xfId="1" applyNumberFormat="1" applyFont="1" applyFill="1" applyBorder="1" applyAlignment="1">
      <alignment horizontal="center"/>
    </xf>
    <xf numFmtId="1" fontId="19" fillId="41" borderId="58" xfId="1" applyNumberFormat="1" applyFont="1" applyFill="1" applyBorder="1" applyAlignment="1">
      <alignment horizontal="center"/>
    </xf>
    <xf numFmtId="166" fontId="19" fillId="41" borderId="59" xfId="1" applyNumberFormat="1" applyFont="1" applyFill="1" applyBorder="1" applyAlignment="1">
      <alignment horizontal="center"/>
    </xf>
    <xf numFmtId="1" fontId="19" fillId="41" borderId="57" xfId="1" applyNumberFormat="1" applyFont="1" applyFill="1" applyBorder="1" applyAlignment="1">
      <alignment horizontal="center" vertical="center"/>
    </xf>
    <xf numFmtId="2" fontId="19" fillId="41" borderId="57" xfId="1" applyNumberFormat="1" applyFont="1" applyFill="1" applyBorder="1" applyAlignment="1">
      <alignment horizontal="center" vertical="center"/>
    </xf>
    <xf numFmtId="2" fontId="19" fillId="41" borderId="57" xfId="1" applyNumberFormat="1" applyFont="1" applyFill="1" applyBorder="1" applyAlignment="1">
      <alignment horizontal="center"/>
    </xf>
    <xf numFmtId="1" fontId="19" fillId="41" borderId="57" xfId="1" applyNumberFormat="1" applyFont="1" applyFill="1" applyBorder="1" applyAlignment="1">
      <alignment horizontal="center"/>
    </xf>
    <xf numFmtId="0" fontId="19" fillId="41" borderId="60" xfId="1" applyFont="1" applyFill="1" applyBorder="1" applyAlignment="1" applyProtection="1">
      <alignment horizontal="center"/>
      <protection locked="0"/>
    </xf>
    <xf numFmtId="0" fontId="19" fillId="41" borderId="57" xfId="1" applyFont="1" applyFill="1" applyBorder="1" applyAlignment="1" applyProtection="1">
      <alignment horizontal="center"/>
      <protection locked="0"/>
    </xf>
    <xf numFmtId="1" fontId="19" fillId="41" borderId="49" xfId="1" applyNumberFormat="1" applyFont="1" applyFill="1" applyBorder="1" applyAlignment="1" applyProtection="1">
      <alignment horizontal="center"/>
      <protection locked="0"/>
    </xf>
    <xf numFmtId="0" fontId="19" fillId="41" borderId="49" xfId="1" applyFont="1" applyFill="1" applyBorder="1" applyAlignment="1" applyProtection="1">
      <alignment horizontal="center"/>
      <protection locked="0"/>
    </xf>
    <xf numFmtId="2" fontId="19" fillId="41" borderId="60" xfId="1" applyNumberFormat="1" applyFont="1" applyFill="1" applyBorder="1" applyAlignment="1" applyProtection="1">
      <alignment horizontal="center"/>
      <protection locked="0"/>
    </xf>
    <xf numFmtId="166" fontId="19" fillId="37" borderId="33" xfId="1" applyNumberFormat="1" applyFont="1" applyFill="1" applyBorder="1" applyAlignment="1">
      <alignment horizontal="center"/>
    </xf>
    <xf numFmtId="166" fontId="19" fillId="37" borderId="28" xfId="1" applyNumberFormat="1" applyFont="1" applyFill="1" applyBorder="1" applyAlignment="1">
      <alignment horizontal="center"/>
    </xf>
    <xf numFmtId="0" fontId="19" fillId="37" borderId="28" xfId="1" applyNumberFormat="1" applyFont="1" applyFill="1" applyBorder="1" applyAlignment="1" applyProtection="1">
      <alignment horizontal="center"/>
      <protection locked="0"/>
    </xf>
    <xf numFmtId="0" fontId="19" fillId="37" borderId="29" xfId="1" applyFont="1" applyFill="1" applyBorder="1" applyAlignment="1" applyProtection="1">
      <alignment horizontal="center"/>
      <protection locked="0"/>
    </xf>
    <xf numFmtId="1" fontId="19" fillId="37" borderId="33" xfId="1" applyNumberFormat="1" applyFont="1" applyFill="1" applyBorder="1" applyAlignment="1">
      <alignment horizontal="center"/>
    </xf>
    <xf numFmtId="9" fontId="19" fillId="37" borderId="28" xfId="2" applyFont="1" applyFill="1" applyBorder="1" applyAlignment="1">
      <alignment horizontal="center"/>
    </xf>
    <xf numFmtId="167" fontId="19" fillId="37" borderId="28" xfId="1" applyNumberFormat="1" applyFont="1" applyFill="1" applyBorder="1" applyAlignment="1">
      <alignment horizontal="center"/>
    </xf>
    <xf numFmtId="1" fontId="19" fillId="37" borderId="29" xfId="1" applyNumberFormat="1" applyFont="1" applyFill="1" applyBorder="1" applyAlignment="1">
      <alignment horizontal="center"/>
    </xf>
    <xf numFmtId="166" fontId="19" fillId="0" borderId="33" xfId="1" applyNumberFormat="1" applyFont="1" applyFill="1" applyBorder="1" applyAlignment="1">
      <alignment horizontal="center"/>
    </xf>
    <xf numFmtId="166" fontId="19" fillId="0" borderId="29" xfId="1" applyNumberFormat="1" applyFont="1" applyFill="1" applyBorder="1" applyAlignment="1">
      <alignment horizontal="center"/>
    </xf>
    <xf numFmtId="1" fontId="19" fillId="0" borderId="33" xfId="1" applyNumberFormat="1" applyFont="1" applyFill="1" applyBorder="1" applyAlignment="1">
      <alignment horizontal="center" vertical="center"/>
    </xf>
    <xf numFmtId="1" fontId="19" fillId="0" borderId="28" xfId="1" applyNumberFormat="1" applyFont="1" applyFill="1" applyBorder="1" applyAlignment="1">
      <alignment horizontal="center" vertical="center"/>
    </xf>
    <xf numFmtId="2" fontId="19" fillId="0" borderId="28" xfId="1" applyNumberFormat="1" applyFont="1" applyFill="1" applyBorder="1" applyAlignment="1">
      <alignment horizontal="center" vertical="center"/>
    </xf>
    <xf numFmtId="2" fontId="19" fillId="0" borderId="28" xfId="1" applyNumberFormat="1" applyFont="1" applyFill="1" applyBorder="1" applyAlignment="1">
      <alignment horizontal="center"/>
    </xf>
    <xf numFmtId="1" fontId="19" fillId="0" borderId="28" xfId="1" applyNumberFormat="1" applyFont="1" applyFill="1" applyBorder="1" applyAlignment="1">
      <alignment horizontal="center"/>
    </xf>
    <xf numFmtId="167" fontId="26" fillId="0" borderId="47" xfId="1" applyNumberFormat="1" applyFont="1" applyFill="1" applyBorder="1" applyAlignment="1">
      <alignment horizontal="center"/>
    </xf>
    <xf numFmtId="0" fontId="19" fillId="0" borderId="61" xfId="1" applyFont="1" applyFill="1" applyBorder="1" applyAlignment="1" applyProtection="1">
      <alignment horizontal="center"/>
      <protection locked="0"/>
    </xf>
    <xf numFmtId="0" fontId="19" fillId="0" borderId="28" xfId="1" applyFont="1" applyFill="1" applyBorder="1" applyAlignment="1" applyProtection="1">
      <alignment horizontal="center"/>
      <protection locked="0"/>
    </xf>
    <xf numFmtId="164" fontId="19" fillId="0" borderId="28" xfId="1" applyNumberFormat="1" applyFont="1" applyFill="1" applyBorder="1" applyAlignment="1" applyProtection="1">
      <alignment horizontal="center"/>
      <protection locked="0"/>
    </xf>
    <xf numFmtId="164" fontId="19" fillId="0" borderId="29" xfId="1" applyNumberFormat="1" applyFont="1" applyFill="1" applyBorder="1" applyAlignment="1" applyProtection="1">
      <alignment horizontal="center"/>
      <protection locked="0"/>
    </xf>
    <xf numFmtId="1" fontId="19" fillId="37" borderId="33" xfId="1" applyNumberFormat="1" applyFont="1" applyFill="1" applyBorder="1" applyAlignment="1" applyProtection="1">
      <alignment horizontal="center"/>
      <protection locked="0"/>
    </xf>
    <xf numFmtId="0" fontId="19" fillId="37" borderId="28" xfId="1" applyFont="1" applyFill="1" applyBorder="1" applyAlignment="1" applyProtection="1">
      <alignment horizontal="center"/>
      <protection locked="0"/>
    </xf>
    <xf numFmtId="164" fontId="19" fillId="37" borderId="28" xfId="1" applyNumberFormat="1" applyFont="1" applyFill="1" applyBorder="1" applyAlignment="1" applyProtection="1">
      <alignment horizontal="center"/>
      <protection locked="0"/>
    </xf>
    <xf numFmtId="164" fontId="19" fillId="37" borderId="29" xfId="1" applyNumberFormat="1" applyFont="1" applyFill="1" applyBorder="1" applyAlignment="1" applyProtection="1">
      <alignment horizontal="center"/>
      <protection locked="0"/>
    </xf>
    <xf numFmtId="0" fontId="19" fillId="0" borderId="33" xfId="1" applyFont="1" applyFill="1" applyBorder="1" applyAlignment="1" applyProtection="1">
      <alignment horizontal="center"/>
      <protection locked="0"/>
    </xf>
    <xf numFmtId="2" fontId="19" fillId="0" borderId="28" xfId="1" applyNumberFormat="1" applyFont="1" applyFill="1" applyBorder="1" applyAlignment="1" applyProtection="1">
      <alignment horizontal="center"/>
      <protection locked="0"/>
    </xf>
    <xf numFmtId="2" fontId="19" fillId="0" borderId="62" xfId="1" applyNumberFormat="1" applyFont="1" applyFill="1" applyBorder="1" applyAlignment="1" applyProtection="1">
      <alignment horizontal="center"/>
      <protection locked="0"/>
    </xf>
    <xf numFmtId="0" fontId="19" fillId="37" borderId="33" xfId="1" applyFont="1" applyFill="1" applyBorder="1" applyAlignment="1" applyProtection="1">
      <alignment horizontal="center"/>
      <protection locked="0"/>
    </xf>
    <xf numFmtId="2" fontId="19" fillId="37" borderId="28" xfId="1" applyNumberFormat="1" applyFont="1" applyFill="1" applyBorder="1" applyAlignment="1" applyProtection="1">
      <alignment horizontal="center"/>
      <protection locked="0"/>
    </xf>
    <xf numFmtId="2" fontId="19" fillId="0" borderId="29" xfId="1" applyNumberFormat="1" applyFont="1" applyFill="1" applyBorder="1" applyAlignment="1" applyProtection="1">
      <alignment horizontal="center"/>
      <protection locked="0"/>
    </xf>
    <xf numFmtId="2" fontId="19" fillId="37" borderId="61" xfId="1" applyNumberFormat="1" applyFont="1" applyFill="1" applyBorder="1" applyAlignment="1" applyProtection="1">
      <alignment horizontal="center"/>
      <protection locked="0"/>
    </xf>
    <xf numFmtId="164" fontId="19" fillId="37" borderId="33" xfId="1" applyNumberFormat="1" applyFont="1" applyFill="1" applyBorder="1" applyAlignment="1">
      <alignment horizontal="center"/>
    </xf>
    <xf numFmtId="2" fontId="19" fillId="37" borderId="29" xfId="1" applyNumberFormat="1" applyFont="1" applyFill="1" applyBorder="1" applyAlignment="1" applyProtection="1">
      <alignment horizontal="center"/>
      <protection locked="0"/>
    </xf>
    <xf numFmtId="164" fontId="19" fillId="0" borderId="33" xfId="1" applyNumberFormat="1" applyFont="1" applyFill="1" applyBorder="1" applyAlignment="1">
      <alignment horizontal="center"/>
    </xf>
    <xf numFmtId="10" fontId="19" fillId="0" borderId="0" xfId="2" applyNumberFormat="1" applyFont="1" applyAlignment="1">
      <alignment horizontal="center"/>
    </xf>
    <xf numFmtId="166" fontId="19" fillId="46" borderId="49" xfId="1" applyNumberFormat="1" applyFont="1" applyFill="1" applyBorder="1" applyAlignment="1">
      <alignment horizontal="center"/>
    </xf>
    <xf numFmtId="166" fontId="19" fillId="46" borderId="57" xfId="1" applyNumberFormat="1" applyFont="1" applyFill="1" applyBorder="1" applyAlignment="1">
      <alignment horizontal="center"/>
    </xf>
    <xf numFmtId="0" fontId="19" fillId="46" borderId="57" xfId="1" applyNumberFormat="1" applyFont="1" applyFill="1" applyBorder="1" applyAlignment="1" applyProtection="1">
      <alignment horizontal="center"/>
      <protection locked="0"/>
    </xf>
    <xf numFmtId="0" fontId="19" fillId="46" borderId="58" xfId="1" applyFont="1" applyFill="1" applyBorder="1" applyAlignment="1" applyProtection="1">
      <alignment horizontal="center"/>
      <protection locked="0"/>
    </xf>
    <xf numFmtId="1" fontId="19" fillId="46" borderId="49" xfId="1" applyNumberFormat="1" applyFont="1" applyFill="1" applyBorder="1" applyAlignment="1">
      <alignment horizontal="center"/>
    </xf>
    <xf numFmtId="9" fontId="19" fillId="46" borderId="57" xfId="2" applyFont="1" applyFill="1" applyBorder="1" applyAlignment="1">
      <alignment horizontal="center"/>
    </xf>
    <xf numFmtId="167" fontId="19" fillId="46" borderId="57" xfId="1" applyNumberFormat="1" applyFont="1" applyFill="1" applyBorder="1" applyAlignment="1">
      <alignment horizontal="center"/>
    </xf>
    <xf numFmtId="1" fontId="19" fillId="46" borderId="58" xfId="1" applyNumberFormat="1" applyFont="1" applyFill="1" applyBorder="1" applyAlignment="1">
      <alignment horizontal="center"/>
    </xf>
    <xf numFmtId="166" fontId="19" fillId="46" borderId="59" xfId="1" applyNumberFormat="1" applyFont="1" applyFill="1" applyBorder="1" applyAlignment="1">
      <alignment horizontal="center"/>
    </xf>
    <xf numFmtId="1" fontId="19" fillId="46" borderId="49" xfId="1" applyNumberFormat="1" applyFont="1" applyFill="1" applyBorder="1" applyAlignment="1">
      <alignment horizontal="center" vertical="center"/>
    </xf>
    <xf numFmtId="1" fontId="19" fillId="46" borderId="57" xfId="1" applyNumberFormat="1" applyFont="1" applyFill="1" applyBorder="1" applyAlignment="1">
      <alignment horizontal="center" vertical="center"/>
    </xf>
    <xf numFmtId="2" fontId="19" fillId="46" borderId="57" xfId="1" applyNumberFormat="1" applyFont="1" applyFill="1" applyBorder="1" applyAlignment="1">
      <alignment horizontal="center" vertical="center"/>
    </xf>
    <xf numFmtId="2" fontId="19" fillId="46" borderId="57" xfId="1" applyNumberFormat="1" applyFont="1" applyFill="1" applyBorder="1" applyAlignment="1">
      <alignment horizontal="center"/>
    </xf>
    <xf numFmtId="1" fontId="19" fillId="46" borderId="57" xfId="1" applyNumberFormat="1" applyFont="1" applyFill="1" applyBorder="1" applyAlignment="1">
      <alignment horizontal="center"/>
    </xf>
    <xf numFmtId="167" fontId="19" fillId="46" borderId="47" xfId="1" applyNumberFormat="1" applyFont="1" applyFill="1" applyBorder="1" applyAlignment="1">
      <alignment horizontal="center"/>
    </xf>
    <xf numFmtId="0" fontId="19" fillId="46" borderId="69" xfId="1" applyFont="1" applyFill="1" applyBorder="1" applyAlignment="1" applyProtection="1">
      <alignment horizontal="center"/>
      <protection locked="0"/>
    </xf>
    <xf numFmtId="2" fontId="19" fillId="37" borderId="48" xfId="1" applyNumberFormat="1" applyFont="1" applyFill="1" applyBorder="1" applyAlignment="1" applyProtection="1">
      <alignment horizontal="center"/>
      <protection locked="0"/>
    </xf>
    <xf numFmtId="0" fontId="19" fillId="46" borderId="49" xfId="1" applyFont="1" applyFill="1" applyBorder="1" applyAlignment="1" applyProtection="1">
      <alignment horizontal="center"/>
      <protection locked="0"/>
    </xf>
    <xf numFmtId="166" fontId="19" fillId="46" borderId="51" xfId="1" applyNumberFormat="1" applyFont="1" applyFill="1" applyBorder="1" applyAlignment="1">
      <alignment horizontal="center"/>
    </xf>
    <xf numFmtId="166" fontId="19" fillId="46" borderId="52" xfId="1" applyNumberFormat="1" applyFont="1" applyFill="1" applyBorder="1" applyAlignment="1">
      <alignment horizontal="center"/>
    </xf>
    <xf numFmtId="0" fontId="19" fillId="46" borderId="52" xfId="1" applyNumberFormat="1" applyFont="1" applyFill="1" applyBorder="1" applyAlignment="1" applyProtection="1">
      <alignment horizontal="center"/>
      <protection locked="0"/>
    </xf>
    <xf numFmtId="0" fontId="19" fillId="46" borderId="53" xfId="1" applyFont="1" applyFill="1" applyBorder="1" applyAlignment="1" applyProtection="1">
      <alignment horizontal="center"/>
      <protection locked="0"/>
    </xf>
    <xf numFmtId="1" fontId="19" fillId="46" borderId="51" xfId="1" applyNumberFormat="1" applyFont="1" applyFill="1" applyBorder="1" applyAlignment="1">
      <alignment horizontal="center"/>
    </xf>
    <xf numFmtId="9" fontId="19" fillId="46" borderId="52" xfId="2" applyFont="1" applyFill="1" applyBorder="1" applyAlignment="1">
      <alignment horizontal="center"/>
    </xf>
    <xf numFmtId="167" fontId="19" fillId="46" borderId="52" xfId="1" applyNumberFormat="1" applyFont="1" applyFill="1" applyBorder="1" applyAlignment="1">
      <alignment horizontal="center"/>
    </xf>
    <xf numFmtId="1" fontId="19" fillId="46" borderId="53" xfId="1" applyNumberFormat="1" applyFont="1" applyFill="1" applyBorder="1" applyAlignment="1">
      <alignment horizontal="center"/>
    </xf>
    <xf numFmtId="166" fontId="19" fillId="46" borderId="54" xfId="1" applyNumberFormat="1" applyFont="1" applyFill="1" applyBorder="1" applyAlignment="1">
      <alignment horizontal="center"/>
    </xf>
    <xf numFmtId="1" fontId="19" fillId="46" borderId="51" xfId="1" applyNumberFormat="1" applyFont="1" applyFill="1" applyBorder="1" applyAlignment="1">
      <alignment horizontal="center" vertical="center"/>
    </xf>
    <xf numFmtId="1" fontId="19" fillId="46" borderId="52" xfId="1" applyNumberFormat="1" applyFont="1" applyFill="1" applyBorder="1" applyAlignment="1">
      <alignment horizontal="center" vertical="center"/>
    </xf>
    <xf numFmtId="2" fontId="19" fillId="46" borderId="52" xfId="1" applyNumberFormat="1" applyFont="1" applyFill="1" applyBorder="1" applyAlignment="1">
      <alignment horizontal="center" vertical="center"/>
    </xf>
    <xf numFmtId="2" fontId="19" fillId="46" borderId="52" xfId="1" applyNumberFormat="1" applyFont="1" applyFill="1" applyBorder="1" applyAlignment="1">
      <alignment horizontal="center"/>
    </xf>
    <xf numFmtId="1" fontId="19" fillId="46" borderId="52" xfId="1" applyNumberFormat="1" applyFont="1" applyFill="1" applyBorder="1" applyAlignment="1">
      <alignment horizontal="center"/>
    </xf>
    <xf numFmtId="167" fontId="19" fillId="46" borderId="53" xfId="1" applyNumberFormat="1" applyFont="1" applyFill="1" applyBorder="1" applyAlignment="1">
      <alignment horizontal="center"/>
    </xf>
    <xf numFmtId="0" fontId="19" fillId="46" borderId="51" xfId="1" applyFont="1" applyFill="1" applyBorder="1" applyAlignment="1" applyProtection="1">
      <alignment horizontal="center"/>
      <protection locked="0"/>
    </xf>
    <xf numFmtId="166" fontId="19" fillId="46" borderId="56" xfId="1" applyNumberFormat="1" applyFont="1" applyFill="1" applyBorder="1" applyAlignment="1">
      <alignment horizontal="center"/>
    </xf>
    <xf numFmtId="166" fontId="19" fillId="46" borderId="65" xfId="1" applyNumberFormat="1" applyFont="1" applyFill="1" applyBorder="1" applyAlignment="1">
      <alignment horizontal="center"/>
    </xf>
    <xf numFmtId="0" fontId="19" fillId="46" borderId="65" xfId="1" applyNumberFormat="1" applyFont="1" applyFill="1" applyBorder="1" applyAlignment="1" applyProtection="1">
      <alignment horizontal="center"/>
      <protection locked="0"/>
    </xf>
    <xf numFmtId="0" fontId="19" fillId="46" borderId="66" xfId="1" applyFont="1" applyFill="1" applyBorder="1" applyAlignment="1" applyProtection="1">
      <alignment horizontal="center"/>
      <protection locked="0"/>
    </xf>
    <xf numFmtId="1" fontId="19" fillId="46" borderId="56" xfId="1" applyNumberFormat="1" applyFont="1" applyFill="1" applyBorder="1" applyAlignment="1">
      <alignment horizontal="center"/>
    </xf>
    <xf numFmtId="9" fontId="19" fillId="46" borderId="65" xfId="2" applyFont="1" applyFill="1" applyBorder="1" applyAlignment="1">
      <alignment horizontal="center"/>
    </xf>
    <xf numFmtId="167" fontId="19" fillId="46" borderId="65" xfId="1" applyNumberFormat="1" applyFont="1" applyFill="1" applyBorder="1" applyAlignment="1">
      <alignment horizontal="center"/>
    </xf>
    <xf numFmtId="1" fontId="19" fillId="46" borderId="66" xfId="1" applyNumberFormat="1" applyFont="1" applyFill="1" applyBorder="1" applyAlignment="1">
      <alignment horizontal="center"/>
    </xf>
    <xf numFmtId="166" fontId="19" fillId="46" borderId="67" xfId="1" applyNumberFormat="1" applyFont="1" applyFill="1" applyBorder="1" applyAlignment="1">
      <alignment horizontal="center"/>
    </xf>
    <xf numFmtId="1" fontId="19" fillId="46" borderId="56" xfId="1" applyNumberFormat="1" applyFont="1" applyFill="1" applyBorder="1" applyAlignment="1">
      <alignment horizontal="center" vertical="center"/>
    </xf>
    <xf numFmtId="1" fontId="19" fillId="46" borderId="65" xfId="1" applyNumberFormat="1" applyFont="1" applyFill="1" applyBorder="1" applyAlignment="1">
      <alignment horizontal="center" vertical="center"/>
    </xf>
    <xf numFmtId="2" fontId="19" fillId="46" borderId="65" xfId="1" applyNumberFormat="1" applyFont="1" applyFill="1" applyBorder="1" applyAlignment="1">
      <alignment horizontal="center" vertical="center"/>
    </xf>
    <xf numFmtId="2" fontId="19" fillId="46" borderId="65" xfId="1" applyNumberFormat="1" applyFont="1" applyFill="1" applyBorder="1" applyAlignment="1">
      <alignment horizontal="center"/>
    </xf>
    <xf numFmtId="1" fontId="19" fillId="46" borderId="65" xfId="1" applyNumberFormat="1" applyFont="1" applyFill="1" applyBorder="1" applyAlignment="1">
      <alignment horizontal="center"/>
    </xf>
    <xf numFmtId="167" fontId="19" fillId="46" borderId="42" xfId="1" applyNumberFormat="1" applyFont="1" applyFill="1" applyBorder="1" applyAlignment="1">
      <alignment horizontal="center"/>
    </xf>
    <xf numFmtId="0" fontId="19" fillId="46" borderId="56" xfId="1" applyFont="1" applyFill="1" applyBorder="1" applyAlignment="1" applyProtection="1">
      <alignment horizontal="center"/>
      <protection locked="0"/>
    </xf>
    <xf numFmtId="166" fontId="19" fillId="37" borderId="56" xfId="1" applyNumberFormat="1" applyFont="1" applyFill="1" applyBorder="1" applyAlignment="1">
      <alignment horizontal="center"/>
    </xf>
    <xf numFmtId="166" fontId="19" fillId="37" borderId="65" xfId="1" applyNumberFormat="1" applyFont="1" applyFill="1" applyBorder="1" applyAlignment="1">
      <alignment horizontal="center"/>
    </xf>
    <xf numFmtId="0" fontId="19" fillId="37" borderId="65" xfId="1" applyNumberFormat="1" applyFont="1" applyFill="1" applyBorder="1" applyAlignment="1" applyProtection="1">
      <alignment horizontal="center"/>
      <protection locked="0"/>
    </xf>
    <xf numFmtId="0" fontId="19" fillId="37" borderId="66" xfId="1" applyFont="1" applyFill="1" applyBorder="1" applyAlignment="1" applyProtection="1">
      <alignment horizontal="center"/>
      <protection locked="0"/>
    </xf>
    <xf numFmtId="1" fontId="19" fillId="37" borderId="56" xfId="1" applyNumberFormat="1" applyFont="1" applyFill="1" applyBorder="1" applyAlignment="1">
      <alignment horizontal="center"/>
    </xf>
    <xf numFmtId="9" fontId="19" fillId="37" borderId="65" xfId="2" applyFont="1" applyFill="1" applyBorder="1" applyAlignment="1">
      <alignment horizontal="center"/>
    </xf>
    <xf numFmtId="167" fontId="19" fillId="37" borderId="65" xfId="1" applyNumberFormat="1" applyFont="1" applyFill="1" applyBorder="1" applyAlignment="1">
      <alignment horizontal="center"/>
    </xf>
    <xf numFmtId="1" fontId="19" fillId="37" borderId="66" xfId="1" applyNumberFormat="1" applyFont="1" applyFill="1" applyBorder="1" applyAlignment="1">
      <alignment horizontal="center"/>
    </xf>
    <xf numFmtId="166" fontId="19" fillId="0" borderId="56" xfId="1" applyNumberFormat="1" applyFont="1" applyFill="1" applyBorder="1" applyAlignment="1">
      <alignment horizontal="center"/>
    </xf>
    <xf numFmtId="166" fontId="19" fillId="0" borderId="67" xfId="1" applyNumberFormat="1" applyFont="1" applyFill="1" applyBorder="1" applyAlignment="1">
      <alignment horizontal="center"/>
    </xf>
    <xf numFmtId="1" fontId="19" fillId="0" borderId="56" xfId="1" applyNumberFormat="1" applyFont="1" applyFill="1" applyBorder="1" applyAlignment="1">
      <alignment horizontal="center" vertical="center"/>
    </xf>
    <xf numFmtId="1" fontId="19" fillId="0" borderId="65" xfId="1" applyNumberFormat="1" applyFont="1" applyFill="1" applyBorder="1" applyAlignment="1">
      <alignment horizontal="center" vertical="center"/>
    </xf>
    <xf numFmtId="2" fontId="19" fillId="0" borderId="65" xfId="1" applyNumberFormat="1" applyFont="1" applyFill="1" applyBorder="1" applyAlignment="1">
      <alignment horizontal="center" vertical="center"/>
    </xf>
    <xf numFmtId="2" fontId="19" fillId="0" borderId="65" xfId="1" applyNumberFormat="1" applyFont="1" applyFill="1" applyBorder="1" applyAlignment="1">
      <alignment horizontal="center"/>
    </xf>
    <xf numFmtId="1" fontId="19" fillId="0" borderId="65" xfId="1" applyNumberFormat="1" applyFont="1" applyFill="1" applyBorder="1" applyAlignment="1">
      <alignment horizontal="center"/>
    </xf>
    <xf numFmtId="0" fontId="19" fillId="0" borderId="68" xfId="1" applyFont="1" applyFill="1" applyBorder="1" applyAlignment="1" applyProtection="1">
      <alignment horizontal="center"/>
      <protection locked="0"/>
    </xf>
    <xf numFmtId="0" fontId="19" fillId="0" borderId="65" xfId="1" applyFont="1" applyFill="1" applyBorder="1" applyAlignment="1" applyProtection="1">
      <alignment horizontal="center"/>
      <protection locked="0"/>
    </xf>
    <xf numFmtId="1" fontId="19" fillId="37" borderId="56" xfId="1" applyNumberFormat="1" applyFont="1" applyFill="1" applyBorder="1" applyAlignment="1" applyProtection="1">
      <alignment horizontal="center"/>
      <protection locked="0"/>
    </xf>
    <xf numFmtId="0" fontId="19" fillId="37" borderId="65" xfId="1" applyFont="1" applyFill="1" applyBorder="1" applyAlignment="1" applyProtection="1">
      <alignment horizontal="center"/>
      <protection locked="0"/>
    </xf>
    <xf numFmtId="0" fontId="19" fillId="0" borderId="56" xfId="1" applyFont="1" applyFill="1" applyBorder="1" applyAlignment="1" applyProtection="1">
      <alignment horizontal="center"/>
      <protection locked="0"/>
    </xf>
    <xf numFmtId="0" fontId="19" fillId="37" borderId="56" xfId="1" applyFont="1" applyFill="1" applyBorder="1" applyAlignment="1" applyProtection="1">
      <alignment horizontal="center"/>
      <protection locked="0"/>
    </xf>
    <xf numFmtId="2" fontId="19" fillId="37" borderId="44" xfId="1" applyNumberFormat="1" applyFont="1" applyFill="1" applyBorder="1" applyAlignment="1" applyProtection="1">
      <alignment horizontal="center"/>
      <protection locked="0"/>
    </xf>
    <xf numFmtId="2" fontId="19" fillId="37" borderId="68" xfId="1" applyNumberFormat="1" applyFont="1" applyFill="1" applyBorder="1" applyAlignment="1" applyProtection="1">
      <alignment horizontal="center"/>
      <protection locked="0"/>
    </xf>
    <xf numFmtId="166" fontId="19" fillId="46" borderId="60" xfId="1" applyNumberFormat="1" applyFont="1" applyFill="1" applyBorder="1" applyAlignment="1">
      <alignment horizontal="center"/>
    </xf>
    <xf numFmtId="0" fontId="19" fillId="46" borderId="45" xfId="1" applyFont="1" applyFill="1" applyBorder="1" applyAlignment="1" applyProtection="1">
      <alignment horizontal="center"/>
      <protection locked="0"/>
    </xf>
  </cellXfs>
  <cellStyles count="58">
    <cellStyle name="20% - Accent1 2" xfId="4"/>
    <cellStyle name="20% - Accent1 3" xfId="5"/>
    <cellStyle name="20% - Accent2 2" xfId="6"/>
    <cellStyle name="20% - Accent2 3" xfId="7"/>
    <cellStyle name="20% - Accent3 2" xfId="8"/>
    <cellStyle name="20% - Accent3 3" xfId="9"/>
    <cellStyle name="20% - Accent4 2" xfId="10"/>
    <cellStyle name="20% - Accent4 3" xfId="11"/>
    <cellStyle name="20% - Accent5 2" xfId="12"/>
    <cellStyle name="20% - Accent5 3" xfId="13"/>
    <cellStyle name="20% - Accent6 2" xfId="14"/>
    <cellStyle name="20% - Accent6 3" xfId="15"/>
    <cellStyle name="40% - Accent1 2" xfId="16"/>
    <cellStyle name="40% - Accent1 3" xfId="17"/>
    <cellStyle name="40% - Accent2 2" xfId="18"/>
    <cellStyle name="40% - Accent2 3" xfId="19"/>
    <cellStyle name="40% - Accent3 2" xfId="20"/>
    <cellStyle name="40% - Accent3 3" xfId="21"/>
    <cellStyle name="40% - Accent4 2" xfId="22"/>
    <cellStyle name="40% - Accent4 3" xfId="23"/>
    <cellStyle name="40% - Accent5 2" xfId="24"/>
    <cellStyle name="40% - Accent5 3" xfId="25"/>
    <cellStyle name="40% - Accent6 2" xfId="26"/>
    <cellStyle name="40% - Accent6 3" xfId="27"/>
    <cellStyle name="60% - Accent1 2" xfId="28"/>
    <cellStyle name="60% - Accent2 2" xfId="29"/>
    <cellStyle name="60% - Accent3 2" xfId="30"/>
    <cellStyle name="60% - Accent4 2" xfId="31"/>
    <cellStyle name="60% - Accent5 2" xfId="32"/>
    <cellStyle name="60% - Accent6 2" xfId="33"/>
    <cellStyle name="Accent1 2" xfId="34"/>
    <cellStyle name="Accent2 2" xfId="35"/>
    <cellStyle name="Accent3 2" xfId="36"/>
    <cellStyle name="Accent4 2" xfId="37"/>
    <cellStyle name="Accent5 2" xfId="38"/>
    <cellStyle name="Accent6 2" xfId="39"/>
    <cellStyle name="Bad 2" xfId="3"/>
    <cellStyle name="Calculation 2" xfId="40"/>
    <cellStyle name="Check Cell 2" xfId="41"/>
    <cellStyle name="Explanatory Text 2" xfId="42"/>
    <cellStyle name="Good 2" xfId="43"/>
    <cellStyle name="Heading 1 2" xfId="44"/>
    <cellStyle name="Heading 2 2" xfId="45"/>
    <cellStyle name="Heading 3 2" xfId="46"/>
    <cellStyle name="Heading 4 2" xfId="47"/>
    <cellStyle name="Input 2" xfId="48"/>
    <cellStyle name="Linked Cell 2" xfId="49"/>
    <cellStyle name="Neutral 2" xfId="50"/>
    <cellStyle name="Normal" xfId="0" builtinId="0"/>
    <cellStyle name="Normal 2" xfId="1"/>
    <cellStyle name="Normal 3" xfId="51"/>
    <cellStyle name="Note 2" xfId="52"/>
    <cellStyle name="Note 3" xfId="53"/>
    <cellStyle name="Output 2" xfId="54"/>
    <cellStyle name="Percent 2" xfId="2"/>
    <cellStyle name="Title 2" xfId="55"/>
    <cellStyle name="Total 2" xfId="56"/>
    <cellStyle name="Warning Text 2" xfId="5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66"/>
  <sheetViews>
    <sheetView topLeftCell="A7" zoomScale="75" workbookViewId="0">
      <selection activeCell="R31" sqref="R31"/>
    </sheetView>
  </sheetViews>
  <sheetFormatPr defaultRowHeight="12" x14ac:dyDescent="0.2"/>
  <cols>
    <col min="1" max="2" width="17.7109375" style="3" customWidth="1"/>
    <col min="3" max="3" width="16.140625" style="3" customWidth="1"/>
    <col min="4" max="4" width="14" style="3" customWidth="1"/>
    <col min="5" max="5" width="8.140625" style="3" bestFit="1" customWidth="1"/>
    <col min="6" max="6" width="7.28515625" style="3" bestFit="1" customWidth="1"/>
    <col min="7" max="7" width="5.42578125" style="3" bestFit="1" customWidth="1"/>
    <col min="8" max="8" width="4.28515625" style="3" customWidth="1"/>
    <col min="9" max="9" width="16" style="3" bestFit="1" customWidth="1"/>
    <col min="10" max="10" width="15.42578125" style="3" bestFit="1" customWidth="1"/>
    <col min="11" max="11" width="4.28515625" style="3" bestFit="1" customWidth="1"/>
    <col min="12" max="12" width="12.28515625" style="3" customWidth="1"/>
    <col min="13" max="15" width="5.7109375" style="3" customWidth="1"/>
    <col min="16" max="16" width="8.140625" style="3" bestFit="1" customWidth="1"/>
    <col min="17" max="17" width="10.28515625" style="3" bestFit="1" customWidth="1"/>
    <col min="18" max="19" width="5.7109375" style="3" customWidth="1"/>
    <col min="20" max="20" width="8" style="3" bestFit="1" customWidth="1"/>
    <col min="21" max="21" width="7.42578125" style="3" bestFit="1" customWidth="1"/>
    <col min="22" max="23" width="5.7109375" style="3" customWidth="1"/>
    <col min="24" max="24" width="7.28515625" style="3" customWidth="1"/>
    <col min="25" max="27" width="5.7109375" style="3" customWidth="1"/>
    <col min="28" max="28" width="6.42578125" style="3" bestFit="1" customWidth="1"/>
    <col min="29" max="35" width="5.7109375" style="3" customWidth="1"/>
    <col min="36" max="36" width="7.5703125" style="3" bestFit="1" customWidth="1"/>
    <col min="37" max="43" width="5.7109375" style="3" customWidth="1"/>
    <col min="44" max="44" width="6.85546875" style="3" bestFit="1" customWidth="1"/>
    <col min="45" max="46" width="5.7109375" style="3" customWidth="1"/>
    <col min="47" max="47" width="7.140625" style="3" bestFit="1" customWidth="1"/>
    <col min="48" max="48" width="6.85546875" style="3" bestFit="1" customWidth="1"/>
    <col min="49" max="49" width="5.7109375" style="3" customWidth="1"/>
    <col min="50" max="50" width="7.5703125" style="3" bestFit="1" customWidth="1"/>
    <col min="51" max="51" width="6.85546875" style="3" bestFit="1" customWidth="1"/>
    <col min="52" max="54" width="4.28515625" style="3" bestFit="1" customWidth="1"/>
    <col min="55" max="55" width="8.5703125" style="3" bestFit="1" customWidth="1"/>
    <col min="56" max="58" width="4.28515625" style="3" bestFit="1" customWidth="1"/>
    <col min="59" max="59" width="8.5703125" style="3" bestFit="1" customWidth="1"/>
    <col min="60" max="62" width="4.28515625" style="3" bestFit="1" customWidth="1"/>
    <col min="63" max="63" width="8.5703125" style="3" bestFit="1" customWidth="1"/>
    <col min="64" max="64" width="4.5703125" style="3" bestFit="1" customWidth="1"/>
    <col min="65" max="65" width="4.28515625" style="3" bestFit="1" customWidth="1"/>
    <col min="66" max="66" width="4.5703125" style="3" bestFit="1" customWidth="1"/>
    <col min="67" max="67" width="8.5703125" style="3" bestFit="1" customWidth="1"/>
    <col min="68" max="69" width="4.28515625" style="3" bestFit="1" customWidth="1"/>
    <col min="70" max="70" width="4.5703125" style="3" bestFit="1" customWidth="1"/>
    <col min="71" max="71" width="8.5703125" style="3" bestFit="1" customWidth="1"/>
    <col min="72" max="16384" width="9.140625" style="3"/>
  </cols>
  <sheetData>
    <row r="1" spans="1:51" ht="20.2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L1" s="4" t="s">
        <v>1</v>
      </c>
    </row>
    <row r="2" spans="1:51" ht="12.75" x14ac:dyDescent="0.2">
      <c r="A2" s="5" t="s">
        <v>2</v>
      </c>
      <c r="B2" s="6">
        <v>441624088045601</v>
      </c>
      <c r="L2" s="4" t="s">
        <v>3</v>
      </c>
    </row>
    <row r="3" spans="1:51" ht="12.75" x14ac:dyDescent="0.2">
      <c r="A3" s="5" t="s">
        <v>4</v>
      </c>
      <c r="B3" s="7">
        <v>8.9700000000000006</v>
      </c>
      <c r="C3" s="8"/>
      <c r="L3" s="9" t="s">
        <v>5</v>
      </c>
      <c r="M3" s="2"/>
    </row>
    <row r="4" spans="1:51" ht="12.75" x14ac:dyDescent="0.2">
      <c r="A4" s="5" t="s">
        <v>6</v>
      </c>
      <c r="C4" s="10"/>
      <c r="I4" s="11">
        <v>6.2428240740740744E-5</v>
      </c>
      <c r="L4" s="12" t="s">
        <v>7</v>
      </c>
      <c r="M4" s="13"/>
      <c r="N4" s="13"/>
      <c r="O4" s="13"/>
      <c r="P4" s="13"/>
      <c r="Q4" s="13"/>
    </row>
    <row r="5" spans="1:51" ht="12.75" x14ac:dyDescent="0.2">
      <c r="A5" s="5" t="s">
        <v>8</v>
      </c>
      <c r="B5" s="14" t="s">
        <v>9</v>
      </c>
      <c r="L5" s="15" t="s">
        <v>10</v>
      </c>
      <c r="M5" s="16"/>
      <c r="N5" s="16"/>
      <c r="O5" s="16"/>
    </row>
    <row r="6" spans="1:51" ht="12.75" x14ac:dyDescent="0.2">
      <c r="A6" s="5"/>
      <c r="B6" s="14"/>
      <c r="L6" s="17" t="s">
        <v>11</v>
      </c>
      <c r="M6" s="18"/>
      <c r="N6" s="19"/>
      <c r="O6" s="18"/>
      <c r="P6" s="18"/>
      <c r="Q6" s="18"/>
    </row>
    <row r="7" spans="1:51" ht="13.5" thickBot="1" x14ac:dyDescent="0.25">
      <c r="L7" s="20" t="s">
        <v>12</v>
      </c>
      <c r="M7" s="21"/>
      <c r="N7" s="21"/>
      <c r="O7" s="21"/>
      <c r="AU7" s="22"/>
      <c r="AV7" s="22"/>
      <c r="AW7" s="22"/>
      <c r="AX7" s="22"/>
    </row>
    <row r="8" spans="1:51" s="43" customFormat="1" ht="296.25" customHeight="1" thickBot="1" x14ac:dyDescent="0.25">
      <c r="A8" s="23" t="s">
        <v>13</v>
      </c>
      <c r="B8" s="24"/>
      <c r="C8" s="24"/>
      <c r="D8" s="25"/>
      <c r="E8" s="26" t="s">
        <v>14</v>
      </c>
      <c r="F8" s="26" t="s">
        <v>15</v>
      </c>
      <c r="G8" s="27" t="s">
        <v>16</v>
      </c>
      <c r="H8" s="28" t="s">
        <v>17</v>
      </c>
      <c r="I8" s="29" t="s">
        <v>18</v>
      </c>
      <c r="J8" s="25"/>
      <c r="K8" s="30" t="s">
        <v>19</v>
      </c>
      <c r="L8" s="30" t="s">
        <v>20</v>
      </c>
      <c r="M8" s="31" t="s">
        <v>21</v>
      </c>
      <c r="N8" s="31" t="s">
        <v>22</v>
      </c>
      <c r="O8" s="30" t="s">
        <v>23</v>
      </c>
      <c r="P8" s="31" t="s">
        <v>24</v>
      </c>
      <c r="Q8" s="32" t="s">
        <v>25</v>
      </c>
      <c r="R8" s="33" t="s">
        <v>26</v>
      </c>
      <c r="S8" s="34" t="s">
        <v>27</v>
      </c>
      <c r="T8" s="34" t="s">
        <v>28</v>
      </c>
      <c r="U8" s="35" t="s">
        <v>29</v>
      </c>
      <c r="V8" s="36" t="s">
        <v>30</v>
      </c>
      <c r="W8" s="37" t="s">
        <v>31</v>
      </c>
      <c r="X8" s="37" t="s">
        <v>32</v>
      </c>
      <c r="Y8" s="38" t="s">
        <v>33</v>
      </c>
      <c r="Z8" s="39" t="s">
        <v>34</v>
      </c>
      <c r="AA8" s="40" t="s">
        <v>35</v>
      </c>
      <c r="AB8" s="40" t="s">
        <v>36</v>
      </c>
      <c r="AC8" s="41" t="s">
        <v>37</v>
      </c>
      <c r="AD8" s="36" t="s">
        <v>38</v>
      </c>
      <c r="AE8" s="37" t="s">
        <v>39</v>
      </c>
      <c r="AF8" s="37" t="s">
        <v>40</v>
      </c>
      <c r="AG8" s="38" t="s">
        <v>41</v>
      </c>
      <c r="AH8" s="42" t="s">
        <v>42</v>
      </c>
      <c r="AI8" s="34" t="s">
        <v>43</v>
      </c>
      <c r="AJ8" s="34" t="s">
        <v>44</v>
      </c>
      <c r="AK8" s="35" t="s">
        <v>45</v>
      </c>
      <c r="AL8" s="36" t="s">
        <v>46</v>
      </c>
      <c r="AM8" s="37" t="s">
        <v>47</v>
      </c>
      <c r="AN8" s="37" t="s">
        <v>48</v>
      </c>
      <c r="AO8" s="38" t="s">
        <v>49</v>
      </c>
      <c r="AP8" s="39" t="s">
        <v>50</v>
      </c>
      <c r="AQ8" s="40" t="s">
        <v>51</v>
      </c>
      <c r="AR8" s="40" t="s">
        <v>52</v>
      </c>
      <c r="AS8" s="41" t="s">
        <v>53</v>
      </c>
      <c r="AT8" s="36" t="s">
        <v>54</v>
      </c>
      <c r="AU8" s="37" t="s">
        <v>55</v>
      </c>
      <c r="AV8" s="38" t="s">
        <v>56</v>
      </c>
      <c r="AW8" s="39" t="s">
        <v>57</v>
      </c>
      <c r="AX8" s="40" t="s">
        <v>58</v>
      </c>
      <c r="AY8" s="41" t="s">
        <v>59</v>
      </c>
    </row>
    <row r="9" spans="1:51" x14ac:dyDescent="0.2">
      <c r="A9" s="44" t="s">
        <v>60</v>
      </c>
      <c r="B9" s="45"/>
      <c r="C9" s="46" t="s">
        <v>61</v>
      </c>
      <c r="D9" s="47"/>
      <c r="E9" s="48"/>
      <c r="F9" s="49"/>
      <c r="G9" s="49"/>
      <c r="H9" s="49"/>
      <c r="I9" s="50" t="s">
        <v>62</v>
      </c>
      <c r="J9" s="51"/>
      <c r="K9" s="52"/>
      <c r="L9" s="53"/>
      <c r="M9" s="53"/>
      <c r="N9" s="53"/>
      <c r="O9" s="54"/>
      <c r="P9" s="54"/>
      <c r="Q9" s="54"/>
      <c r="R9" s="54"/>
      <c r="S9" s="54"/>
      <c r="T9" s="54"/>
      <c r="U9" s="55"/>
      <c r="V9" s="56"/>
      <c r="W9" s="56"/>
      <c r="X9" s="56"/>
      <c r="Y9" s="57"/>
      <c r="Z9" s="54"/>
      <c r="AA9" s="54"/>
      <c r="AB9" s="54"/>
      <c r="AC9" s="55"/>
      <c r="AD9" s="56"/>
      <c r="AE9" s="56"/>
      <c r="AF9" s="56"/>
      <c r="AG9" s="57"/>
      <c r="AH9" s="54"/>
      <c r="AI9" s="54"/>
      <c r="AJ9" s="54"/>
      <c r="AK9" s="55"/>
      <c r="AL9" s="56"/>
      <c r="AM9" s="56"/>
      <c r="AN9" s="56"/>
      <c r="AO9" s="57"/>
      <c r="AP9" s="54"/>
      <c r="AQ9" s="54"/>
      <c r="AR9" s="54"/>
      <c r="AS9" s="55"/>
      <c r="AT9" s="56"/>
      <c r="AU9" s="56"/>
      <c r="AV9" s="57"/>
      <c r="AW9" s="54"/>
      <c r="AX9" s="54"/>
      <c r="AY9" s="55"/>
    </row>
    <row r="10" spans="1:51" ht="12.75" thickBot="1" x14ac:dyDescent="0.25">
      <c r="A10" s="58" t="s">
        <v>63</v>
      </c>
      <c r="B10" s="59" t="s">
        <v>64</v>
      </c>
      <c r="C10" s="60" t="s">
        <v>65</v>
      </c>
      <c r="D10" s="61" t="s">
        <v>66</v>
      </c>
      <c r="E10" s="62"/>
      <c r="F10" s="63"/>
      <c r="G10" s="63"/>
      <c r="H10" s="64"/>
      <c r="I10" s="65" t="s">
        <v>63</v>
      </c>
      <c r="J10" s="66" t="s">
        <v>64</v>
      </c>
      <c r="K10" s="67"/>
      <c r="L10" s="68"/>
      <c r="M10" s="68"/>
      <c r="N10" s="68"/>
      <c r="O10" s="68"/>
      <c r="P10" s="68"/>
      <c r="Q10" s="68"/>
      <c r="R10" s="68"/>
      <c r="S10" s="68"/>
      <c r="T10" s="68"/>
      <c r="U10" s="69"/>
      <c r="V10" s="70"/>
      <c r="W10" s="70"/>
      <c r="X10" s="70"/>
      <c r="Y10" s="71"/>
      <c r="Z10" s="68"/>
      <c r="AA10" s="68"/>
      <c r="AB10" s="68"/>
      <c r="AC10" s="69"/>
      <c r="AD10" s="70"/>
      <c r="AE10" s="70"/>
      <c r="AF10" s="70"/>
      <c r="AG10" s="71"/>
      <c r="AH10" s="68"/>
      <c r="AI10" s="68"/>
      <c r="AJ10" s="68"/>
      <c r="AK10" s="69"/>
      <c r="AL10" s="70"/>
      <c r="AM10" s="70"/>
      <c r="AN10" s="70"/>
      <c r="AO10" s="71"/>
      <c r="AP10" s="68"/>
      <c r="AQ10" s="68"/>
      <c r="AR10" s="68"/>
      <c r="AS10" s="69"/>
      <c r="AT10" s="70"/>
      <c r="AU10" s="70"/>
      <c r="AV10" s="71"/>
      <c r="AW10" s="68"/>
      <c r="AX10" s="68"/>
      <c r="AY10" s="69"/>
    </row>
    <row r="11" spans="1:51" x14ac:dyDescent="0.2">
      <c r="A11" s="72">
        <v>40939.5</v>
      </c>
      <c r="B11" s="73">
        <v>40939.84375</v>
      </c>
      <c r="C11" s="74" t="s">
        <v>67</v>
      </c>
      <c r="D11" s="75" t="s">
        <v>68</v>
      </c>
      <c r="E11" s="76">
        <v>1546.56</v>
      </c>
      <c r="F11" s="77">
        <f t="shared" ref="F11:F53" si="0">E11/P11</f>
        <v>0.98895027624309384</v>
      </c>
      <c r="G11" s="78"/>
      <c r="H11" s="79">
        <v>6</v>
      </c>
      <c r="I11" s="80">
        <v>40939.5</v>
      </c>
      <c r="J11" s="81">
        <v>40939.875</v>
      </c>
      <c r="K11" s="82"/>
      <c r="L11" s="83" t="s">
        <v>69</v>
      </c>
      <c r="M11" s="84"/>
      <c r="N11" s="84"/>
      <c r="O11" s="84">
        <v>9.0300000000000005E-2</v>
      </c>
      <c r="P11" s="85">
        <v>1563.8400000000001</v>
      </c>
      <c r="Q11" s="86">
        <f t="shared" ref="Q11:Q53" si="1">P11/$B$3/43560*12</f>
        <v>4.8027861466596648E-2</v>
      </c>
      <c r="R11" s="87">
        <v>275</v>
      </c>
      <c r="S11" s="88"/>
      <c r="T11" s="89">
        <f>R11*$P11*$I$4</f>
        <v>26.847639500000003</v>
      </c>
      <c r="U11" s="90">
        <f>T11/$B$3</f>
        <v>2.9930478818283168</v>
      </c>
      <c r="V11" s="91">
        <v>13.4</v>
      </c>
      <c r="W11" s="92"/>
      <c r="X11" s="93">
        <f>V11*$P11*$I$4</f>
        <v>1.3082122520000001</v>
      </c>
      <c r="Y11" s="94">
        <f>X11/$B$3</f>
        <v>0.14584306042363435</v>
      </c>
      <c r="Z11" s="95">
        <v>2.7</v>
      </c>
      <c r="AA11" s="88"/>
      <c r="AB11" s="96">
        <f>Z11*$P11*$I$4</f>
        <v>0.26359500600000002</v>
      </c>
      <c r="AC11" s="97">
        <f>AB11/$B$3</f>
        <v>2.9386288294314382E-2</v>
      </c>
      <c r="AD11" s="98">
        <v>0.56999999999999995</v>
      </c>
      <c r="AE11" s="92"/>
      <c r="AF11" s="99">
        <f>AD11*$P11*$I$4</f>
        <v>5.5647834600000008E-2</v>
      </c>
      <c r="AG11" s="99">
        <f>AF11/$B$3</f>
        <v>6.2037719732441479E-3</v>
      </c>
      <c r="AH11" s="95">
        <v>3.21</v>
      </c>
      <c r="AI11" s="88"/>
      <c r="AJ11" s="96">
        <f>AH11*$P11*$I$4</f>
        <v>0.31338517380000003</v>
      </c>
      <c r="AK11" s="100">
        <f>AJ11/$B$3</f>
        <v>3.4937031638795989E-2</v>
      </c>
      <c r="AL11" s="101">
        <v>0.29799999999999999</v>
      </c>
      <c r="AM11" s="92"/>
      <c r="AN11" s="99">
        <f>AL11*$P11*$I$4</f>
        <v>2.9093078440000003E-2</v>
      </c>
      <c r="AO11" s="99">
        <f>AN11/$B$3</f>
        <v>3.2433755228539578E-3</v>
      </c>
      <c r="AP11" s="95">
        <v>0.73099999999999998</v>
      </c>
      <c r="AQ11" s="88"/>
      <c r="AR11" s="96">
        <f>AP11*$P11*$I$4</f>
        <v>7.1365907180000007E-2</v>
      </c>
      <c r="AS11" s="96">
        <f>AR11/$B$3</f>
        <v>7.956065460423635E-3</v>
      </c>
      <c r="AT11" s="102">
        <f>Z11+AH11</f>
        <v>5.91</v>
      </c>
      <c r="AU11" s="99">
        <f>AT11*$P11*$I$4</f>
        <v>0.57698017980000005</v>
      </c>
      <c r="AV11" s="103">
        <f>AU11/$B$3</f>
        <v>6.4323319933110371E-2</v>
      </c>
      <c r="AW11" s="104">
        <f>AH11-AD11</f>
        <v>2.64</v>
      </c>
      <c r="AX11" s="96">
        <f>AW11*$P11*$I$4</f>
        <v>0.25773733920000003</v>
      </c>
      <c r="AY11" s="100">
        <f>AX11/$B$3</f>
        <v>2.873325966555184E-2</v>
      </c>
    </row>
    <row r="12" spans="1:51" x14ac:dyDescent="0.2">
      <c r="A12" s="105"/>
      <c r="B12" s="106"/>
      <c r="C12" s="107"/>
      <c r="D12" s="108"/>
      <c r="E12" s="109"/>
      <c r="F12" s="110">
        <f t="shared" si="0"/>
        <v>0</v>
      </c>
      <c r="G12" s="111"/>
      <c r="H12" s="112"/>
      <c r="I12" s="105">
        <v>40943.71875</v>
      </c>
      <c r="J12" s="113">
        <v>40943.802083333336</v>
      </c>
      <c r="K12" s="114"/>
      <c r="L12" s="115"/>
      <c r="M12" s="116"/>
      <c r="N12" s="116"/>
      <c r="O12" s="116">
        <v>3.56E-2</v>
      </c>
      <c r="P12" s="117">
        <v>190.08</v>
      </c>
      <c r="Q12" s="118">
        <f t="shared" si="1"/>
        <v>5.8376406202493153E-3</v>
      </c>
      <c r="R12" s="119">
        <f>R13</f>
        <v>68</v>
      </c>
      <c r="S12" s="120"/>
      <c r="T12" s="121">
        <f t="shared" ref="T12:T53" si="2">R12*$P12*$I$4</f>
        <v>0.80691248000000004</v>
      </c>
      <c r="U12" s="122">
        <f>T12/$B$3</f>
        <v>8.9956798216276473E-2</v>
      </c>
      <c r="V12" s="119">
        <f>V13</f>
        <v>3</v>
      </c>
      <c r="W12" s="120"/>
      <c r="X12" s="123">
        <f>V12*$P12*$I$4</f>
        <v>3.5599080000000005E-2</v>
      </c>
      <c r="Y12" s="122">
        <f>X12/$B$3</f>
        <v>3.9686822742474922E-3</v>
      </c>
      <c r="Z12" s="119">
        <f>Z13</f>
        <v>1.7</v>
      </c>
      <c r="AA12" s="120"/>
      <c r="AB12" s="124">
        <f>Z12*$P12*$I$4</f>
        <v>2.0172812000000002E-2</v>
      </c>
      <c r="AC12" s="125">
        <f>AB12/$B$3</f>
        <v>2.2489199554069118E-3</v>
      </c>
      <c r="AD12" s="126">
        <f>AD13</f>
        <v>0.47</v>
      </c>
      <c r="AE12" s="120"/>
      <c r="AF12" s="124">
        <f>AD12*$P12*$I$4</f>
        <v>5.5771891999999998E-3</v>
      </c>
      <c r="AG12" s="124">
        <f>AF12/$B$3</f>
        <v>6.2176022296544034E-4</v>
      </c>
      <c r="AH12" s="126">
        <f>AH13</f>
        <v>2.42</v>
      </c>
      <c r="AI12" s="120"/>
      <c r="AJ12" s="124">
        <f>AH12*$P12*$I$4</f>
        <v>2.8716591200000002E-2</v>
      </c>
      <c r="AK12" s="127">
        <f>AJ12/$B$3</f>
        <v>3.2014037012263099E-3</v>
      </c>
      <c r="AL12" s="119">
        <f>AL13</f>
        <v>7.3999999999999996E-2</v>
      </c>
      <c r="AM12" s="120"/>
      <c r="AN12" s="124">
        <f>AL12*$P12*$I$4</f>
        <v>8.7811064000000002E-4</v>
      </c>
      <c r="AO12" s="124">
        <f>AN12/$B$3</f>
        <v>9.789416276477145E-5</v>
      </c>
      <c r="AP12" s="119">
        <f>AP13</f>
        <v>0.36</v>
      </c>
      <c r="AQ12" s="120"/>
      <c r="AR12" s="124">
        <f>AP12*$P12*$I$4</f>
        <v>4.2718896000000003E-3</v>
      </c>
      <c r="AS12" s="124">
        <f>AR12/$B$3</f>
        <v>4.7624187290969897E-4</v>
      </c>
      <c r="AT12" s="128">
        <f>Z12+AH12</f>
        <v>4.12</v>
      </c>
      <c r="AU12" s="124">
        <f>AT12*$P12*$I$4</f>
        <v>4.8889403200000008E-2</v>
      </c>
      <c r="AV12" s="127">
        <f>AU12/$B$3</f>
        <v>5.4503236566332226E-3</v>
      </c>
      <c r="AW12" s="128">
        <f>AH12-AD12</f>
        <v>1.95</v>
      </c>
      <c r="AX12" s="124">
        <f>AW12*$P12*$I$4</f>
        <v>2.3139402E-2</v>
      </c>
      <c r="AY12" s="127">
        <f>AX12/$B$3</f>
        <v>2.5796434782608692E-3</v>
      </c>
    </row>
    <row r="13" spans="1:51" x14ac:dyDescent="0.2">
      <c r="A13" s="129">
        <v>40968.197916666664</v>
      </c>
      <c r="B13" s="130">
        <v>40968.458333333336</v>
      </c>
      <c r="C13" s="131" t="s">
        <v>70</v>
      </c>
      <c r="D13" s="132" t="s">
        <v>71</v>
      </c>
      <c r="E13" s="133">
        <v>1382.4</v>
      </c>
      <c r="F13" s="134">
        <f t="shared" si="0"/>
        <v>0.98765432098765449</v>
      </c>
      <c r="G13" s="135"/>
      <c r="H13" s="136">
        <v>12</v>
      </c>
      <c r="I13" s="137">
        <v>40968.1875</v>
      </c>
      <c r="J13" s="138">
        <v>40968.458333333336</v>
      </c>
      <c r="K13" s="139"/>
      <c r="L13" s="140" t="s">
        <v>69</v>
      </c>
      <c r="M13" s="141"/>
      <c r="N13" s="141"/>
      <c r="O13" s="141">
        <v>8.0399999999999999E-2</v>
      </c>
      <c r="P13" s="142">
        <v>1399.6799999999998</v>
      </c>
      <c r="Q13" s="143">
        <f t="shared" si="1"/>
        <v>4.2986262749108592E-2</v>
      </c>
      <c r="R13" s="144">
        <v>68</v>
      </c>
      <c r="S13" s="145" t="s">
        <v>72</v>
      </c>
      <c r="T13" s="146">
        <f t="shared" si="2"/>
        <v>5.9418100799999998</v>
      </c>
      <c r="U13" s="147">
        <f>T13/$B$3</f>
        <v>0.66240915050167215</v>
      </c>
      <c r="V13" s="148">
        <v>3</v>
      </c>
      <c r="W13" s="149"/>
      <c r="X13" s="150">
        <f>V13*$P13*$I$4</f>
        <v>0.26213867999999996</v>
      </c>
      <c r="Y13" s="151">
        <f>X13/$B$3</f>
        <v>2.9223933110367886E-2</v>
      </c>
      <c r="Z13" s="152">
        <v>1.7</v>
      </c>
      <c r="AA13" s="145"/>
      <c r="AB13" s="153">
        <f>Z13*$P13*$I$4</f>
        <v>0.14854525199999999</v>
      </c>
      <c r="AC13" s="154">
        <f>AB13/$B$3</f>
        <v>1.6560228762541804E-2</v>
      </c>
      <c r="AD13" s="155">
        <v>0.47</v>
      </c>
      <c r="AE13" s="149"/>
      <c r="AF13" s="156">
        <f>AD13*$P13*$I$4</f>
        <v>4.1068393199999997E-2</v>
      </c>
      <c r="AG13" s="156">
        <f>AF13/$B$3</f>
        <v>4.5784161872909693E-3</v>
      </c>
      <c r="AH13" s="152">
        <v>2.42</v>
      </c>
      <c r="AI13" s="145"/>
      <c r="AJ13" s="153">
        <f>AH13*$P13*$I$4</f>
        <v>0.21145853519999996</v>
      </c>
      <c r="AK13" s="157">
        <f>AJ13/$B$3</f>
        <v>2.3573972709030094E-2</v>
      </c>
      <c r="AL13" s="158">
        <v>7.3999999999999996E-2</v>
      </c>
      <c r="AM13" s="149"/>
      <c r="AN13" s="156">
        <f>AL13*$P13*$I$4</f>
        <v>6.4660874399999988E-3</v>
      </c>
      <c r="AO13" s="156">
        <f>AN13/$B$3</f>
        <v>7.2085701672240784E-4</v>
      </c>
      <c r="AP13" s="152">
        <v>0.36</v>
      </c>
      <c r="AQ13" s="145"/>
      <c r="AR13" s="153">
        <f>AP13*$P13*$I$4</f>
        <v>3.1456641599999995E-2</v>
      </c>
      <c r="AS13" s="153">
        <f>AR13/$B$3</f>
        <v>3.5068719732441462E-3</v>
      </c>
      <c r="AT13" s="159">
        <f>Z13+AH13</f>
        <v>4.12</v>
      </c>
      <c r="AU13" s="156">
        <f>AT13*$P13*$I$4</f>
        <v>0.36000378720000004</v>
      </c>
      <c r="AV13" s="160">
        <f>AU13/$B$3</f>
        <v>4.0134201471571908E-2</v>
      </c>
      <c r="AW13" s="161">
        <f>AH13-AD13</f>
        <v>1.95</v>
      </c>
      <c r="AX13" s="153">
        <f>AW13*$P13*$I$4</f>
        <v>0.17039014199999999</v>
      </c>
      <c r="AY13" s="157">
        <f>AX13/$B$3</f>
        <v>1.8995556521739128E-2</v>
      </c>
    </row>
    <row r="14" spans="1:51" x14ac:dyDescent="0.2">
      <c r="A14" s="129">
        <v>40968.458333333336</v>
      </c>
      <c r="B14" s="162">
        <v>40968.71875</v>
      </c>
      <c r="C14" s="163" t="s">
        <v>73</v>
      </c>
      <c r="D14" s="132" t="s">
        <v>74</v>
      </c>
      <c r="E14" s="133">
        <v>1261.44</v>
      </c>
      <c r="F14" s="134">
        <f t="shared" si="0"/>
        <v>1</v>
      </c>
      <c r="G14" s="135"/>
      <c r="H14" s="136">
        <v>4</v>
      </c>
      <c r="I14" s="137">
        <v>40968.458333333336</v>
      </c>
      <c r="J14" s="138">
        <v>40968.729166666664</v>
      </c>
      <c r="K14" s="164"/>
      <c r="L14" s="140" t="s">
        <v>75</v>
      </c>
      <c r="M14" s="141"/>
      <c r="N14" s="141"/>
      <c r="O14" s="141">
        <v>7.9600000000000004E-2</v>
      </c>
      <c r="P14" s="142">
        <v>1261.44</v>
      </c>
      <c r="Q14" s="143">
        <f t="shared" si="1"/>
        <v>3.8740705934381829E-2</v>
      </c>
      <c r="R14" s="165">
        <v>892</v>
      </c>
      <c r="S14" s="166" t="s">
        <v>72</v>
      </c>
      <c r="T14" s="146">
        <f t="shared" si="2"/>
        <v>70.244536159999996</v>
      </c>
      <c r="U14" s="147">
        <f t="shared" ref="U14:U53" si="3">T14/$B$3</f>
        <v>7.8310519687848377</v>
      </c>
      <c r="V14" s="167">
        <v>7.7</v>
      </c>
      <c r="W14" s="131"/>
      <c r="X14" s="150">
        <f t="shared" ref="X14:X53" si="4">V14*$P14*$I$4</f>
        <v>0.606370996</v>
      </c>
      <c r="Y14" s="151">
        <f t="shared" ref="Y14:Y53" si="5">X14/$B$3</f>
        <v>6.7599888071348938E-2</v>
      </c>
      <c r="Z14" s="168">
        <v>3.4</v>
      </c>
      <c r="AA14" s="166"/>
      <c r="AB14" s="153">
        <f t="shared" ref="AB14:AB53" si="6">Z14*$P14*$I$4</f>
        <v>0.26774823199999997</v>
      </c>
      <c r="AC14" s="154">
        <f t="shared" ref="AC14:AC53" si="7">AB14/$B$3</f>
        <v>2.9849301226309917E-2</v>
      </c>
      <c r="AD14" s="169">
        <v>0.36</v>
      </c>
      <c r="AE14" s="131"/>
      <c r="AF14" s="156">
        <f t="shared" ref="AF14:AF53" si="8">AD14*$P14*$I$4</f>
        <v>2.8349812800000002E-2</v>
      </c>
      <c r="AG14" s="156">
        <f t="shared" ref="AG14:AG53" si="9">AF14/$B$3</f>
        <v>3.1605142474916388E-3</v>
      </c>
      <c r="AH14" s="168">
        <v>2.21</v>
      </c>
      <c r="AI14" s="166"/>
      <c r="AJ14" s="153">
        <f t="shared" ref="AJ14:AJ53" si="10">AH14*$P14*$I$4</f>
        <v>0.17403635080000002</v>
      </c>
      <c r="AK14" s="157">
        <f t="shared" ref="AK14:AK53" si="11">AJ14/$B$3</f>
        <v>1.9402045797101451E-2</v>
      </c>
      <c r="AL14" s="170">
        <v>0.157</v>
      </c>
      <c r="AM14" s="131"/>
      <c r="AN14" s="156">
        <f t="shared" ref="AN14:AN53" si="12">AL14*$P14*$I$4</f>
        <v>1.2363668360000002E-2</v>
      </c>
      <c r="AO14" s="156">
        <f t="shared" ref="AO14:AO53" si="13">AN14/$B$3</f>
        <v>1.378335380156076E-3</v>
      </c>
      <c r="AP14" s="168">
        <v>0.63600000000000001</v>
      </c>
      <c r="AQ14" s="166"/>
      <c r="AR14" s="153">
        <f t="shared" ref="AR14:AR52" si="14">AP14*$P14*$I$4</f>
        <v>5.0084669280000001E-2</v>
      </c>
      <c r="AS14" s="153">
        <f t="shared" ref="AS14:AS52" si="15">AR14/$B$3</f>
        <v>5.5835751705685614E-3</v>
      </c>
      <c r="AT14" s="159">
        <f t="shared" ref="AT14:AT53" si="16">Z14+AH14</f>
        <v>5.6099999999999994</v>
      </c>
      <c r="AU14" s="156">
        <f t="shared" ref="AU14:AU53" si="17">AT14*$P14*$I$4</f>
        <v>0.44178458279999999</v>
      </c>
      <c r="AV14" s="160">
        <f t="shared" ref="AV14:AV53" si="18">AU14/$B$3</f>
        <v>4.9251347023411364E-2</v>
      </c>
      <c r="AW14" s="161">
        <f t="shared" ref="AW14:AW53" si="19">AH14-AD14</f>
        <v>1.85</v>
      </c>
      <c r="AX14" s="153">
        <f t="shared" ref="AX14:AX53" si="20">AW14*$P14*$I$4</f>
        <v>0.14568653800000003</v>
      </c>
      <c r="AY14" s="157">
        <f t="shared" ref="AY14:AY53" si="21">AX14/$B$3</f>
        <v>1.6241531549609813E-2</v>
      </c>
    </row>
    <row r="15" spans="1:51" x14ac:dyDescent="0.2">
      <c r="A15" s="129">
        <v>40974.885416666664</v>
      </c>
      <c r="B15" s="162">
        <v>40975.576388888891</v>
      </c>
      <c r="C15" s="163" t="s">
        <v>76</v>
      </c>
      <c r="D15" s="132" t="s">
        <v>77</v>
      </c>
      <c r="E15" s="133">
        <v>5365.4400000000005</v>
      </c>
      <c r="F15" s="134">
        <f t="shared" si="0"/>
        <v>1</v>
      </c>
      <c r="G15" s="171"/>
      <c r="H15" s="136">
        <v>8</v>
      </c>
      <c r="I15" s="137">
        <v>40974.875</v>
      </c>
      <c r="J15" s="138">
        <v>40975.579861111109</v>
      </c>
      <c r="K15" s="172"/>
      <c r="L15" s="140" t="s">
        <v>69</v>
      </c>
      <c r="M15" s="141"/>
      <c r="N15" s="141"/>
      <c r="O15" s="141">
        <v>0.19470000000000001</v>
      </c>
      <c r="P15" s="142">
        <v>5365.4400000000005</v>
      </c>
      <c r="Q15" s="143">
        <f t="shared" si="1"/>
        <v>0.16478067387158296</v>
      </c>
      <c r="R15" s="165">
        <v>2371</v>
      </c>
      <c r="S15" s="166"/>
      <c r="T15" s="146">
        <f t="shared" si="2"/>
        <v>794.17825758000015</v>
      </c>
      <c r="U15" s="147">
        <f t="shared" si="3"/>
        <v>88.537152461538469</v>
      </c>
      <c r="V15" s="167">
        <v>17.399999999999999</v>
      </c>
      <c r="W15" s="131"/>
      <c r="X15" s="150">
        <f t="shared" si="4"/>
        <v>5.8282166520000001</v>
      </c>
      <c r="Y15" s="151">
        <f t="shared" si="5"/>
        <v>0.64974544615384611</v>
      </c>
      <c r="Z15" s="168">
        <v>6</v>
      </c>
      <c r="AA15" s="166"/>
      <c r="AB15" s="153">
        <f t="shared" si="6"/>
        <v>2.0097298800000001</v>
      </c>
      <c r="AC15" s="154">
        <f t="shared" si="7"/>
        <v>0.22405015384615384</v>
      </c>
      <c r="AD15" s="169">
        <v>0.23</v>
      </c>
      <c r="AE15" s="131"/>
      <c r="AF15" s="156">
        <f t="shared" si="8"/>
        <v>7.7039645400000009E-2</v>
      </c>
      <c r="AG15" s="156">
        <f t="shared" si="9"/>
        <v>8.5885892307692308E-3</v>
      </c>
      <c r="AH15" s="168">
        <v>6.6</v>
      </c>
      <c r="AI15" s="166"/>
      <c r="AJ15" s="153">
        <f t="shared" si="10"/>
        <v>2.2107028680000003</v>
      </c>
      <c r="AK15" s="157">
        <f t="shared" si="11"/>
        <v>0.24645516923076924</v>
      </c>
      <c r="AL15" s="170">
        <v>0.182</v>
      </c>
      <c r="AM15" s="131"/>
      <c r="AN15" s="156">
        <f t="shared" si="12"/>
        <v>6.0961806360000002E-2</v>
      </c>
      <c r="AO15" s="156">
        <f t="shared" si="13"/>
        <v>6.7961879999999999E-3</v>
      </c>
      <c r="AP15" s="168">
        <v>2.44</v>
      </c>
      <c r="AQ15" s="166"/>
      <c r="AR15" s="153">
        <f t="shared" si="14"/>
        <v>0.81729015120000004</v>
      </c>
      <c r="AS15" s="153">
        <f t="shared" si="15"/>
        <v>9.1113729230769228E-2</v>
      </c>
      <c r="AT15" s="159">
        <f t="shared" si="16"/>
        <v>12.6</v>
      </c>
      <c r="AU15" s="156">
        <f t="shared" si="17"/>
        <v>4.2204327480000003</v>
      </c>
      <c r="AV15" s="160">
        <f t="shared" si="18"/>
        <v>0.47050532307692305</v>
      </c>
      <c r="AW15" s="161">
        <f t="shared" si="19"/>
        <v>6.3699999999999992</v>
      </c>
      <c r="AX15" s="153">
        <f t="shared" si="20"/>
        <v>2.1336632226000001</v>
      </c>
      <c r="AY15" s="157">
        <f t="shared" si="21"/>
        <v>0.23786657999999999</v>
      </c>
    </row>
    <row r="16" spans="1:51" s="206" customFormat="1" ht="12.75" thickBot="1" x14ac:dyDescent="0.25">
      <c r="A16" s="173">
        <v>40975.878472222219</v>
      </c>
      <c r="B16" s="174">
        <v>40976.229166666664</v>
      </c>
      <c r="C16" s="175" t="s">
        <v>78</v>
      </c>
      <c r="D16" s="176" t="s">
        <v>79</v>
      </c>
      <c r="E16" s="177">
        <v>1105.92</v>
      </c>
      <c r="F16" s="178">
        <f t="shared" si="0"/>
        <v>0.99224806201550397</v>
      </c>
      <c r="G16" s="179"/>
      <c r="H16" s="180">
        <v>4</v>
      </c>
      <c r="I16" s="181">
        <v>40975.875</v>
      </c>
      <c r="J16" s="182">
        <v>40976.239583333336</v>
      </c>
      <c r="K16" s="183"/>
      <c r="L16" s="184" t="s">
        <v>75</v>
      </c>
      <c r="M16" s="185"/>
      <c r="N16" s="185"/>
      <c r="O16" s="185">
        <v>0.22339999999999999</v>
      </c>
      <c r="P16" s="186">
        <v>1114.56</v>
      </c>
      <c r="Q16" s="187">
        <f t="shared" si="1"/>
        <v>3.4229801818734626E-2</v>
      </c>
      <c r="R16" s="188">
        <v>3978</v>
      </c>
      <c r="S16" s="189"/>
      <c r="T16" s="190">
        <f t="shared" si="2"/>
        <v>276.78931955999997</v>
      </c>
      <c r="U16" s="191">
        <f t="shared" si="3"/>
        <v>30.85722626086956</v>
      </c>
      <c r="V16" s="192">
        <v>27.8</v>
      </c>
      <c r="W16" s="193"/>
      <c r="X16" s="194">
        <f t="shared" si="4"/>
        <v>1.9343245560000002</v>
      </c>
      <c r="Y16" s="195">
        <f t="shared" si="5"/>
        <v>0.21564376321070236</v>
      </c>
      <c r="Z16" s="196">
        <v>10</v>
      </c>
      <c r="AA16" s="189"/>
      <c r="AB16" s="197">
        <f t="shared" si="6"/>
        <v>0.69580019999999998</v>
      </c>
      <c r="AC16" s="198">
        <f t="shared" si="7"/>
        <v>7.7569698996655514E-2</v>
      </c>
      <c r="AD16" s="199">
        <v>0.48</v>
      </c>
      <c r="AE16" s="193"/>
      <c r="AF16" s="200">
        <f t="shared" si="8"/>
        <v>3.3398409599999998E-2</v>
      </c>
      <c r="AG16" s="200">
        <f t="shared" si="9"/>
        <v>3.7233455518394642E-3</v>
      </c>
      <c r="AH16" s="196">
        <v>15</v>
      </c>
      <c r="AI16" s="189"/>
      <c r="AJ16" s="197">
        <f t="shared" si="10"/>
        <v>1.0437002999999998</v>
      </c>
      <c r="AK16" s="201">
        <f t="shared" si="11"/>
        <v>0.11635454849498325</v>
      </c>
      <c r="AL16" s="202">
        <v>0.219</v>
      </c>
      <c r="AM16" s="193"/>
      <c r="AN16" s="200">
        <f t="shared" si="12"/>
        <v>1.5238024380000001E-2</v>
      </c>
      <c r="AO16" s="200">
        <f t="shared" si="13"/>
        <v>1.698776408026756E-3</v>
      </c>
      <c r="AP16" s="196">
        <v>5.61</v>
      </c>
      <c r="AQ16" s="189"/>
      <c r="AR16" s="197">
        <f t="shared" si="14"/>
        <v>0.39034391220000003</v>
      </c>
      <c r="AS16" s="197">
        <f t="shared" si="15"/>
        <v>4.3516601137123745E-2</v>
      </c>
      <c r="AT16" s="203">
        <f t="shared" si="16"/>
        <v>25</v>
      </c>
      <c r="AU16" s="200">
        <f t="shared" si="17"/>
        <v>1.7395005000000001</v>
      </c>
      <c r="AV16" s="204">
        <f t="shared" si="18"/>
        <v>0.19392424749163881</v>
      </c>
      <c r="AW16" s="205">
        <f t="shared" si="19"/>
        <v>14.52</v>
      </c>
      <c r="AX16" s="197">
        <f t="shared" si="20"/>
        <v>1.0103018904000001</v>
      </c>
      <c r="AY16" s="201">
        <f t="shared" si="21"/>
        <v>0.11263120294314381</v>
      </c>
    </row>
    <row r="17" spans="1:51" ht="12.75" thickTop="1" x14ac:dyDescent="0.2">
      <c r="A17" s="207">
        <v>40980.069444444445</v>
      </c>
      <c r="B17" s="208">
        <v>40980.489583333336</v>
      </c>
      <c r="C17" s="209" t="s">
        <v>80</v>
      </c>
      <c r="D17" s="210" t="s">
        <v>81</v>
      </c>
      <c r="E17" s="211">
        <v>1814.4</v>
      </c>
      <c r="F17" s="212">
        <f t="shared" si="0"/>
        <v>1</v>
      </c>
      <c r="G17" s="213"/>
      <c r="H17" s="214">
        <v>10</v>
      </c>
      <c r="I17" s="215">
        <v>40980.065972222219</v>
      </c>
      <c r="J17" s="216">
        <v>40980.489583333336</v>
      </c>
      <c r="K17" s="217"/>
      <c r="L17" s="218" t="s">
        <v>82</v>
      </c>
      <c r="M17" s="219"/>
      <c r="N17" s="219"/>
      <c r="O17" s="219">
        <v>0.1245</v>
      </c>
      <c r="P17" s="220">
        <v>1814.4</v>
      </c>
      <c r="Q17" s="221">
        <f t="shared" si="1"/>
        <v>5.5722933193288929E-2</v>
      </c>
      <c r="R17" s="144">
        <v>1659</v>
      </c>
      <c r="S17" s="145" t="s">
        <v>72</v>
      </c>
      <c r="T17" s="222">
        <f t="shared" si="2"/>
        <v>187.9145982</v>
      </c>
      <c r="U17" s="147">
        <f t="shared" si="3"/>
        <v>20.949230568561873</v>
      </c>
      <c r="V17" s="148">
        <v>44.6</v>
      </c>
      <c r="W17" s="149"/>
      <c r="X17" s="150">
        <f t="shared" si="4"/>
        <v>5.0518330800000006</v>
      </c>
      <c r="Y17" s="151">
        <f t="shared" si="5"/>
        <v>0.56319209364548495</v>
      </c>
      <c r="Z17" s="152">
        <v>16.600000000000001</v>
      </c>
      <c r="AA17" s="145"/>
      <c r="AB17" s="153">
        <f t="shared" si="6"/>
        <v>1.8802786800000004</v>
      </c>
      <c r="AC17" s="154">
        <f t="shared" si="7"/>
        <v>0.20961858193979938</v>
      </c>
      <c r="AD17" s="155">
        <v>0.13</v>
      </c>
      <c r="AE17" s="149"/>
      <c r="AF17" s="156">
        <f t="shared" si="8"/>
        <v>1.4725074000000001E-2</v>
      </c>
      <c r="AG17" s="156">
        <f t="shared" si="9"/>
        <v>1.6415913043478262E-3</v>
      </c>
      <c r="AH17" s="152">
        <v>6.72</v>
      </c>
      <c r="AI17" s="145"/>
      <c r="AJ17" s="153">
        <f t="shared" si="10"/>
        <v>0.76117305600000007</v>
      </c>
      <c r="AK17" s="157">
        <f t="shared" si="11"/>
        <v>8.4857642809364545E-2</v>
      </c>
      <c r="AL17" s="158">
        <v>0.14799999999999999</v>
      </c>
      <c r="AM17" s="149"/>
      <c r="AN17" s="156">
        <f t="shared" si="12"/>
        <v>1.6763930400000002E-2</v>
      </c>
      <c r="AO17" s="156">
        <f t="shared" si="13"/>
        <v>1.8688885618729097E-3</v>
      </c>
      <c r="AP17" s="152">
        <v>1.8759999999999999</v>
      </c>
      <c r="AQ17" s="145"/>
      <c r="AR17" s="153">
        <f t="shared" si="14"/>
        <v>0.21249414480000001</v>
      </c>
      <c r="AS17" s="153">
        <f t="shared" si="15"/>
        <v>2.3689425284280936E-2</v>
      </c>
      <c r="AT17" s="159">
        <f t="shared" si="16"/>
        <v>23.32</v>
      </c>
      <c r="AU17" s="156">
        <f t="shared" si="17"/>
        <v>2.6414517360000005</v>
      </c>
      <c r="AV17" s="160">
        <f t="shared" si="18"/>
        <v>0.29447622474916391</v>
      </c>
      <c r="AW17" s="161">
        <f t="shared" si="19"/>
        <v>6.59</v>
      </c>
      <c r="AX17" s="153">
        <f t="shared" si="20"/>
        <v>0.74644798200000007</v>
      </c>
      <c r="AY17" s="157">
        <f t="shared" si="21"/>
        <v>8.3216051505016722E-2</v>
      </c>
    </row>
    <row r="18" spans="1:51" x14ac:dyDescent="0.2">
      <c r="A18" s="223">
        <v>40980.489583333336</v>
      </c>
      <c r="B18" s="224">
        <v>40980.628472222219</v>
      </c>
      <c r="C18" s="225" t="s">
        <v>83</v>
      </c>
      <c r="D18" s="226" t="s">
        <v>84</v>
      </c>
      <c r="E18" s="133">
        <v>362.88</v>
      </c>
      <c r="F18" s="134">
        <f t="shared" si="0"/>
        <v>1</v>
      </c>
      <c r="G18" s="135"/>
      <c r="H18" s="136">
        <v>3</v>
      </c>
      <c r="I18" s="137">
        <v>40980.489583333336</v>
      </c>
      <c r="J18" s="138">
        <v>40980.628472222219</v>
      </c>
      <c r="K18" s="227"/>
      <c r="L18" s="218" t="s">
        <v>82</v>
      </c>
      <c r="M18" s="141"/>
      <c r="N18" s="141"/>
      <c r="O18" s="141">
        <v>5.4800000000000001E-2</v>
      </c>
      <c r="P18" s="142">
        <v>362.88</v>
      </c>
      <c r="Q18" s="143">
        <f t="shared" si="1"/>
        <v>1.1144586638657784E-2</v>
      </c>
      <c r="R18" s="165">
        <v>322</v>
      </c>
      <c r="S18" s="166" t="s">
        <v>72</v>
      </c>
      <c r="T18" s="146">
        <f t="shared" si="2"/>
        <v>7.2945751200000002</v>
      </c>
      <c r="U18" s="147">
        <f t="shared" si="3"/>
        <v>0.81321907692307693</v>
      </c>
      <c r="V18" s="167">
        <v>49.1</v>
      </c>
      <c r="W18" s="131"/>
      <c r="X18" s="150">
        <f t="shared" si="4"/>
        <v>1.1123094360000001</v>
      </c>
      <c r="Y18" s="151">
        <f t="shared" si="5"/>
        <v>0.12400328160535118</v>
      </c>
      <c r="Z18" s="168">
        <v>18.3</v>
      </c>
      <c r="AA18" s="166"/>
      <c r="AB18" s="153">
        <f t="shared" si="6"/>
        <v>0.41456746799999999</v>
      </c>
      <c r="AC18" s="154">
        <f t="shared" si="7"/>
        <v>4.6217109030100331E-2</v>
      </c>
      <c r="AD18" s="169">
        <v>0.13</v>
      </c>
      <c r="AE18" s="131"/>
      <c r="AF18" s="156">
        <f t="shared" si="8"/>
        <v>2.9450148E-3</v>
      </c>
      <c r="AG18" s="156">
        <f t="shared" si="9"/>
        <v>3.2831826086956518E-4</v>
      </c>
      <c r="AH18" s="168">
        <v>2.91</v>
      </c>
      <c r="AI18" s="166"/>
      <c r="AJ18" s="153">
        <f t="shared" si="10"/>
        <v>6.5923023600000005E-2</v>
      </c>
      <c r="AK18" s="157">
        <f t="shared" si="11"/>
        <v>7.3492779933110371E-3</v>
      </c>
      <c r="AL18" s="170">
        <v>0.16200000000000001</v>
      </c>
      <c r="AM18" s="131"/>
      <c r="AN18" s="156">
        <f t="shared" si="12"/>
        <v>3.6699415200000004E-3</v>
      </c>
      <c r="AO18" s="156">
        <f t="shared" si="13"/>
        <v>4.0913506354515051E-4</v>
      </c>
      <c r="AP18" s="168">
        <v>0.57099999999999995</v>
      </c>
      <c r="AQ18" s="166"/>
      <c r="AR18" s="153">
        <f t="shared" si="14"/>
        <v>1.293541116E-2</v>
      </c>
      <c r="AS18" s="153">
        <f t="shared" si="15"/>
        <v>1.4420748227424748E-3</v>
      </c>
      <c r="AT18" s="159">
        <f t="shared" si="16"/>
        <v>21.21</v>
      </c>
      <c r="AU18" s="156">
        <f t="shared" si="17"/>
        <v>0.48049049160000001</v>
      </c>
      <c r="AV18" s="160">
        <f t="shared" si="18"/>
        <v>5.356638702341137E-2</v>
      </c>
      <c r="AW18" s="161">
        <f t="shared" si="19"/>
        <v>2.7800000000000002</v>
      </c>
      <c r="AX18" s="153">
        <f t="shared" si="20"/>
        <v>6.2978008800000013E-2</v>
      </c>
      <c r="AY18" s="157">
        <f t="shared" si="21"/>
        <v>7.0209597324414723E-3</v>
      </c>
    </row>
    <row r="19" spans="1:51" x14ac:dyDescent="0.2">
      <c r="A19" s="223">
        <v>40980.628472222219</v>
      </c>
      <c r="B19" s="224">
        <v>40981.145833333336</v>
      </c>
      <c r="C19" s="225" t="s">
        <v>85</v>
      </c>
      <c r="D19" s="226" t="s">
        <v>86</v>
      </c>
      <c r="E19" s="133">
        <v>898.56</v>
      </c>
      <c r="F19" s="134">
        <f t="shared" si="0"/>
        <v>0.9904761904761904</v>
      </c>
      <c r="G19" s="135"/>
      <c r="H19" s="136">
        <v>5</v>
      </c>
      <c r="I19" s="137">
        <v>40980.628472222219</v>
      </c>
      <c r="J19" s="228">
        <v>40981.15625</v>
      </c>
      <c r="K19" s="164"/>
      <c r="L19" s="218" t="s">
        <v>82</v>
      </c>
      <c r="M19" s="229"/>
      <c r="N19" s="229"/>
      <c r="O19" s="141">
        <v>0.10630000000000001</v>
      </c>
      <c r="P19" s="142">
        <v>907.2</v>
      </c>
      <c r="Q19" s="143">
        <f t="shared" si="1"/>
        <v>2.7861466596644464E-2</v>
      </c>
      <c r="R19" s="144">
        <v>740</v>
      </c>
      <c r="S19" s="145" t="s">
        <v>72</v>
      </c>
      <c r="T19" s="146">
        <f t="shared" si="2"/>
        <v>41.909826000000002</v>
      </c>
      <c r="U19" s="147">
        <f t="shared" si="3"/>
        <v>4.6722214046822739</v>
      </c>
      <c r="V19" s="148">
        <v>44.6</v>
      </c>
      <c r="W19" s="149"/>
      <c r="X19" s="150">
        <f t="shared" si="4"/>
        <v>2.5259165400000003</v>
      </c>
      <c r="Y19" s="151">
        <f t="shared" si="5"/>
        <v>0.28159604682274247</v>
      </c>
      <c r="Z19" s="152">
        <v>18.399999999999999</v>
      </c>
      <c r="AA19" s="145"/>
      <c r="AB19" s="153">
        <f t="shared" si="6"/>
        <v>1.0420821600000001</v>
      </c>
      <c r="AC19" s="154">
        <f t="shared" si="7"/>
        <v>0.11617415384615384</v>
      </c>
      <c r="AD19" s="155">
        <v>0.13</v>
      </c>
      <c r="AE19" s="149"/>
      <c r="AF19" s="156">
        <f t="shared" si="8"/>
        <v>7.3625370000000006E-3</v>
      </c>
      <c r="AG19" s="156">
        <f t="shared" si="9"/>
        <v>8.207956521739131E-4</v>
      </c>
      <c r="AH19" s="152">
        <v>3.18</v>
      </c>
      <c r="AI19" s="145"/>
      <c r="AJ19" s="153">
        <f t="shared" si="10"/>
        <v>0.18009898200000002</v>
      </c>
      <c r="AK19" s="157">
        <f t="shared" si="11"/>
        <v>2.0077924414715721E-2</v>
      </c>
      <c r="AL19" s="158">
        <v>0.16300000000000001</v>
      </c>
      <c r="AM19" s="149"/>
      <c r="AN19" s="156">
        <f t="shared" si="12"/>
        <v>9.2314887000000019E-3</v>
      </c>
      <c r="AO19" s="156">
        <f t="shared" si="13"/>
        <v>1.0291514715719066E-3</v>
      </c>
      <c r="AP19" s="152">
        <v>0.78900000000000003</v>
      </c>
      <c r="AQ19" s="145"/>
      <c r="AR19" s="153">
        <f t="shared" si="14"/>
        <v>4.468493610000001E-2</v>
      </c>
      <c r="AS19" s="153">
        <f t="shared" si="15"/>
        <v>4.9815982274247503E-3</v>
      </c>
      <c r="AT19" s="159">
        <f t="shared" si="16"/>
        <v>21.58</v>
      </c>
      <c r="AU19" s="156">
        <f t="shared" si="17"/>
        <v>1.2221811420000002</v>
      </c>
      <c r="AV19" s="160">
        <f t="shared" si="18"/>
        <v>0.13625207826086957</v>
      </c>
      <c r="AW19" s="161">
        <f t="shared" si="19"/>
        <v>3.0500000000000003</v>
      </c>
      <c r="AX19" s="153">
        <f t="shared" si="20"/>
        <v>0.17273644500000004</v>
      </c>
      <c r="AY19" s="157">
        <f t="shared" si="21"/>
        <v>1.9257128762541809E-2</v>
      </c>
    </row>
    <row r="20" spans="1:51" x14ac:dyDescent="0.2">
      <c r="A20" s="230"/>
      <c r="B20" s="231"/>
      <c r="C20" s="232"/>
      <c r="D20" s="233"/>
      <c r="E20" s="114"/>
      <c r="F20" s="110">
        <f t="shared" si="0"/>
        <v>0</v>
      </c>
      <c r="G20" s="234"/>
      <c r="H20" s="235"/>
      <c r="I20" s="230">
        <v>40998.326388888891</v>
      </c>
      <c r="J20" s="236">
        <v>40998.399305555555</v>
      </c>
      <c r="K20" s="237"/>
      <c r="L20" s="238" t="s">
        <v>82</v>
      </c>
      <c r="M20" s="239"/>
      <c r="N20" s="239"/>
      <c r="O20" s="240">
        <v>1.5800000000000002E-2</v>
      </c>
      <c r="P20" s="241">
        <v>51.839999999999996</v>
      </c>
      <c r="Q20" s="118">
        <f t="shared" si="1"/>
        <v>1.5920838055225404E-3</v>
      </c>
      <c r="R20" s="119">
        <f>R19</f>
        <v>740</v>
      </c>
      <c r="S20" s="120"/>
      <c r="T20" s="121">
        <f t="shared" si="2"/>
        <v>2.3948472000000001</v>
      </c>
      <c r="U20" s="122">
        <f t="shared" si="3"/>
        <v>0.26698408026755854</v>
      </c>
      <c r="V20" s="119">
        <f>V19</f>
        <v>44.6</v>
      </c>
      <c r="W20" s="120"/>
      <c r="X20" s="123">
        <f t="shared" si="4"/>
        <v>0.144338088</v>
      </c>
      <c r="Y20" s="122">
        <f t="shared" si="5"/>
        <v>1.6091202675585285E-2</v>
      </c>
      <c r="Z20" s="119">
        <f>Z19</f>
        <v>18.399999999999999</v>
      </c>
      <c r="AA20" s="120"/>
      <c r="AB20" s="124">
        <f t="shared" si="6"/>
        <v>5.9547551999999997E-2</v>
      </c>
      <c r="AC20" s="125">
        <f t="shared" si="7"/>
        <v>6.6385230769230759E-3</v>
      </c>
      <c r="AD20" s="126">
        <f>AD19</f>
        <v>0.13</v>
      </c>
      <c r="AE20" s="120"/>
      <c r="AF20" s="124">
        <f t="shared" si="8"/>
        <v>4.2071639999999999E-4</v>
      </c>
      <c r="AG20" s="124">
        <f t="shared" si="9"/>
        <v>4.690260869565217E-5</v>
      </c>
      <c r="AH20" s="126">
        <f>AH19</f>
        <v>3.18</v>
      </c>
      <c r="AI20" s="120"/>
      <c r="AJ20" s="124">
        <f t="shared" si="10"/>
        <v>1.0291370400000001E-2</v>
      </c>
      <c r="AK20" s="127">
        <f t="shared" si="11"/>
        <v>1.147309966555184E-3</v>
      </c>
      <c r="AL20" s="119">
        <f>AL19</f>
        <v>0.16300000000000001</v>
      </c>
      <c r="AM20" s="120"/>
      <c r="AN20" s="124">
        <f t="shared" si="12"/>
        <v>5.2751364000000001E-4</v>
      </c>
      <c r="AO20" s="124">
        <f t="shared" si="13"/>
        <v>5.8808655518394648E-5</v>
      </c>
      <c r="AP20" s="119">
        <f>AP19</f>
        <v>0.78900000000000003</v>
      </c>
      <c r="AQ20" s="120"/>
      <c r="AR20" s="124">
        <f t="shared" si="14"/>
        <v>2.5534249199999997E-3</v>
      </c>
      <c r="AS20" s="124">
        <f t="shared" si="15"/>
        <v>2.8466275585284275E-4</v>
      </c>
      <c r="AT20" s="128">
        <f t="shared" si="16"/>
        <v>21.58</v>
      </c>
      <c r="AU20" s="124">
        <f t="shared" si="17"/>
        <v>6.9838922399999989E-2</v>
      </c>
      <c r="AV20" s="127">
        <f t="shared" si="18"/>
        <v>7.785833043478259E-3</v>
      </c>
      <c r="AW20" s="128">
        <f t="shared" si="19"/>
        <v>3.0500000000000003</v>
      </c>
      <c r="AX20" s="124">
        <f t="shared" si="20"/>
        <v>9.8706539999999995E-3</v>
      </c>
      <c r="AY20" s="127">
        <f t="shared" si="21"/>
        <v>1.1004073578595316E-3</v>
      </c>
    </row>
    <row r="21" spans="1:51" x14ac:dyDescent="0.2">
      <c r="A21" s="230"/>
      <c r="B21" s="231"/>
      <c r="C21" s="232"/>
      <c r="D21" s="233"/>
      <c r="E21" s="114"/>
      <c r="F21" s="110">
        <f t="shared" si="0"/>
        <v>0</v>
      </c>
      <c r="G21" s="234"/>
      <c r="H21" s="235"/>
      <c r="I21" s="230">
        <v>41014.305555555555</v>
      </c>
      <c r="J21" s="236">
        <v>41014.347222222219</v>
      </c>
      <c r="K21" s="237"/>
      <c r="L21" s="238" t="s">
        <v>82</v>
      </c>
      <c r="M21" s="239"/>
      <c r="N21" s="239"/>
      <c r="O21" s="240">
        <v>4.4699999999999997E-2</v>
      </c>
      <c r="P21" s="241">
        <v>69.12</v>
      </c>
      <c r="Q21" s="118">
        <f t="shared" si="1"/>
        <v>2.1227784073633875E-3</v>
      </c>
      <c r="R21" s="119">
        <f>R22</f>
        <v>2483</v>
      </c>
      <c r="S21" s="120"/>
      <c r="T21" s="121">
        <f t="shared" si="2"/>
        <v>10.714244320000002</v>
      </c>
      <c r="U21" s="122">
        <f t="shared" si="3"/>
        <v>1.1944531014492756</v>
      </c>
      <c r="V21" s="119">
        <f>V22</f>
        <v>30.5</v>
      </c>
      <c r="W21" s="120"/>
      <c r="X21" s="123">
        <f t="shared" si="4"/>
        <v>0.13160872000000001</v>
      </c>
      <c r="Y21" s="122">
        <f t="shared" si="5"/>
        <v>1.4672098104793757E-2</v>
      </c>
      <c r="Z21" s="119">
        <f>Z22</f>
        <v>17.5</v>
      </c>
      <c r="AA21" s="120"/>
      <c r="AB21" s="124">
        <f t="shared" si="6"/>
        <v>7.5513200000000016E-2</v>
      </c>
      <c r="AC21" s="125">
        <f t="shared" si="7"/>
        <v>8.4184169453734685E-3</v>
      </c>
      <c r="AD21" s="126">
        <f>AD22</f>
        <v>0.1</v>
      </c>
      <c r="AE21" s="120"/>
      <c r="AF21" s="124">
        <f t="shared" si="8"/>
        <v>4.3150400000000009E-4</v>
      </c>
      <c r="AG21" s="124">
        <f t="shared" si="9"/>
        <v>4.8105239687848387E-5</v>
      </c>
      <c r="AH21" s="126">
        <f>AH22</f>
        <v>9</v>
      </c>
      <c r="AI21" s="120"/>
      <c r="AJ21" s="124">
        <f t="shared" si="10"/>
        <v>3.8835360000000006E-2</v>
      </c>
      <c r="AK21" s="127">
        <f t="shared" si="11"/>
        <v>4.3294715719063553E-3</v>
      </c>
      <c r="AL21" s="119">
        <f>AL22</f>
        <v>0.13</v>
      </c>
      <c r="AM21" s="120"/>
      <c r="AN21" s="124">
        <f t="shared" si="12"/>
        <v>5.6095520000000009E-4</v>
      </c>
      <c r="AO21" s="124">
        <f t="shared" si="13"/>
        <v>6.2536811594202907E-5</v>
      </c>
      <c r="AP21" s="119">
        <f>AP22</f>
        <v>2.46</v>
      </c>
      <c r="AQ21" s="120"/>
      <c r="AR21" s="124">
        <f t="shared" si="14"/>
        <v>1.0614998400000001E-2</v>
      </c>
      <c r="AS21" s="124">
        <f t="shared" si="15"/>
        <v>1.1833888963210702E-3</v>
      </c>
      <c r="AT21" s="128">
        <f t="shared" si="16"/>
        <v>26.5</v>
      </c>
      <c r="AU21" s="124">
        <f t="shared" si="17"/>
        <v>0.11434856000000002</v>
      </c>
      <c r="AV21" s="127">
        <f t="shared" si="18"/>
        <v>1.2747888517279822E-2</v>
      </c>
      <c r="AW21" s="128">
        <f t="shared" si="19"/>
        <v>8.9</v>
      </c>
      <c r="AX21" s="124">
        <f t="shared" si="20"/>
        <v>3.8403856000000007E-2</v>
      </c>
      <c r="AY21" s="127">
        <f t="shared" si="21"/>
        <v>4.281366332218507E-3</v>
      </c>
    </row>
    <row r="22" spans="1:51" x14ac:dyDescent="0.2">
      <c r="A22" s="129">
        <v>41018.861111111109</v>
      </c>
      <c r="B22" s="162">
        <v>41019.916666666664</v>
      </c>
      <c r="C22" s="163" t="s">
        <v>87</v>
      </c>
      <c r="D22" s="132" t="s">
        <v>88</v>
      </c>
      <c r="E22" s="133">
        <v>9737.2799999999988</v>
      </c>
      <c r="F22" s="134">
        <f t="shared" si="0"/>
        <v>1.5333333333333332</v>
      </c>
      <c r="G22" s="135"/>
      <c r="H22" s="136">
        <v>23</v>
      </c>
      <c r="I22" s="137">
        <v>41018.857638888891</v>
      </c>
      <c r="J22" s="242">
        <v>41019.121527777781</v>
      </c>
      <c r="K22" s="243"/>
      <c r="L22" s="218" t="s">
        <v>82</v>
      </c>
      <c r="M22" s="229"/>
      <c r="N22" s="229"/>
      <c r="O22" s="141">
        <v>0.61339999999999995</v>
      </c>
      <c r="P22" s="142">
        <v>6350.4</v>
      </c>
      <c r="Q22" s="143">
        <f t="shared" si="1"/>
        <v>0.1950302661765112</v>
      </c>
      <c r="R22" s="144">
        <v>2483</v>
      </c>
      <c r="S22" s="145" t="s">
        <v>72</v>
      </c>
      <c r="T22" s="146">
        <f t="shared" si="2"/>
        <v>984.37119689999997</v>
      </c>
      <c r="U22" s="147">
        <f t="shared" si="3"/>
        <v>109.74037869565217</v>
      </c>
      <c r="V22" s="148">
        <v>30.5</v>
      </c>
      <c r="W22" s="149"/>
      <c r="X22" s="150">
        <f t="shared" si="4"/>
        <v>12.091551149999999</v>
      </c>
      <c r="Y22" s="151">
        <f t="shared" si="5"/>
        <v>1.3479990133779263</v>
      </c>
      <c r="Z22" s="152">
        <v>17.5</v>
      </c>
      <c r="AA22" s="145"/>
      <c r="AB22" s="153">
        <f t="shared" si="6"/>
        <v>6.9377752500000005</v>
      </c>
      <c r="AC22" s="154">
        <f t="shared" si="7"/>
        <v>0.77344205685618728</v>
      </c>
      <c r="AD22" s="155">
        <v>0.1</v>
      </c>
      <c r="AE22" s="149"/>
      <c r="AF22" s="156">
        <f t="shared" si="8"/>
        <v>3.9644430000000001E-2</v>
      </c>
      <c r="AG22" s="156">
        <f t="shared" si="9"/>
        <v>4.4196688963210702E-3</v>
      </c>
      <c r="AH22" s="152">
        <v>9</v>
      </c>
      <c r="AI22" s="145"/>
      <c r="AJ22" s="153">
        <f t="shared" si="10"/>
        <v>3.5679987</v>
      </c>
      <c r="AK22" s="157">
        <f t="shared" si="11"/>
        <v>0.39777020066889629</v>
      </c>
      <c r="AL22" s="158">
        <v>0.13</v>
      </c>
      <c r="AM22" s="149"/>
      <c r="AN22" s="156">
        <f t="shared" si="12"/>
        <v>5.1537759000000002E-2</v>
      </c>
      <c r="AO22" s="156">
        <f t="shared" si="13"/>
        <v>5.745569565217391E-3</v>
      </c>
      <c r="AP22" s="152">
        <v>2.46</v>
      </c>
      <c r="AQ22" s="145"/>
      <c r="AR22" s="153">
        <f t="shared" si="14"/>
        <v>0.97525297799999999</v>
      </c>
      <c r="AS22" s="153">
        <f t="shared" si="15"/>
        <v>0.10872385484949831</v>
      </c>
      <c r="AT22" s="159">
        <f t="shared" si="16"/>
        <v>26.5</v>
      </c>
      <c r="AU22" s="156">
        <f t="shared" si="17"/>
        <v>10.505773949999998</v>
      </c>
      <c r="AV22" s="160">
        <f t="shared" si="18"/>
        <v>1.1712122575250834</v>
      </c>
      <c r="AW22" s="161">
        <f t="shared" si="19"/>
        <v>8.9</v>
      </c>
      <c r="AX22" s="153">
        <f t="shared" si="20"/>
        <v>3.5283542699999999</v>
      </c>
      <c r="AY22" s="157">
        <f t="shared" si="21"/>
        <v>0.39335053177257523</v>
      </c>
    </row>
    <row r="23" spans="1:51" x14ac:dyDescent="0.2">
      <c r="A23" s="244">
        <v>41019.128472222219</v>
      </c>
      <c r="B23" s="245"/>
      <c r="C23" s="246" t="s">
        <v>89</v>
      </c>
      <c r="D23" s="247"/>
      <c r="E23" s="248"/>
      <c r="F23" s="249">
        <f t="shared" si="0"/>
        <v>0</v>
      </c>
      <c r="G23" s="250">
        <v>0.2848</v>
      </c>
      <c r="H23" s="251">
        <v>1</v>
      </c>
      <c r="I23" s="244">
        <v>41019.121527777781</v>
      </c>
      <c r="J23" s="245">
        <v>41019.927083333336</v>
      </c>
      <c r="K23" s="252"/>
      <c r="L23" s="253" t="s">
        <v>82</v>
      </c>
      <c r="M23" s="254"/>
      <c r="N23" s="254"/>
      <c r="O23" s="250">
        <v>0.3216</v>
      </c>
      <c r="P23" s="255">
        <v>3395.52</v>
      </c>
      <c r="Q23" s="256">
        <f t="shared" si="1"/>
        <v>0.10428148926172642</v>
      </c>
      <c r="R23" s="257">
        <v>734</v>
      </c>
      <c r="S23" s="258" t="s">
        <v>72</v>
      </c>
      <c r="T23" s="259">
        <f t="shared" si="2"/>
        <v>155.59063356000001</v>
      </c>
      <c r="U23" s="260">
        <f t="shared" si="3"/>
        <v>17.34566706354515</v>
      </c>
      <c r="V23" s="261">
        <v>24.6</v>
      </c>
      <c r="W23" s="258"/>
      <c r="X23" s="262">
        <f t="shared" si="4"/>
        <v>5.2146179640000003</v>
      </c>
      <c r="Y23" s="260">
        <f t="shared" si="5"/>
        <v>0.58133979531772573</v>
      </c>
      <c r="Z23" s="263">
        <v>20.8</v>
      </c>
      <c r="AA23" s="258"/>
      <c r="AB23" s="264">
        <f t="shared" si="6"/>
        <v>4.4091078720000008</v>
      </c>
      <c r="AC23" s="265">
        <f t="shared" si="7"/>
        <v>0.49153933913043485</v>
      </c>
      <c r="AD23" s="263">
        <v>0.08</v>
      </c>
      <c r="AE23" s="258"/>
      <c r="AF23" s="264">
        <f t="shared" si="8"/>
        <v>1.6958107199999999E-2</v>
      </c>
      <c r="AG23" s="264">
        <f t="shared" si="9"/>
        <v>1.8905359197324413E-3</v>
      </c>
      <c r="AH23" s="263">
        <v>2.68</v>
      </c>
      <c r="AI23" s="258"/>
      <c r="AJ23" s="264">
        <f t="shared" si="10"/>
        <v>0.5680965912</v>
      </c>
      <c r="AK23" s="266">
        <f t="shared" si="11"/>
        <v>6.3332953311036791E-2</v>
      </c>
      <c r="AL23" s="267">
        <v>0.19900000000000001</v>
      </c>
      <c r="AM23" s="258"/>
      <c r="AN23" s="264">
        <f t="shared" si="12"/>
        <v>4.2183291660000004E-2</v>
      </c>
      <c r="AO23" s="264">
        <f t="shared" si="13"/>
        <v>4.7027081003344481E-3</v>
      </c>
      <c r="AP23" s="263">
        <v>0.95699999999999996</v>
      </c>
      <c r="AQ23" s="258"/>
      <c r="AR23" s="264">
        <f t="shared" si="14"/>
        <v>0.20286135738</v>
      </c>
      <c r="AS23" s="264">
        <f t="shared" si="15"/>
        <v>2.2615535939799328E-2</v>
      </c>
      <c r="AT23" s="268">
        <f t="shared" si="16"/>
        <v>23.48</v>
      </c>
      <c r="AU23" s="264">
        <f t="shared" si="17"/>
        <v>4.9772044632000005</v>
      </c>
      <c r="AV23" s="266">
        <f t="shared" si="18"/>
        <v>0.55487229244147163</v>
      </c>
      <c r="AW23" s="268">
        <f t="shared" si="19"/>
        <v>2.6</v>
      </c>
      <c r="AX23" s="264">
        <f t="shared" si="20"/>
        <v>0.5511384840000001</v>
      </c>
      <c r="AY23" s="266">
        <f t="shared" si="21"/>
        <v>6.1442417391304356E-2</v>
      </c>
    </row>
    <row r="24" spans="1:51" ht="12.75" x14ac:dyDescent="0.2">
      <c r="A24" s="105"/>
      <c r="B24" s="106"/>
      <c r="C24" s="107"/>
      <c r="D24" s="108"/>
      <c r="E24" s="109"/>
      <c r="F24" s="110">
        <f t="shared" si="0"/>
        <v>0</v>
      </c>
      <c r="G24" s="116"/>
      <c r="H24" s="112"/>
      <c r="I24" s="105">
        <v>41028.996527777781</v>
      </c>
      <c r="J24" s="269">
        <v>41029.041666666664</v>
      </c>
      <c r="K24" s="270"/>
      <c r="L24" s="271" t="s">
        <v>82</v>
      </c>
      <c r="M24" s="272"/>
      <c r="N24" s="272"/>
      <c r="O24" s="116">
        <v>8.0999999999999996E-3</v>
      </c>
      <c r="P24" s="117">
        <v>17.28</v>
      </c>
      <c r="Q24" s="118">
        <f t="shared" si="1"/>
        <v>5.3069460184084686E-4</v>
      </c>
      <c r="R24" s="119">
        <f>R25</f>
        <v>6357</v>
      </c>
      <c r="S24" s="120"/>
      <c r="T24" s="121">
        <f t="shared" si="2"/>
        <v>6.8576773200000005</v>
      </c>
      <c r="U24" s="122">
        <f t="shared" si="3"/>
        <v>0.76451252173913042</v>
      </c>
      <c r="V24" s="119">
        <f>V25</f>
        <v>23.9</v>
      </c>
      <c r="W24" s="120"/>
      <c r="X24" s="123">
        <f t="shared" si="4"/>
        <v>2.5782364000000002E-2</v>
      </c>
      <c r="Y24" s="122">
        <f t="shared" si="5"/>
        <v>2.8742880713489411E-3</v>
      </c>
      <c r="Z24" s="119">
        <f>Z25</f>
        <v>6</v>
      </c>
      <c r="AA24" s="120"/>
      <c r="AB24" s="124">
        <f t="shared" si="6"/>
        <v>6.4725600000000005E-3</v>
      </c>
      <c r="AC24" s="125">
        <f t="shared" si="7"/>
        <v>7.2157859531772573E-4</v>
      </c>
      <c r="AD24" s="119">
        <f>AD25</f>
        <v>0.15</v>
      </c>
      <c r="AE24" s="120"/>
      <c r="AF24" s="124">
        <f t="shared" si="8"/>
        <v>1.6181400000000001E-4</v>
      </c>
      <c r="AG24" s="124">
        <f t="shared" si="9"/>
        <v>1.8039464882943143E-5</v>
      </c>
      <c r="AH24" s="119">
        <f>AH25</f>
        <v>19.600000000000001</v>
      </c>
      <c r="AI24" s="120"/>
      <c r="AJ24" s="124">
        <f t="shared" si="10"/>
        <v>2.1143696000000003E-2</v>
      </c>
      <c r="AK24" s="127">
        <f t="shared" si="11"/>
        <v>2.357156744704571E-3</v>
      </c>
      <c r="AL24" s="119">
        <f>AL25</f>
        <v>7.6999999999999999E-2</v>
      </c>
      <c r="AM24" s="120"/>
      <c r="AN24" s="124">
        <f t="shared" si="12"/>
        <v>8.3064519999999999E-5</v>
      </c>
      <c r="AO24" s="124">
        <f t="shared" si="13"/>
        <v>9.2602586399108133E-6</v>
      </c>
      <c r="AP24" s="119">
        <f>AP25</f>
        <v>6.6</v>
      </c>
      <c r="AQ24" s="120"/>
      <c r="AR24" s="124">
        <f t="shared" si="14"/>
        <v>7.1198160000000002E-3</v>
      </c>
      <c r="AS24" s="124">
        <f t="shared" si="15"/>
        <v>7.9373645484949831E-4</v>
      </c>
      <c r="AT24" s="128">
        <f t="shared" si="16"/>
        <v>25.6</v>
      </c>
      <c r="AU24" s="124">
        <f t="shared" si="17"/>
        <v>2.7616256000000006E-2</v>
      </c>
      <c r="AV24" s="127">
        <f t="shared" si="18"/>
        <v>3.0787353400222968E-3</v>
      </c>
      <c r="AW24" s="128">
        <f t="shared" si="19"/>
        <v>19.450000000000003</v>
      </c>
      <c r="AX24" s="124">
        <f t="shared" si="20"/>
        <v>2.0981882000000004E-2</v>
      </c>
      <c r="AY24" s="127">
        <f t="shared" si="21"/>
        <v>2.339117279821628E-3</v>
      </c>
    </row>
    <row r="25" spans="1:51" ht="15" x14ac:dyDescent="0.25">
      <c r="A25" s="273">
        <v>41031.238194444442</v>
      </c>
      <c r="B25" s="274">
        <v>41031.292361111111</v>
      </c>
      <c r="C25" s="275" t="s">
        <v>90</v>
      </c>
      <c r="D25" s="276" t="s">
        <v>91</v>
      </c>
      <c r="E25" s="211">
        <v>293.76</v>
      </c>
      <c r="F25" s="134">
        <f t="shared" si="0"/>
        <v>1</v>
      </c>
      <c r="G25" s="277"/>
      <c r="H25" s="214">
        <v>3</v>
      </c>
      <c r="I25" s="215">
        <v>41031.237500000003</v>
      </c>
      <c r="J25" s="278">
        <v>41031.293055555558</v>
      </c>
      <c r="K25" s="279"/>
      <c r="L25" s="218" t="s">
        <v>82</v>
      </c>
      <c r="M25" s="280"/>
      <c r="N25" s="280"/>
      <c r="O25" s="219">
        <v>0.2276</v>
      </c>
      <c r="P25" s="220">
        <v>293.76</v>
      </c>
      <c r="Q25" s="143">
        <f t="shared" si="1"/>
        <v>9.021808231294396E-3</v>
      </c>
      <c r="R25" s="144">
        <v>6357</v>
      </c>
      <c r="S25" s="145" t="s">
        <v>72</v>
      </c>
      <c r="T25" s="146">
        <f t="shared" si="2"/>
        <v>116.58051444</v>
      </c>
      <c r="U25" s="147">
        <f t="shared" si="3"/>
        <v>12.996712869565217</v>
      </c>
      <c r="V25" s="148">
        <v>23.9</v>
      </c>
      <c r="W25" s="149"/>
      <c r="X25" s="150">
        <f t="shared" si="4"/>
        <v>0.43830018799999998</v>
      </c>
      <c r="Y25" s="151">
        <f t="shared" si="5"/>
        <v>4.8862897212931987E-2</v>
      </c>
      <c r="Z25" s="152">
        <v>6</v>
      </c>
      <c r="AA25" s="145"/>
      <c r="AB25" s="153">
        <f t="shared" si="6"/>
        <v>0.11003352</v>
      </c>
      <c r="AC25" s="154">
        <f t="shared" si="7"/>
        <v>1.2266836120401336E-2</v>
      </c>
      <c r="AD25" s="155">
        <v>0.15</v>
      </c>
      <c r="AE25" s="149"/>
      <c r="AF25" s="156">
        <f t="shared" si="8"/>
        <v>2.7508380000000002E-3</v>
      </c>
      <c r="AG25" s="156">
        <f t="shared" si="9"/>
        <v>3.0667090301003344E-4</v>
      </c>
      <c r="AH25" s="152">
        <v>19.600000000000001</v>
      </c>
      <c r="AI25" s="145"/>
      <c r="AJ25" s="153">
        <f t="shared" si="10"/>
        <v>0.35944283199999999</v>
      </c>
      <c r="AK25" s="157">
        <f t="shared" si="11"/>
        <v>4.0071664659977697E-2</v>
      </c>
      <c r="AL25" s="158">
        <v>7.6999999999999999E-2</v>
      </c>
      <c r="AM25" s="149"/>
      <c r="AN25" s="156">
        <f t="shared" si="12"/>
        <v>1.41209684E-3</v>
      </c>
      <c r="AO25" s="156">
        <f t="shared" si="13"/>
        <v>1.5742439687848383E-4</v>
      </c>
      <c r="AP25" s="152">
        <v>6.6</v>
      </c>
      <c r="AQ25" s="145"/>
      <c r="AR25" s="153">
        <f t="shared" si="14"/>
        <v>0.12103687199999999</v>
      </c>
      <c r="AS25" s="153">
        <f t="shared" si="15"/>
        <v>1.3493519732441469E-2</v>
      </c>
      <c r="AT25" s="159">
        <f t="shared" si="16"/>
        <v>25.6</v>
      </c>
      <c r="AU25" s="156">
        <f t="shared" si="17"/>
        <v>0.46947635200000004</v>
      </c>
      <c r="AV25" s="160">
        <f t="shared" si="18"/>
        <v>5.2338500780379042E-2</v>
      </c>
      <c r="AW25" s="161">
        <f t="shared" si="19"/>
        <v>19.450000000000003</v>
      </c>
      <c r="AX25" s="153">
        <f t="shared" si="20"/>
        <v>0.35669199400000007</v>
      </c>
      <c r="AY25" s="157">
        <f t="shared" si="21"/>
        <v>3.9764993756967675E-2</v>
      </c>
    </row>
    <row r="26" spans="1:51" ht="15" x14ac:dyDescent="0.25">
      <c r="A26" s="273">
        <v>41031.997916666667</v>
      </c>
      <c r="B26" s="274">
        <v>41032.409722222219</v>
      </c>
      <c r="C26" s="163" t="s">
        <v>92</v>
      </c>
      <c r="D26" s="281">
        <v>32</v>
      </c>
      <c r="E26" s="282">
        <v>34093.440000000002</v>
      </c>
      <c r="F26" s="283">
        <f t="shared" si="0"/>
        <v>1</v>
      </c>
      <c r="G26" s="284"/>
      <c r="H26" s="285">
        <v>19</v>
      </c>
      <c r="I26" s="215">
        <v>41031.99722222222</v>
      </c>
      <c r="J26" s="278">
        <v>41032.409722222219</v>
      </c>
      <c r="K26" s="286"/>
      <c r="L26" s="218" t="s">
        <v>82</v>
      </c>
      <c r="M26" s="229"/>
      <c r="N26" s="229"/>
      <c r="O26" s="141">
        <v>8.0947999999999993</v>
      </c>
      <c r="P26" s="142">
        <v>34093.440000000002</v>
      </c>
      <c r="Q26" s="143">
        <f t="shared" si="1"/>
        <v>1.0470604494319908</v>
      </c>
      <c r="R26" s="165">
        <v>11906</v>
      </c>
      <c r="S26" s="166" t="s">
        <v>72</v>
      </c>
      <c r="T26" s="146">
        <f t="shared" si="2"/>
        <v>25340.652772880003</v>
      </c>
      <c r="U26" s="147">
        <f t="shared" si="3"/>
        <v>2825.0449022162766</v>
      </c>
      <c r="V26" s="287">
        <v>8.5</v>
      </c>
      <c r="W26" s="288"/>
      <c r="X26" s="289">
        <f t="shared" si="4"/>
        <v>18.091344580000001</v>
      </c>
      <c r="Y26" s="290">
        <f t="shared" si="5"/>
        <v>2.0168723054626532</v>
      </c>
      <c r="Z26" s="168">
        <v>7</v>
      </c>
      <c r="AA26" s="166"/>
      <c r="AB26" s="153">
        <f t="shared" si="6"/>
        <v>14.898754360000002</v>
      </c>
      <c r="AC26" s="154">
        <f t="shared" si="7"/>
        <v>1.6609536633221851</v>
      </c>
      <c r="AD26" s="291">
        <v>0.03</v>
      </c>
      <c r="AE26" s="288"/>
      <c r="AF26" s="292">
        <f t="shared" si="8"/>
        <v>6.3851804400000003E-2</v>
      </c>
      <c r="AG26" s="292">
        <f t="shared" si="9"/>
        <v>7.1183728428093644E-3</v>
      </c>
      <c r="AH26" s="168">
        <v>30.4</v>
      </c>
      <c r="AI26" s="166"/>
      <c r="AJ26" s="153">
        <f t="shared" si="10"/>
        <v>64.703161792000003</v>
      </c>
      <c r="AK26" s="157">
        <f t="shared" si="11"/>
        <v>7.2132844807134893</v>
      </c>
      <c r="AL26" s="293">
        <v>0.14799999999999999</v>
      </c>
      <c r="AM26" s="288"/>
      <c r="AN26" s="292">
        <f t="shared" si="12"/>
        <v>0.31500223504000002</v>
      </c>
      <c r="AO26" s="292">
        <f t="shared" si="13"/>
        <v>3.5117306024526201E-2</v>
      </c>
      <c r="AP26" s="168">
        <v>9.52</v>
      </c>
      <c r="AQ26" s="166"/>
      <c r="AR26" s="153">
        <f t="shared" si="14"/>
        <v>20.2623059296</v>
      </c>
      <c r="AS26" s="153">
        <f t="shared" si="15"/>
        <v>2.2588969821181717</v>
      </c>
      <c r="AT26" s="294">
        <f t="shared" si="16"/>
        <v>37.4</v>
      </c>
      <c r="AU26" s="292">
        <f t="shared" si="17"/>
        <v>79.601916152000001</v>
      </c>
      <c r="AV26" s="295">
        <f t="shared" si="18"/>
        <v>8.8742381440356741</v>
      </c>
      <c r="AW26" s="161">
        <f t="shared" si="19"/>
        <v>30.369999999999997</v>
      </c>
      <c r="AX26" s="153">
        <f t="shared" si="20"/>
        <v>64.639309987600001</v>
      </c>
      <c r="AY26" s="157">
        <f t="shared" si="21"/>
        <v>7.20616610787068</v>
      </c>
    </row>
    <row r="27" spans="1:51" x14ac:dyDescent="0.2">
      <c r="A27" s="105">
        <v>41032.410416666666</v>
      </c>
      <c r="B27" s="106">
        <v>41033.486111111109</v>
      </c>
      <c r="C27" s="232"/>
      <c r="D27" s="233" t="s">
        <v>93</v>
      </c>
      <c r="E27" s="114"/>
      <c r="F27" s="110"/>
      <c r="G27" s="234"/>
      <c r="H27" s="235"/>
      <c r="I27" s="105">
        <v>41032.409722222219</v>
      </c>
      <c r="J27" s="296">
        <v>41033.520833333336</v>
      </c>
      <c r="K27" s="297"/>
      <c r="L27" s="271" t="s">
        <v>82</v>
      </c>
      <c r="M27" s="239"/>
      <c r="N27" s="239"/>
      <c r="O27" s="240">
        <v>8.4344000000000001</v>
      </c>
      <c r="P27" s="241">
        <v>20295.36</v>
      </c>
      <c r="Q27" s="118">
        <f t="shared" si="1"/>
        <v>0.62330080986207459</v>
      </c>
      <c r="R27" s="298">
        <f>R26</f>
        <v>11906</v>
      </c>
      <c r="S27" s="299"/>
      <c r="T27" s="121">
        <f t="shared" si="2"/>
        <v>15084.94509972</v>
      </c>
      <c r="U27" s="122">
        <f>T27/$B$3</f>
        <v>1681.7107134581938</v>
      </c>
      <c r="V27" s="298">
        <f>V26</f>
        <v>8.5</v>
      </c>
      <c r="W27" s="299"/>
      <c r="X27" s="123">
        <f>V27*$P27*$I$4</f>
        <v>10.769530770000001</v>
      </c>
      <c r="Y27" s="122">
        <f>X27/$B$3</f>
        <v>1.2006165852842809</v>
      </c>
      <c r="Z27" s="298">
        <f>Z26</f>
        <v>7</v>
      </c>
      <c r="AA27" s="299"/>
      <c r="AB27" s="124">
        <f>Z27*$P27*$I$4</f>
        <v>8.8690253400000021</v>
      </c>
      <c r="AC27" s="125">
        <f>AB27/$B$3</f>
        <v>0.9887430702341139</v>
      </c>
      <c r="AD27" s="300">
        <f>AD26</f>
        <v>0.03</v>
      </c>
      <c r="AE27" s="299"/>
      <c r="AF27" s="124">
        <f>AD27*$P27*$I$4</f>
        <v>3.8010108600000002E-2</v>
      </c>
      <c r="AG27" s="124">
        <f>AF27/$B$3</f>
        <v>4.2374703010033448E-3</v>
      </c>
      <c r="AH27" s="300">
        <f>AH26</f>
        <v>30.4</v>
      </c>
      <c r="AI27" s="299"/>
      <c r="AJ27" s="124">
        <f>AH27*$P27*$I$4</f>
        <v>38.516910048</v>
      </c>
      <c r="AK27" s="127">
        <f>AJ27/$B$3</f>
        <v>4.2939699050167217</v>
      </c>
      <c r="AL27" s="298">
        <f>AL26</f>
        <v>0.14799999999999999</v>
      </c>
      <c r="AM27" s="299"/>
      <c r="AN27" s="124">
        <f>AL27*$P27*$I$4</f>
        <v>0.18751653575999999</v>
      </c>
      <c r="AO27" s="124">
        <f>AN27/$B$3</f>
        <v>2.0904853484949831E-2</v>
      </c>
      <c r="AP27" s="298">
        <f>AP26</f>
        <v>9.52</v>
      </c>
      <c r="AQ27" s="299"/>
      <c r="AR27" s="124">
        <f>AP27*$P27*$I$4</f>
        <v>12.0618744624</v>
      </c>
      <c r="AS27" s="124">
        <f>AR27/$B$3</f>
        <v>1.3446905755183947</v>
      </c>
      <c r="AT27" s="128">
        <f>Z27+AH27</f>
        <v>37.4</v>
      </c>
      <c r="AU27" s="124">
        <f>AT27*$P27*$I$4</f>
        <v>47.385935388000007</v>
      </c>
      <c r="AV27" s="127">
        <f>AU27/$B$3</f>
        <v>5.2827129752508366</v>
      </c>
      <c r="AW27" s="128">
        <f>AH27-AD27</f>
        <v>30.369999999999997</v>
      </c>
      <c r="AX27" s="124">
        <f>AW27*$P27*$I$4</f>
        <v>38.478899939400002</v>
      </c>
      <c r="AY27" s="127">
        <f>AX27/$B$3</f>
        <v>4.2897324347157193</v>
      </c>
    </row>
    <row r="28" spans="1:51" ht="12.75" x14ac:dyDescent="0.2">
      <c r="A28" s="230"/>
      <c r="B28" s="231"/>
      <c r="C28" s="232"/>
      <c r="D28" s="233"/>
      <c r="E28" s="114"/>
      <c r="F28" s="110">
        <f t="shared" si="0"/>
        <v>0</v>
      </c>
      <c r="G28" s="234"/>
      <c r="H28" s="235"/>
      <c r="I28" s="230">
        <v>41034.146527777775</v>
      </c>
      <c r="J28" s="301">
        <v>41034.197916666664</v>
      </c>
      <c r="K28" s="270"/>
      <c r="L28" s="271" t="s">
        <v>82</v>
      </c>
      <c r="M28" s="302"/>
      <c r="N28" s="302"/>
      <c r="O28" s="240">
        <v>2.7199999999999998E-2</v>
      </c>
      <c r="P28" s="241">
        <v>51.839999999999996</v>
      </c>
      <c r="Q28" s="118">
        <f t="shared" si="1"/>
        <v>1.5920838055225404E-3</v>
      </c>
      <c r="R28" s="298">
        <f>R29</f>
        <v>8700</v>
      </c>
      <c r="S28" s="299"/>
      <c r="T28" s="121">
        <f t="shared" si="2"/>
        <v>28.155635999999998</v>
      </c>
      <c r="U28" s="122">
        <f t="shared" si="3"/>
        <v>3.1388668896321064</v>
      </c>
      <c r="V28" s="298">
        <f>V29</f>
        <v>14.8</v>
      </c>
      <c r="W28" s="299"/>
      <c r="X28" s="123">
        <f t="shared" si="4"/>
        <v>4.7896944000000004E-2</v>
      </c>
      <c r="Y28" s="122">
        <f t="shared" si="5"/>
        <v>5.3396816053511709E-3</v>
      </c>
      <c r="Z28" s="298">
        <f>Z29</f>
        <v>4</v>
      </c>
      <c r="AA28" s="299"/>
      <c r="AB28" s="124">
        <f t="shared" si="6"/>
        <v>1.2945119999999999E-2</v>
      </c>
      <c r="AC28" s="125">
        <f t="shared" si="7"/>
        <v>1.4431571906354513E-3</v>
      </c>
      <c r="AD28" s="300">
        <f>AD29</f>
        <v>0.19</v>
      </c>
      <c r="AE28" s="299"/>
      <c r="AF28" s="124">
        <f t="shared" si="8"/>
        <v>6.148932E-4</v>
      </c>
      <c r="AG28" s="124">
        <f t="shared" si="9"/>
        <v>6.8549966555183937E-5</v>
      </c>
      <c r="AH28" s="300">
        <f>AH29</f>
        <v>26.4</v>
      </c>
      <c r="AI28" s="299"/>
      <c r="AJ28" s="124">
        <f t="shared" si="10"/>
        <v>8.5437791999999985E-2</v>
      </c>
      <c r="AK28" s="127">
        <f t="shared" si="11"/>
        <v>9.5248374581939771E-3</v>
      </c>
      <c r="AL28" s="298">
        <f>AL29</f>
        <v>0.188</v>
      </c>
      <c r="AM28" s="299"/>
      <c r="AN28" s="124">
        <f t="shared" si="12"/>
        <v>6.0842063999999997E-4</v>
      </c>
      <c r="AO28" s="124">
        <f t="shared" si="13"/>
        <v>6.7828387959866207E-5</v>
      </c>
      <c r="AP28" s="298">
        <f>AP29</f>
        <v>14.76</v>
      </c>
      <c r="AQ28" s="299"/>
      <c r="AR28" s="124">
        <f t="shared" si="14"/>
        <v>4.7767492799999998E-2</v>
      </c>
      <c r="AS28" s="124">
        <f t="shared" si="15"/>
        <v>5.3252500334448156E-3</v>
      </c>
      <c r="AT28" s="128">
        <f t="shared" si="16"/>
        <v>30.4</v>
      </c>
      <c r="AU28" s="124">
        <f t="shared" si="17"/>
        <v>9.8382912000000003E-2</v>
      </c>
      <c r="AV28" s="127">
        <f t="shared" si="18"/>
        <v>1.0967994648829431E-2</v>
      </c>
      <c r="AW28" s="128">
        <f t="shared" si="19"/>
        <v>26.209999999999997</v>
      </c>
      <c r="AX28" s="124">
        <f t="shared" si="20"/>
        <v>8.4822898799999991E-2</v>
      </c>
      <c r="AY28" s="127">
        <f t="shared" si="21"/>
        <v>9.4562874916387946E-3</v>
      </c>
    </row>
    <row r="29" spans="1:51" ht="15" x14ac:dyDescent="0.25">
      <c r="A29" s="129">
        <v>41035.388888888891</v>
      </c>
      <c r="B29" s="162">
        <v>41036.760416666664</v>
      </c>
      <c r="C29" s="163" t="s">
        <v>94</v>
      </c>
      <c r="D29" s="281" t="s">
        <v>95</v>
      </c>
      <c r="E29" s="133">
        <v>12830.4</v>
      </c>
      <c r="F29" s="134">
        <f t="shared" si="0"/>
        <v>1</v>
      </c>
      <c r="G29" s="135"/>
      <c r="H29" s="136">
        <v>3</v>
      </c>
      <c r="I29" s="137">
        <v>41035.385416666664</v>
      </c>
      <c r="J29" s="138">
        <v>41036.770833333336</v>
      </c>
      <c r="K29" s="172"/>
      <c r="L29" s="140" t="s">
        <v>82</v>
      </c>
      <c r="M29" s="141"/>
      <c r="N29" s="141"/>
      <c r="O29" s="141">
        <v>1.4259999999999999</v>
      </c>
      <c r="P29" s="142">
        <v>12830.4</v>
      </c>
      <c r="Q29" s="143">
        <f t="shared" si="1"/>
        <v>0.3940407418668288</v>
      </c>
      <c r="R29" s="165">
        <v>8700</v>
      </c>
      <c r="S29" s="166" t="s">
        <v>72</v>
      </c>
      <c r="T29" s="146">
        <f t="shared" si="2"/>
        <v>6968.51991</v>
      </c>
      <c r="U29" s="147">
        <f t="shared" si="3"/>
        <v>776.86955518394643</v>
      </c>
      <c r="V29" s="167">
        <v>14.8</v>
      </c>
      <c r="W29" s="131"/>
      <c r="X29" s="150">
        <f t="shared" si="4"/>
        <v>11.854493640000001</v>
      </c>
      <c r="Y29" s="151">
        <f t="shared" si="5"/>
        <v>1.3215711973244149</v>
      </c>
      <c r="Z29" s="168">
        <v>4</v>
      </c>
      <c r="AA29" s="166"/>
      <c r="AB29" s="153">
        <f t="shared" si="6"/>
        <v>3.2039172000000002</v>
      </c>
      <c r="AC29" s="154">
        <f t="shared" si="7"/>
        <v>0.35718140468227427</v>
      </c>
      <c r="AD29" s="169">
        <v>0.19</v>
      </c>
      <c r="AE29" s="131"/>
      <c r="AF29" s="156">
        <f t="shared" si="8"/>
        <v>0.15218606700000001</v>
      </c>
      <c r="AG29" s="156">
        <f t="shared" si="9"/>
        <v>1.6966116722408026E-2</v>
      </c>
      <c r="AH29" s="168">
        <v>26.4</v>
      </c>
      <c r="AI29" s="166"/>
      <c r="AJ29" s="153">
        <f t="shared" si="10"/>
        <v>21.145853519999999</v>
      </c>
      <c r="AK29" s="157">
        <f t="shared" si="11"/>
        <v>2.35739727090301</v>
      </c>
      <c r="AL29" s="170">
        <v>0.188</v>
      </c>
      <c r="AM29" s="131"/>
      <c r="AN29" s="156">
        <f t="shared" si="12"/>
        <v>0.1505841084</v>
      </c>
      <c r="AO29" s="156">
        <f t="shared" si="13"/>
        <v>1.678752602006689E-2</v>
      </c>
      <c r="AP29" s="168">
        <v>14.76</v>
      </c>
      <c r="AQ29" s="166"/>
      <c r="AR29" s="153">
        <f t="shared" si="14"/>
        <v>11.822454468</v>
      </c>
      <c r="AS29" s="153">
        <f t="shared" si="15"/>
        <v>1.3179993832775918</v>
      </c>
      <c r="AT29" s="159">
        <f t="shared" si="16"/>
        <v>30.4</v>
      </c>
      <c r="AU29" s="156">
        <f t="shared" si="17"/>
        <v>24.349770719999999</v>
      </c>
      <c r="AV29" s="160">
        <f t="shared" si="18"/>
        <v>2.7145786755852841</v>
      </c>
      <c r="AW29" s="161">
        <f t="shared" si="19"/>
        <v>26.209999999999997</v>
      </c>
      <c r="AX29" s="153">
        <f t="shared" si="20"/>
        <v>20.993667452999997</v>
      </c>
      <c r="AY29" s="157">
        <f t="shared" si="21"/>
        <v>2.3404311541806013</v>
      </c>
    </row>
    <row r="30" spans="1:51" x14ac:dyDescent="0.2">
      <c r="A30" s="230"/>
      <c r="B30" s="231"/>
      <c r="C30" s="232"/>
      <c r="D30" s="233"/>
      <c r="E30" s="114"/>
      <c r="F30" s="110">
        <f t="shared" si="0"/>
        <v>0</v>
      </c>
      <c r="G30" s="234"/>
      <c r="H30" s="235"/>
      <c r="I30" s="230">
        <v>41037.78125</v>
      </c>
      <c r="J30" s="301">
        <v>41037.802083333336</v>
      </c>
      <c r="K30" s="114"/>
      <c r="L30" s="271" t="s">
        <v>82</v>
      </c>
      <c r="M30" s="240"/>
      <c r="N30" s="240"/>
      <c r="O30" s="240">
        <v>3.4500000000000003E-2</v>
      </c>
      <c r="P30" s="241">
        <v>17.28</v>
      </c>
      <c r="Q30" s="118">
        <f t="shared" si="1"/>
        <v>5.3069460184084686E-4</v>
      </c>
      <c r="R30" s="298">
        <f>R29</f>
        <v>8700</v>
      </c>
      <c r="S30" s="299"/>
      <c r="T30" s="121">
        <f t="shared" si="2"/>
        <v>9.385212000000001</v>
      </c>
      <c r="U30" s="122">
        <f t="shared" si="3"/>
        <v>1.0462889632107024</v>
      </c>
      <c r="V30" s="298">
        <f>V29</f>
        <v>14.8</v>
      </c>
      <c r="W30" s="299"/>
      <c r="X30" s="123">
        <f t="shared" si="4"/>
        <v>1.5965648000000002E-2</v>
      </c>
      <c r="Y30" s="122">
        <f t="shared" si="5"/>
        <v>1.7798938684503904E-3</v>
      </c>
      <c r="Z30" s="298">
        <f>Z29</f>
        <v>4</v>
      </c>
      <c r="AA30" s="299"/>
      <c r="AB30" s="124">
        <f t="shared" si="6"/>
        <v>4.3150400000000009E-3</v>
      </c>
      <c r="AC30" s="125">
        <f t="shared" si="7"/>
        <v>4.810523968784839E-4</v>
      </c>
      <c r="AD30" s="300">
        <f>AD29</f>
        <v>0.19</v>
      </c>
      <c r="AE30" s="299"/>
      <c r="AF30" s="124">
        <f t="shared" si="8"/>
        <v>2.0496440000000003E-4</v>
      </c>
      <c r="AG30" s="124">
        <f t="shared" si="9"/>
        <v>2.2849988851727983E-5</v>
      </c>
      <c r="AH30" s="300">
        <f>AH29</f>
        <v>26.4</v>
      </c>
      <c r="AI30" s="299"/>
      <c r="AJ30" s="124">
        <f t="shared" si="10"/>
        <v>2.8479264000000001E-2</v>
      </c>
      <c r="AK30" s="127">
        <f t="shared" si="11"/>
        <v>3.1749458193979932E-3</v>
      </c>
      <c r="AL30" s="298">
        <f>AL29</f>
        <v>0.188</v>
      </c>
      <c r="AM30" s="299"/>
      <c r="AN30" s="124">
        <f t="shared" si="12"/>
        <v>2.0280688000000004E-4</v>
      </c>
      <c r="AO30" s="124">
        <f t="shared" si="13"/>
        <v>2.2609462653288743E-5</v>
      </c>
      <c r="AP30" s="298">
        <f>AP29</f>
        <v>14.76</v>
      </c>
      <c r="AQ30" s="299"/>
      <c r="AR30" s="124">
        <f t="shared" si="14"/>
        <v>1.5922497600000002E-2</v>
      </c>
      <c r="AS30" s="124">
        <f t="shared" si="15"/>
        <v>1.7750833444816053E-3</v>
      </c>
      <c r="AT30" s="128">
        <f t="shared" si="16"/>
        <v>30.4</v>
      </c>
      <c r="AU30" s="124">
        <f t="shared" si="17"/>
        <v>3.2794304000000003E-2</v>
      </c>
      <c r="AV30" s="127">
        <f t="shared" si="18"/>
        <v>3.6559982162764773E-3</v>
      </c>
      <c r="AW30" s="128">
        <f t="shared" si="19"/>
        <v>26.209999999999997</v>
      </c>
      <c r="AX30" s="124">
        <f t="shared" si="20"/>
        <v>2.82742996E-2</v>
      </c>
      <c r="AY30" s="127">
        <f t="shared" si="21"/>
        <v>3.1520958305462652E-3</v>
      </c>
    </row>
    <row r="31" spans="1:51" x14ac:dyDescent="0.2">
      <c r="A31" s="230"/>
      <c r="B31" s="231"/>
      <c r="C31" s="232"/>
      <c r="D31" s="233"/>
      <c r="E31" s="114"/>
      <c r="F31" s="110">
        <f t="shared" si="0"/>
        <v>0</v>
      </c>
      <c r="G31" s="234"/>
      <c r="H31" s="235"/>
      <c r="I31" s="230">
        <v>41076.69027777778</v>
      </c>
      <c r="J31" s="301">
        <v>41076.697916666664</v>
      </c>
      <c r="K31" s="114"/>
      <c r="L31" s="271" t="s">
        <v>82</v>
      </c>
      <c r="M31" s="240"/>
      <c r="N31" s="240"/>
      <c r="O31" s="240">
        <v>1.7100000000000001E-2</v>
      </c>
      <c r="P31" s="241">
        <v>8.64</v>
      </c>
      <c r="Q31" s="118">
        <f t="shared" si="1"/>
        <v>2.6534730092042343E-4</v>
      </c>
      <c r="R31" s="298">
        <f>R35</f>
        <v>839</v>
      </c>
      <c r="S31" s="299"/>
      <c r="T31" s="121">
        <f t="shared" si="2"/>
        <v>0.45253982000000004</v>
      </c>
      <c r="U31" s="122">
        <f t="shared" si="3"/>
        <v>5.045037012263099E-2</v>
      </c>
      <c r="V31" s="298">
        <f>V35</f>
        <v>347</v>
      </c>
      <c r="W31" s="299"/>
      <c r="X31" s="123">
        <f t="shared" si="4"/>
        <v>0.18716486000000004</v>
      </c>
      <c r="Y31" s="122">
        <f t="shared" si="5"/>
        <v>2.0865647714604241E-2</v>
      </c>
      <c r="Z31" s="298">
        <f>Z35</f>
        <v>118</v>
      </c>
      <c r="AA31" s="299"/>
      <c r="AB31" s="124">
        <f t="shared" si="6"/>
        <v>6.364684000000001E-2</v>
      </c>
      <c r="AC31" s="125">
        <f t="shared" si="7"/>
        <v>7.0955228539576372E-3</v>
      </c>
      <c r="AD31" s="300">
        <f>AD35</f>
        <v>9.6</v>
      </c>
      <c r="AE31" s="299"/>
      <c r="AF31" s="124">
        <f t="shared" si="8"/>
        <v>5.1780480000000002E-3</v>
      </c>
      <c r="AG31" s="124">
        <f t="shared" si="9"/>
        <v>5.7726287625418059E-4</v>
      </c>
      <c r="AH31" s="300">
        <f>AH35</f>
        <v>34.700000000000003</v>
      </c>
      <c r="AI31" s="299"/>
      <c r="AJ31" s="124">
        <f t="shared" si="10"/>
        <v>1.8716486000000004E-2</v>
      </c>
      <c r="AK31" s="127">
        <f t="shared" si="11"/>
        <v>2.0865647714604241E-3</v>
      </c>
      <c r="AL31" s="298">
        <f>AL35</f>
        <v>1.23</v>
      </c>
      <c r="AM31" s="299"/>
      <c r="AN31" s="124">
        <f t="shared" si="12"/>
        <v>6.6343740000000004E-4</v>
      </c>
      <c r="AO31" s="124">
        <f t="shared" si="13"/>
        <v>7.3961806020066885E-5</v>
      </c>
      <c r="AP31" s="298">
        <f>AP35</f>
        <v>3.63</v>
      </c>
      <c r="AQ31" s="299"/>
      <c r="AR31" s="124">
        <f t="shared" si="14"/>
        <v>1.9579494000000002E-3</v>
      </c>
      <c r="AS31" s="124">
        <f t="shared" si="15"/>
        <v>2.1827752508361205E-4</v>
      </c>
      <c r="AT31" s="128">
        <f t="shared" si="16"/>
        <v>152.69999999999999</v>
      </c>
      <c r="AU31" s="124">
        <f t="shared" si="17"/>
        <v>8.2363326000000001E-2</v>
      </c>
      <c r="AV31" s="127">
        <f t="shared" si="18"/>
        <v>9.1820876254180596E-3</v>
      </c>
      <c r="AW31" s="128">
        <f t="shared" si="19"/>
        <v>25.1</v>
      </c>
      <c r="AX31" s="124">
        <f t="shared" si="20"/>
        <v>1.3538438000000003E-2</v>
      </c>
      <c r="AY31" s="127">
        <f t="shared" si="21"/>
        <v>1.5093018952062433E-3</v>
      </c>
    </row>
    <row r="32" spans="1:51" x14ac:dyDescent="0.2">
      <c r="A32" s="230"/>
      <c r="B32" s="231"/>
      <c r="C32" s="232"/>
      <c r="D32" s="233"/>
      <c r="E32" s="114"/>
      <c r="F32" s="110">
        <f t="shared" si="0"/>
        <v>0</v>
      </c>
      <c r="G32" s="234"/>
      <c r="H32" s="235"/>
      <c r="I32" s="230">
        <v>41078.177083333336</v>
      </c>
      <c r="J32" s="301">
        <v>41078.205555555556</v>
      </c>
      <c r="K32" s="114"/>
      <c r="L32" s="271" t="s">
        <v>82</v>
      </c>
      <c r="M32" s="240"/>
      <c r="N32" s="240"/>
      <c r="O32" s="240">
        <v>3.1899999999999998E-2</v>
      </c>
      <c r="P32" s="241">
        <v>34.56</v>
      </c>
      <c r="Q32" s="118">
        <f t="shared" si="1"/>
        <v>1.0613892036816937E-3</v>
      </c>
      <c r="R32" s="298">
        <f>R35</f>
        <v>839</v>
      </c>
      <c r="S32" s="299"/>
      <c r="T32" s="121">
        <f t="shared" si="2"/>
        <v>1.8101592800000001</v>
      </c>
      <c r="U32" s="122">
        <f t="shared" si="3"/>
        <v>0.20180148049052396</v>
      </c>
      <c r="V32" s="298">
        <f>V35</f>
        <v>347</v>
      </c>
      <c r="W32" s="299"/>
      <c r="X32" s="123">
        <f t="shared" si="4"/>
        <v>0.74865944000000018</v>
      </c>
      <c r="Y32" s="122">
        <f t="shared" si="5"/>
        <v>8.3462590858416966E-2</v>
      </c>
      <c r="Z32" s="298">
        <f>Z35</f>
        <v>118</v>
      </c>
      <c r="AA32" s="299"/>
      <c r="AB32" s="124">
        <f t="shared" si="6"/>
        <v>0.25458736000000004</v>
      </c>
      <c r="AC32" s="125">
        <f t="shared" si="7"/>
        <v>2.8382091415830549E-2</v>
      </c>
      <c r="AD32" s="300">
        <f>AD35</f>
        <v>9.6</v>
      </c>
      <c r="AE32" s="299"/>
      <c r="AF32" s="124">
        <f t="shared" si="8"/>
        <v>2.0712192000000001E-2</v>
      </c>
      <c r="AG32" s="124">
        <f t="shared" si="9"/>
        <v>2.3090515050167223E-3</v>
      </c>
      <c r="AH32" s="300">
        <f>AH35</f>
        <v>34.700000000000003</v>
      </c>
      <c r="AI32" s="299"/>
      <c r="AJ32" s="124">
        <f t="shared" si="10"/>
        <v>7.4865944000000018E-2</v>
      </c>
      <c r="AK32" s="127">
        <f t="shared" si="11"/>
        <v>8.3462590858416966E-3</v>
      </c>
      <c r="AL32" s="298">
        <f>AL35</f>
        <v>1.23</v>
      </c>
      <c r="AM32" s="299"/>
      <c r="AN32" s="124">
        <f t="shared" si="12"/>
        <v>2.6537496000000002E-3</v>
      </c>
      <c r="AO32" s="124">
        <f t="shared" si="13"/>
        <v>2.9584722408026754E-4</v>
      </c>
      <c r="AP32" s="298">
        <f>AP35</f>
        <v>3.63</v>
      </c>
      <c r="AQ32" s="299"/>
      <c r="AR32" s="124">
        <f t="shared" si="14"/>
        <v>7.8317976000000008E-3</v>
      </c>
      <c r="AS32" s="124">
        <f t="shared" si="15"/>
        <v>8.7311010033444818E-4</v>
      </c>
      <c r="AT32" s="128">
        <f t="shared" si="16"/>
        <v>152.69999999999999</v>
      </c>
      <c r="AU32" s="124">
        <f t="shared" si="17"/>
        <v>0.329453304</v>
      </c>
      <c r="AV32" s="127">
        <f t="shared" si="18"/>
        <v>3.6728350501672238E-2</v>
      </c>
      <c r="AW32" s="128">
        <f t="shared" si="19"/>
        <v>25.1</v>
      </c>
      <c r="AX32" s="124">
        <f t="shared" si="20"/>
        <v>5.4153752000000013E-2</v>
      </c>
      <c r="AY32" s="127">
        <f t="shared" si="21"/>
        <v>6.0372075808249734E-3</v>
      </c>
    </row>
    <row r="33" spans="1:51" x14ac:dyDescent="0.2">
      <c r="A33" s="230"/>
      <c r="B33" s="231"/>
      <c r="C33" s="232"/>
      <c r="D33" s="233"/>
      <c r="E33" s="114"/>
      <c r="F33" s="110">
        <f t="shared" si="0"/>
        <v>0</v>
      </c>
      <c r="G33" s="234"/>
      <c r="H33" s="235"/>
      <c r="I33" s="230">
        <v>41078.213888888888</v>
      </c>
      <c r="J33" s="301">
        <v>41078.23541666667</v>
      </c>
      <c r="K33" s="114"/>
      <c r="L33" s="271" t="s">
        <v>82</v>
      </c>
      <c r="M33" s="240"/>
      <c r="N33" s="240"/>
      <c r="O33" s="240">
        <v>4.9000000000000002E-2</v>
      </c>
      <c r="P33" s="241">
        <v>43.2</v>
      </c>
      <c r="Q33" s="118">
        <f t="shared" si="1"/>
        <v>1.3267365046021173E-3</v>
      </c>
      <c r="R33" s="298">
        <f>R35</f>
        <v>839</v>
      </c>
      <c r="S33" s="299"/>
      <c r="T33" s="121">
        <f t="shared" si="2"/>
        <v>2.2626991000000003</v>
      </c>
      <c r="U33" s="122">
        <f t="shared" si="3"/>
        <v>0.25225185061315497</v>
      </c>
      <c r="V33" s="298">
        <f>V35</f>
        <v>347</v>
      </c>
      <c r="W33" s="299"/>
      <c r="X33" s="123">
        <f t="shared" si="4"/>
        <v>0.93582430000000016</v>
      </c>
      <c r="Y33" s="122">
        <f t="shared" si="5"/>
        <v>0.10432823857302119</v>
      </c>
      <c r="Z33" s="298">
        <f>Z35</f>
        <v>118</v>
      </c>
      <c r="AA33" s="299"/>
      <c r="AB33" s="124">
        <f t="shared" si="6"/>
        <v>0.31823420000000002</v>
      </c>
      <c r="AC33" s="125">
        <f t="shared" si="7"/>
        <v>3.5477614269788182E-2</v>
      </c>
      <c r="AD33" s="300">
        <f>AD35</f>
        <v>9.6</v>
      </c>
      <c r="AE33" s="299"/>
      <c r="AF33" s="124">
        <f t="shared" si="8"/>
        <v>2.5890240000000002E-2</v>
      </c>
      <c r="AG33" s="124">
        <f t="shared" si="9"/>
        <v>2.8863143812709029E-3</v>
      </c>
      <c r="AH33" s="300">
        <f>AH35</f>
        <v>34.700000000000003</v>
      </c>
      <c r="AI33" s="299"/>
      <c r="AJ33" s="124">
        <f t="shared" si="10"/>
        <v>9.3582430000000022E-2</v>
      </c>
      <c r="AK33" s="127">
        <f t="shared" si="11"/>
        <v>1.0432823857302121E-2</v>
      </c>
      <c r="AL33" s="298">
        <f>AL35</f>
        <v>1.23</v>
      </c>
      <c r="AM33" s="299"/>
      <c r="AN33" s="124">
        <f t="shared" si="12"/>
        <v>3.3171870000000005E-3</v>
      </c>
      <c r="AO33" s="124">
        <f t="shared" si="13"/>
        <v>3.6980903010033447E-4</v>
      </c>
      <c r="AP33" s="298">
        <f>AP35</f>
        <v>3.63</v>
      </c>
      <c r="AQ33" s="299"/>
      <c r="AR33" s="124">
        <f t="shared" si="14"/>
        <v>9.7897470000000014E-3</v>
      </c>
      <c r="AS33" s="124">
        <f t="shared" si="15"/>
        <v>1.0913876254180603E-3</v>
      </c>
      <c r="AT33" s="128">
        <f t="shared" si="16"/>
        <v>152.69999999999999</v>
      </c>
      <c r="AU33" s="124">
        <f t="shared" si="17"/>
        <v>0.41181663000000002</v>
      </c>
      <c r="AV33" s="127">
        <f t="shared" si="18"/>
        <v>4.5910438127090301E-2</v>
      </c>
      <c r="AW33" s="128">
        <f t="shared" si="19"/>
        <v>25.1</v>
      </c>
      <c r="AX33" s="124">
        <f t="shared" si="20"/>
        <v>6.7692190000000013E-2</v>
      </c>
      <c r="AY33" s="127">
        <f t="shared" si="21"/>
        <v>7.546509476031216E-3</v>
      </c>
    </row>
    <row r="34" spans="1:51" x14ac:dyDescent="0.2">
      <c r="A34" s="230"/>
      <c r="B34" s="231"/>
      <c r="C34" s="232"/>
      <c r="D34" s="233"/>
      <c r="E34" s="114"/>
      <c r="F34" s="110">
        <f t="shared" si="0"/>
        <v>0</v>
      </c>
      <c r="G34" s="234"/>
      <c r="H34" s="235"/>
      <c r="I34" s="230">
        <v>41078.249305555553</v>
      </c>
      <c r="J34" s="301">
        <v>41078.3125</v>
      </c>
      <c r="K34" s="114"/>
      <c r="L34" s="271" t="s">
        <v>82</v>
      </c>
      <c r="M34" s="240"/>
      <c r="N34" s="240"/>
      <c r="O34" s="240">
        <v>3.2399999999999998E-2</v>
      </c>
      <c r="P34" s="241">
        <v>95.04</v>
      </c>
      <c r="Q34" s="118">
        <f t="shared" si="1"/>
        <v>2.9188203101246576E-3</v>
      </c>
      <c r="R34" s="298">
        <f>R35</f>
        <v>839</v>
      </c>
      <c r="S34" s="299"/>
      <c r="T34" s="121">
        <f t="shared" si="2"/>
        <v>4.9779380200000007</v>
      </c>
      <c r="U34" s="122">
        <f t="shared" si="3"/>
        <v>0.55495407134894092</v>
      </c>
      <c r="V34" s="298">
        <f>V35</f>
        <v>347</v>
      </c>
      <c r="W34" s="299"/>
      <c r="X34" s="123">
        <f t="shared" si="4"/>
        <v>2.0588134600000005</v>
      </c>
      <c r="Y34" s="122">
        <f t="shared" si="5"/>
        <v>0.22952212486064663</v>
      </c>
      <c r="Z34" s="298">
        <f>Z35</f>
        <v>118</v>
      </c>
      <c r="AA34" s="299"/>
      <c r="AB34" s="124">
        <f t="shared" si="6"/>
        <v>0.70011524000000014</v>
      </c>
      <c r="AC34" s="125">
        <f t="shared" si="7"/>
        <v>7.8050751393534012E-2</v>
      </c>
      <c r="AD34" s="300">
        <f>AD35</f>
        <v>9.6</v>
      </c>
      <c r="AE34" s="299"/>
      <c r="AF34" s="124">
        <f t="shared" si="8"/>
        <v>5.6958528000000001E-2</v>
      </c>
      <c r="AG34" s="124">
        <f t="shared" si="9"/>
        <v>6.3498916387959865E-3</v>
      </c>
      <c r="AH34" s="300">
        <f>AH35</f>
        <v>34.700000000000003</v>
      </c>
      <c r="AI34" s="299"/>
      <c r="AJ34" s="124">
        <f t="shared" si="10"/>
        <v>0.20588134600000002</v>
      </c>
      <c r="AK34" s="127">
        <f t="shared" si="11"/>
        <v>2.295221248606466E-2</v>
      </c>
      <c r="AL34" s="298">
        <f>AL35</f>
        <v>1.23</v>
      </c>
      <c r="AM34" s="299"/>
      <c r="AN34" s="124">
        <f t="shared" si="12"/>
        <v>7.2978114000000005E-3</v>
      </c>
      <c r="AO34" s="124">
        <f t="shared" si="13"/>
        <v>8.135798662207358E-4</v>
      </c>
      <c r="AP34" s="298">
        <f>AP35</f>
        <v>3.63</v>
      </c>
      <c r="AQ34" s="299"/>
      <c r="AR34" s="124">
        <f t="shared" si="14"/>
        <v>2.1537443400000002E-2</v>
      </c>
      <c r="AS34" s="124">
        <f t="shared" si="15"/>
        <v>2.4010527759197324E-3</v>
      </c>
      <c r="AT34" s="128">
        <f t="shared" si="16"/>
        <v>152.69999999999999</v>
      </c>
      <c r="AU34" s="124">
        <f t="shared" si="17"/>
        <v>0.9059965860000001</v>
      </c>
      <c r="AV34" s="127">
        <f t="shared" si="18"/>
        <v>0.10100296387959867</v>
      </c>
      <c r="AW34" s="128">
        <f t="shared" si="19"/>
        <v>25.1</v>
      </c>
      <c r="AX34" s="124">
        <f t="shared" si="20"/>
        <v>0.14892281800000004</v>
      </c>
      <c r="AY34" s="127">
        <f t="shared" si="21"/>
        <v>1.6602320847268676E-2</v>
      </c>
    </row>
    <row r="35" spans="1:51" x14ac:dyDescent="0.2">
      <c r="A35" s="129">
        <v>41078.740972222222</v>
      </c>
      <c r="B35" s="162">
        <v>41079.260416666664</v>
      </c>
      <c r="C35" s="163" t="s">
        <v>96</v>
      </c>
      <c r="D35" s="132" t="s">
        <v>97</v>
      </c>
      <c r="E35" s="133">
        <v>1347.84</v>
      </c>
      <c r="F35" s="134">
        <f t="shared" si="0"/>
        <v>0.99363057324840776</v>
      </c>
      <c r="G35" s="135"/>
      <c r="H35" s="136">
        <v>8</v>
      </c>
      <c r="I35" s="137">
        <v>41078.740277777775</v>
      </c>
      <c r="J35" s="138">
        <v>41079.270833333336</v>
      </c>
      <c r="K35" s="172"/>
      <c r="L35" s="140" t="s">
        <v>82</v>
      </c>
      <c r="M35" s="141"/>
      <c r="N35" s="141"/>
      <c r="O35" s="141">
        <v>0.15640000000000001</v>
      </c>
      <c r="P35" s="142">
        <v>1356.4799999999998</v>
      </c>
      <c r="Q35" s="143">
        <f t="shared" si="1"/>
        <v>4.1659526244506473E-2</v>
      </c>
      <c r="R35" s="165">
        <v>839</v>
      </c>
      <c r="S35" s="166" t="s">
        <v>72</v>
      </c>
      <c r="T35" s="146">
        <f t="shared" si="2"/>
        <v>71.048751739999986</v>
      </c>
      <c r="U35" s="147">
        <f t="shared" si="3"/>
        <v>7.9207081092530638</v>
      </c>
      <c r="V35" s="167">
        <v>347</v>
      </c>
      <c r="W35" s="131"/>
      <c r="X35" s="150">
        <f t="shared" si="4"/>
        <v>29.384883019999997</v>
      </c>
      <c r="Y35" s="151">
        <f t="shared" si="5"/>
        <v>3.2759066911928647</v>
      </c>
      <c r="Z35" s="168">
        <v>118</v>
      </c>
      <c r="AA35" s="166"/>
      <c r="AB35" s="153">
        <f t="shared" si="6"/>
        <v>9.9925538799999991</v>
      </c>
      <c r="AC35" s="154">
        <f t="shared" si="7"/>
        <v>1.1139970880713488</v>
      </c>
      <c r="AD35" s="169">
        <v>9.6</v>
      </c>
      <c r="AE35" s="131"/>
      <c r="AF35" s="156">
        <f t="shared" si="8"/>
        <v>0.81295353599999987</v>
      </c>
      <c r="AG35" s="156">
        <f t="shared" si="9"/>
        <v>9.0630271571906326E-2</v>
      </c>
      <c r="AH35" s="168">
        <v>34.700000000000003</v>
      </c>
      <c r="AI35" s="166"/>
      <c r="AJ35" s="153">
        <f t="shared" si="10"/>
        <v>2.9384883020000001</v>
      </c>
      <c r="AK35" s="157">
        <f t="shared" si="11"/>
        <v>0.32759066911928653</v>
      </c>
      <c r="AL35" s="170">
        <v>1.23</v>
      </c>
      <c r="AM35" s="131"/>
      <c r="AN35" s="156">
        <f t="shared" si="12"/>
        <v>0.10415967179999999</v>
      </c>
      <c r="AO35" s="156">
        <f t="shared" si="13"/>
        <v>1.16120035451505E-2</v>
      </c>
      <c r="AP35" s="168">
        <v>3.63</v>
      </c>
      <c r="AQ35" s="166"/>
      <c r="AR35" s="153">
        <f t="shared" si="14"/>
        <v>0.30739805579999996</v>
      </c>
      <c r="AS35" s="153">
        <f t="shared" si="15"/>
        <v>3.4269571438127082E-2</v>
      </c>
      <c r="AT35" s="159">
        <f t="shared" si="16"/>
        <v>152.69999999999999</v>
      </c>
      <c r="AU35" s="156">
        <f t="shared" si="17"/>
        <v>12.931042181999997</v>
      </c>
      <c r="AV35" s="160">
        <f t="shared" si="18"/>
        <v>1.441587757190635</v>
      </c>
      <c r="AW35" s="161">
        <f t="shared" si="19"/>
        <v>25.1</v>
      </c>
      <c r="AX35" s="153">
        <f t="shared" si="20"/>
        <v>2.1255347659999999</v>
      </c>
      <c r="AY35" s="157">
        <f t="shared" si="21"/>
        <v>0.23696039754738013</v>
      </c>
    </row>
    <row r="36" spans="1:51" x14ac:dyDescent="0.2">
      <c r="A36" s="230"/>
      <c r="B36" s="231"/>
      <c r="C36" s="232"/>
      <c r="D36" s="233"/>
      <c r="E36" s="114"/>
      <c r="F36" s="110">
        <f t="shared" si="0"/>
        <v>0</v>
      </c>
      <c r="G36" s="234"/>
      <c r="H36" s="235"/>
      <c r="I36" s="230">
        <v>41080.969444444447</v>
      </c>
      <c r="J36" s="301">
        <v>41081.03125</v>
      </c>
      <c r="K36" s="114"/>
      <c r="L36" s="271" t="s">
        <v>82</v>
      </c>
      <c r="M36" s="240"/>
      <c r="N36" s="240"/>
      <c r="O36" s="240">
        <v>2.2800000000000001E-2</v>
      </c>
      <c r="P36" s="241">
        <v>77.759999999999991</v>
      </c>
      <c r="Q36" s="118">
        <f t="shared" si="1"/>
        <v>2.3881257082838106E-3</v>
      </c>
      <c r="R36" s="298">
        <f>R35</f>
        <v>839</v>
      </c>
      <c r="S36" s="299"/>
      <c r="T36" s="121">
        <f t="shared" si="2"/>
        <v>4.0728583799999996</v>
      </c>
      <c r="U36" s="122">
        <f t="shared" si="3"/>
        <v>0.45405333110367885</v>
      </c>
      <c r="V36" s="298">
        <f>V35</f>
        <v>347</v>
      </c>
      <c r="W36" s="299"/>
      <c r="X36" s="123">
        <f t="shared" si="4"/>
        <v>1.6844837399999999</v>
      </c>
      <c r="Y36" s="122">
        <f t="shared" si="5"/>
        <v>0.1877908294314381</v>
      </c>
      <c r="Z36" s="298">
        <f>Z35</f>
        <v>118</v>
      </c>
      <c r="AA36" s="299"/>
      <c r="AB36" s="124">
        <f t="shared" si="6"/>
        <v>0.57282155999999995</v>
      </c>
      <c r="AC36" s="125">
        <f t="shared" si="7"/>
        <v>6.3859705685618717E-2</v>
      </c>
      <c r="AD36" s="300">
        <f>AD35</f>
        <v>9.6</v>
      </c>
      <c r="AE36" s="299"/>
      <c r="AF36" s="124">
        <f t="shared" si="8"/>
        <v>4.6602431999999992E-2</v>
      </c>
      <c r="AG36" s="124">
        <f t="shared" si="9"/>
        <v>5.1953658862876244E-3</v>
      </c>
      <c r="AH36" s="300">
        <f>AH35</f>
        <v>34.700000000000003</v>
      </c>
      <c r="AI36" s="299"/>
      <c r="AJ36" s="124">
        <f t="shared" si="10"/>
        <v>0.16844837400000001</v>
      </c>
      <c r="AK36" s="127">
        <f t="shared" si="11"/>
        <v>1.8779082943143812E-2</v>
      </c>
      <c r="AL36" s="298">
        <f>AL35</f>
        <v>1.23</v>
      </c>
      <c r="AM36" s="299"/>
      <c r="AN36" s="124">
        <f t="shared" si="12"/>
        <v>5.9709365999999998E-3</v>
      </c>
      <c r="AO36" s="124">
        <f t="shared" si="13"/>
        <v>6.6565625418060195E-4</v>
      </c>
      <c r="AP36" s="298">
        <f>AP35</f>
        <v>3.63</v>
      </c>
      <c r="AQ36" s="299"/>
      <c r="AR36" s="124">
        <f t="shared" si="14"/>
        <v>1.7621544599999997E-2</v>
      </c>
      <c r="AS36" s="124">
        <f t="shared" si="15"/>
        <v>1.9644977257525079E-3</v>
      </c>
      <c r="AT36" s="128">
        <f t="shared" si="16"/>
        <v>152.69999999999999</v>
      </c>
      <c r="AU36" s="124">
        <f t="shared" si="17"/>
        <v>0.74126993399999985</v>
      </c>
      <c r="AV36" s="127">
        <f t="shared" si="18"/>
        <v>8.2638788628762519E-2</v>
      </c>
      <c r="AW36" s="128">
        <f t="shared" si="19"/>
        <v>25.1</v>
      </c>
      <c r="AX36" s="124">
        <f t="shared" si="20"/>
        <v>0.121845942</v>
      </c>
      <c r="AY36" s="127">
        <f t="shared" si="21"/>
        <v>1.3583717056856187E-2</v>
      </c>
    </row>
    <row r="37" spans="1:51" x14ac:dyDescent="0.2">
      <c r="A37" s="230"/>
      <c r="B37" s="231"/>
      <c r="C37" s="232"/>
      <c r="D37" s="233"/>
      <c r="E37" s="114"/>
      <c r="F37" s="110">
        <f t="shared" si="0"/>
        <v>0</v>
      </c>
      <c r="G37" s="234"/>
      <c r="H37" s="235"/>
      <c r="I37" s="230">
        <v>41082.67083333333</v>
      </c>
      <c r="J37" s="301">
        <v>41082.729166666664</v>
      </c>
      <c r="K37" s="114"/>
      <c r="L37" s="271" t="s">
        <v>82</v>
      </c>
      <c r="M37" s="240"/>
      <c r="N37" s="240"/>
      <c r="O37" s="240">
        <v>2.5700000000000001E-2</v>
      </c>
      <c r="P37" s="241">
        <v>43.2</v>
      </c>
      <c r="Q37" s="118">
        <f t="shared" si="1"/>
        <v>1.3267365046021173E-3</v>
      </c>
      <c r="R37" s="298">
        <f>R35</f>
        <v>839</v>
      </c>
      <c r="S37" s="299"/>
      <c r="T37" s="121">
        <f t="shared" si="2"/>
        <v>2.2626991000000003</v>
      </c>
      <c r="U37" s="122">
        <f t="shared" si="3"/>
        <v>0.25225185061315497</v>
      </c>
      <c r="V37" s="298">
        <f>V35</f>
        <v>347</v>
      </c>
      <c r="W37" s="299"/>
      <c r="X37" s="123">
        <f t="shared" si="4"/>
        <v>0.93582430000000016</v>
      </c>
      <c r="Y37" s="122">
        <f t="shared" si="5"/>
        <v>0.10432823857302119</v>
      </c>
      <c r="Z37" s="298">
        <f>Z35</f>
        <v>118</v>
      </c>
      <c r="AA37" s="299"/>
      <c r="AB37" s="124">
        <f t="shared" si="6"/>
        <v>0.31823420000000002</v>
      </c>
      <c r="AC37" s="125">
        <f t="shared" si="7"/>
        <v>3.5477614269788182E-2</v>
      </c>
      <c r="AD37" s="300">
        <f>AD35</f>
        <v>9.6</v>
      </c>
      <c r="AE37" s="299"/>
      <c r="AF37" s="124">
        <f t="shared" si="8"/>
        <v>2.5890240000000002E-2</v>
      </c>
      <c r="AG37" s="124">
        <f t="shared" si="9"/>
        <v>2.8863143812709029E-3</v>
      </c>
      <c r="AH37" s="300">
        <f>AH35</f>
        <v>34.700000000000003</v>
      </c>
      <c r="AI37" s="299"/>
      <c r="AJ37" s="124">
        <f t="shared" si="10"/>
        <v>9.3582430000000022E-2</v>
      </c>
      <c r="AK37" s="127">
        <f t="shared" si="11"/>
        <v>1.0432823857302121E-2</v>
      </c>
      <c r="AL37" s="298">
        <f>AL35</f>
        <v>1.23</v>
      </c>
      <c r="AM37" s="299"/>
      <c r="AN37" s="124">
        <f t="shared" si="12"/>
        <v>3.3171870000000005E-3</v>
      </c>
      <c r="AO37" s="124">
        <f t="shared" si="13"/>
        <v>3.6980903010033447E-4</v>
      </c>
      <c r="AP37" s="298">
        <f>AP35</f>
        <v>3.63</v>
      </c>
      <c r="AQ37" s="299"/>
      <c r="AR37" s="124">
        <f t="shared" si="14"/>
        <v>9.7897470000000014E-3</v>
      </c>
      <c r="AS37" s="124">
        <f t="shared" si="15"/>
        <v>1.0913876254180603E-3</v>
      </c>
      <c r="AT37" s="128">
        <f t="shared" si="16"/>
        <v>152.69999999999999</v>
      </c>
      <c r="AU37" s="124">
        <f t="shared" si="17"/>
        <v>0.41181663000000002</v>
      </c>
      <c r="AV37" s="127">
        <f t="shared" si="18"/>
        <v>4.5910438127090301E-2</v>
      </c>
      <c r="AW37" s="128">
        <f t="shared" si="19"/>
        <v>25.1</v>
      </c>
      <c r="AX37" s="124">
        <f t="shared" si="20"/>
        <v>6.7692190000000013E-2</v>
      </c>
      <c r="AY37" s="127">
        <f t="shared" si="21"/>
        <v>7.546509476031216E-3</v>
      </c>
    </row>
    <row r="38" spans="1:51" x14ac:dyDescent="0.2">
      <c r="A38" s="230"/>
      <c r="B38" s="231"/>
      <c r="C38" s="232"/>
      <c r="D38" s="233"/>
      <c r="E38" s="114"/>
      <c r="F38" s="110">
        <f t="shared" si="0"/>
        <v>0</v>
      </c>
      <c r="G38" s="234"/>
      <c r="H38" s="235"/>
      <c r="I38" s="230">
        <v>41093.288194444445</v>
      </c>
      <c r="J38" s="301">
        <v>41093.34375</v>
      </c>
      <c r="K38" s="114"/>
      <c r="L38" s="271" t="s">
        <v>82</v>
      </c>
      <c r="M38" s="240"/>
      <c r="N38" s="240"/>
      <c r="O38" s="240">
        <v>0.63019999999999998</v>
      </c>
      <c r="P38" s="241">
        <v>336.96</v>
      </c>
      <c r="Q38" s="118">
        <f t="shared" si="1"/>
        <v>1.0348544735896513E-2</v>
      </c>
      <c r="R38" s="298">
        <f>R40</f>
        <v>2881</v>
      </c>
      <c r="S38" s="299"/>
      <c r="T38" s="121">
        <f t="shared" si="2"/>
        <v>60.604197419999998</v>
      </c>
      <c r="U38" s="122">
        <f t="shared" si="3"/>
        <v>6.7563207826086948</v>
      </c>
      <c r="V38" s="298">
        <f>V40</f>
        <v>17.2</v>
      </c>
      <c r="W38" s="299"/>
      <c r="X38" s="123">
        <f t="shared" si="4"/>
        <v>0.36181610399999997</v>
      </c>
      <c r="Y38" s="122">
        <f t="shared" si="5"/>
        <v>4.0336243478260862E-2</v>
      </c>
      <c r="Z38" s="298">
        <f>Z40</f>
        <v>6.1</v>
      </c>
      <c r="AA38" s="299"/>
      <c r="AB38" s="124">
        <f t="shared" si="6"/>
        <v>0.12831850199999997</v>
      </c>
      <c r="AC38" s="125">
        <f t="shared" si="7"/>
        <v>1.4305295652173909E-2</v>
      </c>
      <c r="AD38" s="300">
        <f>AD40</f>
        <v>0.44</v>
      </c>
      <c r="AE38" s="299"/>
      <c r="AF38" s="124">
        <f t="shared" si="8"/>
        <v>9.2557608000000003E-3</v>
      </c>
      <c r="AG38" s="124">
        <f t="shared" si="9"/>
        <v>1.0318573913043478E-3</v>
      </c>
      <c r="AH38" s="300">
        <f>AH40</f>
        <v>9.8000000000000007</v>
      </c>
      <c r="AI38" s="299"/>
      <c r="AJ38" s="124">
        <f t="shared" si="10"/>
        <v>0.20615103600000001</v>
      </c>
      <c r="AK38" s="127">
        <f t="shared" si="11"/>
        <v>2.2982278260869564E-2</v>
      </c>
      <c r="AL38" s="298">
        <f>AL40</f>
        <v>0.33700000000000002</v>
      </c>
      <c r="AM38" s="299"/>
      <c r="AN38" s="124">
        <f t="shared" si="12"/>
        <v>7.0890713400000001E-3</v>
      </c>
      <c r="AO38" s="124">
        <f t="shared" si="13"/>
        <v>7.9030895652173908E-4</v>
      </c>
      <c r="AP38" s="298">
        <f>AP40</f>
        <v>3.07</v>
      </c>
      <c r="AQ38" s="299"/>
      <c r="AR38" s="124">
        <f t="shared" si="14"/>
        <v>6.4579967399999993E-2</v>
      </c>
      <c r="AS38" s="124">
        <f t="shared" si="15"/>
        <v>7.1995504347826074E-3</v>
      </c>
      <c r="AT38" s="128">
        <f t="shared" si="16"/>
        <v>15.9</v>
      </c>
      <c r="AU38" s="124">
        <f t="shared" si="17"/>
        <v>0.33446953800000001</v>
      </c>
      <c r="AV38" s="127">
        <f t="shared" si="18"/>
        <v>3.7287573913043479E-2</v>
      </c>
      <c r="AW38" s="128">
        <f t="shared" si="19"/>
        <v>9.3600000000000012</v>
      </c>
      <c r="AX38" s="124">
        <f t="shared" si="20"/>
        <v>0.1968952752</v>
      </c>
      <c r="AY38" s="127">
        <f t="shared" si="21"/>
        <v>2.1950420869565217E-2</v>
      </c>
    </row>
    <row r="39" spans="1:51" x14ac:dyDescent="0.2">
      <c r="A39" s="230"/>
      <c r="B39" s="231"/>
      <c r="C39" s="232"/>
      <c r="D39" s="233"/>
      <c r="E39" s="114"/>
      <c r="F39" s="110">
        <f t="shared" si="0"/>
        <v>0</v>
      </c>
      <c r="G39" s="234"/>
      <c r="H39" s="235"/>
      <c r="I39" s="230">
        <v>41094.96875</v>
      </c>
      <c r="J39" s="301">
        <v>41095.041666666664</v>
      </c>
      <c r="K39" s="114"/>
      <c r="L39" s="271" t="s">
        <v>82</v>
      </c>
      <c r="M39" s="240"/>
      <c r="N39" s="240"/>
      <c r="O39" s="240">
        <v>0.1157</v>
      </c>
      <c r="P39" s="241">
        <v>181.44</v>
      </c>
      <c r="Q39" s="118">
        <f t="shared" si="1"/>
        <v>5.5722933193288922E-3</v>
      </c>
      <c r="R39" s="298">
        <f>R40</f>
        <v>2881</v>
      </c>
      <c r="S39" s="299"/>
      <c r="T39" s="121">
        <f t="shared" si="2"/>
        <v>32.633029380000004</v>
      </c>
      <c r="U39" s="122">
        <f t="shared" si="3"/>
        <v>3.6380188829431441</v>
      </c>
      <c r="V39" s="298">
        <f>V40</f>
        <v>17.2</v>
      </c>
      <c r="W39" s="299"/>
      <c r="X39" s="123">
        <f t="shared" si="4"/>
        <v>0.19482405600000002</v>
      </c>
      <c r="Y39" s="122">
        <f t="shared" si="5"/>
        <v>2.1719515719063547E-2</v>
      </c>
      <c r="Z39" s="298">
        <f>Z40</f>
        <v>6.1</v>
      </c>
      <c r="AA39" s="299"/>
      <c r="AB39" s="124">
        <f t="shared" si="6"/>
        <v>6.909457799999999E-2</v>
      </c>
      <c r="AC39" s="125">
        <f t="shared" si="7"/>
        <v>7.7028515050167204E-3</v>
      </c>
      <c r="AD39" s="300">
        <f>AD40</f>
        <v>0.44</v>
      </c>
      <c r="AE39" s="299"/>
      <c r="AF39" s="124">
        <f t="shared" si="8"/>
        <v>4.9838712000000009E-3</v>
      </c>
      <c r="AG39" s="124">
        <f t="shared" si="9"/>
        <v>5.556155183946489E-4</v>
      </c>
      <c r="AH39" s="300">
        <f>AH40</f>
        <v>9.8000000000000007</v>
      </c>
      <c r="AI39" s="299"/>
      <c r="AJ39" s="124">
        <f t="shared" si="10"/>
        <v>0.11100440400000001</v>
      </c>
      <c r="AK39" s="127">
        <f t="shared" si="11"/>
        <v>1.2375072909698998E-2</v>
      </c>
      <c r="AL39" s="298">
        <f>AL40</f>
        <v>0.33700000000000002</v>
      </c>
      <c r="AM39" s="299"/>
      <c r="AN39" s="124">
        <f t="shared" si="12"/>
        <v>3.8171922600000003E-3</v>
      </c>
      <c r="AO39" s="124">
        <f t="shared" si="13"/>
        <v>4.2555097658862878E-4</v>
      </c>
      <c r="AP39" s="298">
        <f>AP40</f>
        <v>3.07</v>
      </c>
      <c r="AQ39" s="299"/>
      <c r="AR39" s="124">
        <f t="shared" si="14"/>
        <v>3.4773828600000001E-2</v>
      </c>
      <c r="AS39" s="124">
        <f t="shared" si="15"/>
        <v>3.8766810033444813E-3</v>
      </c>
      <c r="AT39" s="128">
        <f t="shared" si="16"/>
        <v>15.9</v>
      </c>
      <c r="AU39" s="124">
        <f t="shared" si="17"/>
        <v>0.18009898200000002</v>
      </c>
      <c r="AV39" s="127">
        <f t="shared" si="18"/>
        <v>2.0077924414715721E-2</v>
      </c>
      <c r="AW39" s="128">
        <f t="shared" si="19"/>
        <v>9.3600000000000012</v>
      </c>
      <c r="AX39" s="124">
        <f t="shared" si="20"/>
        <v>0.10602053280000001</v>
      </c>
      <c r="AY39" s="127">
        <f t="shared" si="21"/>
        <v>1.1819457391304349E-2</v>
      </c>
    </row>
    <row r="40" spans="1:51" x14ac:dyDescent="0.2">
      <c r="A40" s="129">
        <v>41107.654861111107</v>
      </c>
      <c r="B40" s="162">
        <v>41107.716666666667</v>
      </c>
      <c r="C40" s="163" t="s">
        <v>98</v>
      </c>
      <c r="D40" s="132" t="s">
        <v>99</v>
      </c>
      <c r="E40" s="133">
        <v>725.76</v>
      </c>
      <c r="F40" s="134">
        <f t="shared" si="0"/>
        <v>1</v>
      </c>
      <c r="G40" s="135"/>
      <c r="H40" s="136">
        <v>2</v>
      </c>
      <c r="I40" s="137">
        <v>41107.652083333334</v>
      </c>
      <c r="J40" s="138">
        <v>41107.71875</v>
      </c>
      <c r="K40" s="303"/>
      <c r="L40" s="304" t="s">
        <v>82</v>
      </c>
      <c r="M40" s="229"/>
      <c r="N40" s="229"/>
      <c r="O40" s="141">
        <v>0.75490000000000002</v>
      </c>
      <c r="P40" s="142">
        <v>725.76</v>
      </c>
      <c r="Q40" s="143">
        <f t="shared" si="1"/>
        <v>2.2289173277315569E-2</v>
      </c>
      <c r="R40" s="165">
        <v>2881</v>
      </c>
      <c r="S40" s="166"/>
      <c r="T40" s="146">
        <f t="shared" si="2"/>
        <v>130.53211752000001</v>
      </c>
      <c r="U40" s="147">
        <f t="shared" si="3"/>
        <v>14.552075531772577</v>
      </c>
      <c r="V40" s="167">
        <v>17.2</v>
      </c>
      <c r="W40" s="131"/>
      <c r="X40" s="150">
        <f t="shared" si="4"/>
        <v>0.77929622400000009</v>
      </c>
      <c r="Y40" s="151">
        <f t="shared" si="5"/>
        <v>8.6878062876254186E-2</v>
      </c>
      <c r="Z40" s="168">
        <v>6.1</v>
      </c>
      <c r="AA40" s="166"/>
      <c r="AB40" s="153">
        <f t="shared" si="6"/>
        <v>0.27637831199999996</v>
      </c>
      <c r="AC40" s="154">
        <f t="shared" si="7"/>
        <v>3.0811406020066882E-2</v>
      </c>
      <c r="AD40" s="169">
        <v>0.44</v>
      </c>
      <c r="AE40" s="131"/>
      <c r="AF40" s="156">
        <f t="shared" si="8"/>
        <v>1.9935484800000004E-2</v>
      </c>
      <c r="AG40" s="156">
        <f t="shared" si="9"/>
        <v>2.2224620735785956E-3</v>
      </c>
      <c r="AH40" s="168">
        <v>9.8000000000000007</v>
      </c>
      <c r="AI40" s="166"/>
      <c r="AJ40" s="153">
        <f t="shared" si="10"/>
        <v>0.44401761600000006</v>
      </c>
      <c r="AK40" s="157">
        <f t="shared" si="11"/>
        <v>4.950029163879599E-2</v>
      </c>
      <c r="AL40" s="170">
        <v>0.33700000000000002</v>
      </c>
      <c r="AM40" s="131" t="s">
        <v>100</v>
      </c>
      <c r="AN40" s="156">
        <f t="shared" si="12"/>
        <v>1.5268769040000001E-2</v>
      </c>
      <c r="AO40" s="156">
        <f t="shared" si="13"/>
        <v>1.7022039063545151E-3</v>
      </c>
      <c r="AP40" s="168">
        <v>3.07</v>
      </c>
      <c r="AQ40" s="166"/>
      <c r="AR40" s="153">
        <f t="shared" si="14"/>
        <v>0.1390953144</v>
      </c>
      <c r="AS40" s="153">
        <f t="shared" si="15"/>
        <v>1.5506724013377925E-2</v>
      </c>
      <c r="AT40" s="159">
        <f t="shared" si="16"/>
        <v>15.9</v>
      </c>
      <c r="AU40" s="156">
        <f t="shared" si="17"/>
        <v>0.72039592800000007</v>
      </c>
      <c r="AV40" s="160">
        <f t="shared" si="18"/>
        <v>8.0311697658862882E-2</v>
      </c>
      <c r="AW40" s="161">
        <f t="shared" si="19"/>
        <v>9.3600000000000012</v>
      </c>
      <c r="AX40" s="153">
        <f t="shared" si="20"/>
        <v>0.42408213120000005</v>
      </c>
      <c r="AY40" s="157">
        <f t="shared" si="21"/>
        <v>4.7277829565217394E-2</v>
      </c>
    </row>
    <row r="41" spans="1:51" x14ac:dyDescent="0.2">
      <c r="A41" s="230"/>
      <c r="B41" s="231"/>
      <c r="C41" s="232"/>
      <c r="D41" s="233"/>
      <c r="E41" s="114"/>
      <c r="F41" s="110">
        <f t="shared" si="0"/>
        <v>0</v>
      </c>
      <c r="G41" s="234"/>
      <c r="H41" s="235"/>
      <c r="I41" s="230">
        <v>41107.95208333333</v>
      </c>
      <c r="J41" s="301">
        <v>41108.09375</v>
      </c>
      <c r="K41" s="305"/>
      <c r="L41" s="306" t="s">
        <v>82</v>
      </c>
      <c r="M41" s="239"/>
      <c r="N41" s="239"/>
      <c r="O41" s="240">
        <v>0.26950000000000002</v>
      </c>
      <c r="P41" s="241">
        <v>440.64000000000004</v>
      </c>
      <c r="Q41" s="118">
        <f t="shared" si="1"/>
        <v>1.3532712346941596E-2</v>
      </c>
      <c r="R41" s="298">
        <f>R40</f>
        <v>2881</v>
      </c>
      <c r="S41" s="299"/>
      <c r="T41" s="121">
        <f t="shared" si="2"/>
        <v>79.251642780000012</v>
      </c>
      <c r="U41" s="122">
        <f t="shared" si="3"/>
        <v>8.8351887157190649</v>
      </c>
      <c r="V41" s="298">
        <f>V40</f>
        <v>17.2</v>
      </c>
      <c r="W41" s="299"/>
      <c r="X41" s="123">
        <f t="shared" si="4"/>
        <v>0.47314413600000005</v>
      </c>
      <c r="Y41" s="122">
        <f t="shared" si="5"/>
        <v>5.2747395317725751E-2</v>
      </c>
      <c r="Z41" s="298">
        <f>Z40</f>
        <v>6.1</v>
      </c>
      <c r="AA41" s="299"/>
      <c r="AB41" s="124">
        <f t="shared" si="6"/>
        <v>0.167801118</v>
      </c>
      <c r="AC41" s="125">
        <f t="shared" si="7"/>
        <v>1.870692508361204E-2</v>
      </c>
      <c r="AD41" s="300">
        <f>AD40</f>
        <v>0.44</v>
      </c>
      <c r="AE41" s="299"/>
      <c r="AF41" s="124">
        <f t="shared" si="8"/>
        <v>1.2103687200000001E-2</v>
      </c>
      <c r="AG41" s="124">
        <f t="shared" si="9"/>
        <v>1.3493519732441471E-3</v>
      </c>
      <c r="AH41" s="300">
        <f>AH40</f>
        <v>9.8000000000000007</v>
      </c>
      <c r="AI41" s="299"/>
      <c r="AJ41" s="124">
        <f t="shared" si="10"/>
        <v>0.26958212400000009</v>
      </c>
      <c r="AK41" s="127">
        <f t="shared" si="11"/>
        <v>3.0053748494983285E-2</v>
      </c>
      <c r="AL41" s="298">
        <f>AL40</f>
        <v>0.33700000000000002</v>
      </c>
      <c r="AM41" s="299"/>
      <c r="AN41" s="124">
        <f t="shared" si="12"/>
        <v>9.2703240600000014E-3</v>
      </c>
      <c r="AO41" s="124">
        <f t="shared" si="13"/>
        <v>1.0334809431438129E-3</v>
      </c>
      <c r="AP41" s="298">
        <f>AP40</f>
        <v>3.07</v>
      </c>
      <c r="AQ41" s="299"/>
      <c r="AR41" s="124">
        <f t="shared" si="14"/>
        <v>8.4450726600000012E-2</v>
      </c>
      <c r="AS41" s="124">
        <f t="shared" si="15"/>
        <v>9.4147967224080271E-3</v>
      </c>
      <c r="AT41" s="128">
        <f t="shared" si="16"/>
        <v>15.9</v>
      </c>
      <c r="AU41" s="124">
        <f t="shared" si="17"/>
        <v>0.43738324200000012</v>
      </c>
      <c r="AV41" s="127">
        <f t="shared" si="18"/>
        <v>4.8760673578595329E-2</v>
      </c>
      <c r="AW41" s="128">
        <f t="shared" si="19"/>
        <v>9.3600000000000012</v>
      </c>
      <c r="AX41" s="124">
        <f t="shared" si="20"/>
        <v>0.2574784368000001</v>
      </c>
      <c r="AY41" s="127">
        <f t="shared" si="21"/>
        <v>2.8704396521739138E-2</v>
      </c>
    </row>
    <row r="42" spans="1:51" x14ac:dyDescent="0.2">
      <c r="A42" s="230"/>
      <c r="B42" s="231"/>
      <c r="C42" s="232"/>
      <c r="D42" s="233"/>
      <c r="E42" s="114"/>
      <c r="F42" s="110">
        <f t="shared" si="0"/>
        <v>0</v>
      </c>
      <c r="G42" s="234"/>
      <c r="H42" s="235"/>
      <c r="I42" s="230">
        <v>41115.317361111112</v>
      </c>
      <c r="J42" s="301">
        <v>41115.333333333336</v>
      </c>
      <c r="K42" s="305"/>
      <c r="L42" s="306" t="s">
        <v>82</v>
      </c>
      <c r="M42" s="239"/>
      <c r="N42" s="239"/>
      <c r="O42" s="240">
        <v>1.7500000000000002E-2</v>
      </c>
      <c r="P42" s="241">
        <v>8.64</v>
      </c>
      <c r="Q42" s="118">
        <f t="shared" si="1"/>
        <v>2.6534730092042343E-4</v>
      </c>
      <c r="R42" s="298">
        <f>R43</f>
        <v>2988</v>
      </c>
      <c r="S42" s="299"/>
      <c r="T42" s="121">
        <f t="shared" si="2"/>
        <v>1.6116674400000002</v>
      </c>
      <c r="U42" s="122">
        <f t="shared" si="3"/>
        <v>0.17967307023411372</v>
      </c>
      <c r="V42" s="298">
        <f>V43</f>
        <v>36.700000000000003</v>
      </c>
      <c r="W42" s="299"/>
      <c r="X42" s="123">
        <f t="shared" si="4"/>
        <v>1.9795246000000002E-2</v>
      </c>
      <c r="Y42" s="122">
        <f t="shared" si="5"/>
        <v>2.2068278706800447E-3</v>
      </c>
      <c r="Z42" s="298">
        <f>Z43</f>
        <v>6.3</v>
      </c>
      <c r="AA42" s="299"/>
      <c r="AB42" s="124">
        <f t="shared" si="6"/>
        <v>3.3980940000000004E-3</v>
      </c>
      <c r="AC42" s="125">
        <f t="shared" si="7"/>
        <v>3.7882876254180601E-4</v>
      </c>
      <c r="AD42" s="300">
        <f>AD43</f>
        <v>0.4</v>
      </c>
      <c r="AE42" s="299"/>
      <c r="AF42" s="124">
        <f t="shared" si="8"/>
        <v>2.1575200000000004E-4</v>
      </c>
      <c r="AG42" s="124">
        <f t="shared" si="9"/>
        <v>2.4052619843924193E-5</v>
      </c>
      <c r="AH42" s="300">
        <f>AH43</f>
        <v>10.8</v>
      </c>
      <c r="AI42" s="299"/>
      <c r="AJ42" s="124">
        <f t="shared" si="10"/>
        <v>5.8253040000000008E-3</v>
      </c>
      <c r="AK42" s="127">
        <f t="shared" si="11"/>
        <v>6.4942073578595327E-4</v>
      </c>
      <c r="AL42" s="298">
        <f>AL43</f>
        <v>0.59199999999999997</v>
      </c>
      <c r="AM42" s="299"/>
      <c r="AN42" s="124">
        <f t="shared" si="12"/>
        <v>3.1931296000000005E-4</v>
      </c>
      <c r="AO42" s="124">
        <f t="shared" si="13"/>
        <v>3.5597877369007807E-5</v>
      </c>
      <c r="AP42" s="298">
        <f>AP43</f>
        <v>3.09</v>
      </c>
      <c r="AQ42" s="299"/>
      <c r="AR42" s="124">
        <f t="shared" si="14"/>
        <v>1.6666842000000002E-3</v>
      </c>
      <c r="AS42" s="124">
        <f t="shared" si="15"/>
        <v>1.8580648829431438E-4</v>
      </c>
      <c r="AT42" s="128">
        <f t="shared" si="16"/>
        <v>17.100000000000001</v>
      </c>
      <c r="AU42" s="124">
        <f t="shared" si="17"/>
        <v>9.2233980000000024E-3</v>
      </c>
      <c r="AV42" s="127">
        <f t="shared" si="18"/>
        <v>1.0282494983277594E-3</v>
      </c>
      <c r="AW42" s="128">
        <f t="shared" si="19"/>
        <v>10.4</v>
      </c>
      <c r="AX42" s="124">
        <f t="shared" si="20"/>
        <v>5.6095520000000012E-3</v>
      </c>
      <c r="AY42" s="127">
        <f t="shared" si="21"/>
        <v>6.2536811594202904E-4</v>
      </c>
    </row>
    <row r="43" spans="1:51" x14ac:dyDescent="0.2">
      <c r="A43" s="129">
        <v>41115.810416666667</v>
      </c>
      <c r="B43" s="162">
        <v>41115.989583333328</v>
      </c>
      <c r="C43" s="163" t="s">
        <v>101</v>
      </c>
      <c r="D43" s="132" t="s">
        <v>102</v>
      </c>
      <c r="E43" s="133">
        <v>1779.84</v>
      </c>
      <c r="F43" s="134">
        <f t="shared" si="0"/>
        <v>1</v>
      </c>
      <c r="G43" s="135"/>
      <c r="H43" s="136">
        <v>6</v>
      </c>
      <c r="I43" s="137">
        <v>41115.810416666667</v>
      </c>
      <c r="J43" s="138">
        <v>41115.989583333336</v>
      </c>
      <c r="K43" s="303"/>
      <c r="L43" s="304" t="s">
        <v>82</v>
      </c>
      <c r="M43" s="229"/>
      <c r="N43" s="229"/>
      <c r="O43" s="141">
        <v>1.21</v>
      </c>
      <c r="P43" s="142">
        <v>1779.84</v>
      </c>
      <c r="Q43" s="143">
        <f t="shared" si="1"/>
        <v>5.4661543989607222E-2</v>
      </c>
      <c r="R43" s="165">
        <v>2988</v>
      </c>
      <c r="S43" s="166"/>
      <c r="T43" s="146">
        <f t="shared" si="2"/>
        <v>332.00349263999999</v>
      </c>
      <c r="U43" s="147">
        <f t="shared" si="3"/>
        <v>37.012652468227422</v>
      </c>
      <c r="V43" s="307">
        <v>36.700000000000003</v>
      </c>
      <c r="W43" s="131"/>
      <c r="X43" s="150">
        <f t="shared" si="4"/>
        <v>4.0778206760000009</v>
      </c>
      <c r="Y43" s="151">
        <f t="shared" si="5"/>
        <v>0.45460654136008927</v>
      </c>
      <c r="Z43" s="168">
        <v>6.3</v>
      </c>
      <c r="AA43" s="166"/>
      <c r="AB43" s="153">
        <f t="shared" si="6"/>
        <v>0.70000736399999997</v>
      </c>
      <c r="AC43" s="154">
        <f t="shared" si="7"/>
        <v>7.8038725083612037E-2</v>
      </c>
      <c r="AD43" s="169">
        <v>0.4</v>
      </c>
      <c r="AE43" s="131"/>
      <c r="AF43" s="156">
        <f t="shared" si="8"/>
        <v>4.4444912000000003E-2</v>
      </c>
      <c r="AG43" s="156">
        <f t="shared" si="9"/>
        <v>4.9548396878483832E-3</v>
      </c>
      <c r="AH43" s="168">
        <v>10.8</v>
      </c>
      <c r="AI43" s="166"/>
      <c r="AJ43" s="153">
        <f t="shared" si="10"/>
        <v>1.2000126240000002</v>
      </c>
      <c r="AK43" s="157">
        <f t="shared" si="11"/>
        <v>0.13378067157190637</v>
      </c>
      <c r="AL43" s="170">
        <v>0.59199999999999997</v>
      </c>
      <c r="AM43" s="131"/>
      <c r="AN43" s="156">
        <f t="shared" si="12"/>
        <v>6.577846976E-2</v>
      </c>
      <c r="AO43" s="156">
        <f t="shared" si="13"/>
        <v>7.3331627380156068E-3</v>
      </c>
      <c r="AP43" s="168">
        <v>3.09</v>
      </c>
      <c r="AQ43" s="166"/>
      <c r="AR43" s="153">
        <f t="shared" si="14"/>
        <v>0.34333694519999997</v>
      </c>
      <c r="AS43" s="153">
        <f t="shared" si="15"/>
        <v>3.8276136588628759E-2</v>
      </c>
      <c r="AT43" s="159">
        <f t="shared" si="16"/>
        <v>17.100000000000001</v>
      </c>
      <c r="AU43" s="156">
        <f t="shared" si="17"/>
        <v>1.9000199880000002</v>
      </c>
      <c r="AV43" s="160">
        <f t="shared" si="18"/>
        <v>0.21181939665551841</v>
      </c>
      <c r="AW43" s="161">
        <f t="shared" si="19"/>
        <v>10.4</v>
      </c>
      <c r="AX43" s="153">
        <f t="shared" si="20"/>
        <v>1.1555677120000001</v>
      </c>
      <c r="AY43" s="157">
        <f t="shared" si="21"/>
        <v>0.12882583188405797</v>
      </c>
    </row>
    <row r="44" spans="1:51" x14ac:dyDescent="0.2">
      <c r="A44" s="230"/>
      <c r="B44" s="231"/>
      <c r="C44" s="232"/>
      <c r="D44" s="233"/>
      <c r="E44" s="114"/>
      <c r="F44" s="110">
        <f t="shared" si="0"/>
        <v>0</v>
      </c>
      <c r="G44" s="234"/>
      <c r="H44" s="235"/>
      <c r="I44" s="230">
        <v>41116.149305555555</v>
      </c>
      <c r="J44" s="301">
        <v>41116.24722222222</v>
      </c>
      <c r="K44" s="305"/>
      <c r="L44" s="306" t="s">
        <v>82</v>
      </c>
      <c r="M44" s="239"/>
      <c r="N44" s="239"/>
      <c r="O44" s="240">
        <v>4.0500000000000001E-2</v>
      </c>
      <c r="P44" s="241">
        <v>216</v>
      </c>
      <c r="Q44" s="118">
        <f t="shared" si="1"/>
        <v>6.6336825230105863E-3</v>
      </c>
      <c r="R44" s="298">
        <f>R45</f>
        <v>1395</v>
      </c>
      <c r="S44" s="299"/>
      <c r="T44" s="121">
        <f t="shared" si="2"/>
        <v>18.8108775</v>
      </c>
      <c r="U44" s="122">
        <f t="shared" si="3"/>
        <v>2.0970877926421405</v>
      </c>
      <c r="V44" s="298">
        <f>V45</f>
        <v>55.1</v>
      </c>
      <c r="W44" s="299"/>
      <c r="X44" s="123">
        <f t="shared" si="4"/>
        <v>0.74299595000000007</v>
      </c>
      <c r="Y44" s="122">
        <f t="shared" si="5"/>
        <v>8.2831209587513943E-2</v>
      </c>
      <c r="Z44" s="298">
        <f>Z45</f>
        <v>3.2</v>
      </c>
      <c r="AA44" s="299"/>
      <c r="AB44" s="124">
        <f t="shared" si="6"/>
        <v>4.3150400000000005E-2</v>
      </c>
      <c r="AC44" s="125">
        <f t="shared" si="7"/>
        <v>4.8105239687848385E-3</v>
      </c>
      <c r="AD44" s="300">
        <f>AD45</f>
        <v>0.24</v>
      </c>
      <c r="AE44" s="299"/>
      <c r="AF44" s="124">
        <f t="shared" si="8"/>
        <v>3.2362799999999998E-3</v>
      </c>
      <c r="AG44" s="124">
        <f t="shared" si="9"/>
        <v>3.6078929765886281E-4</v>
      </c>
      <c r="AH44" s="300">
        <f>AH45</f>
        <v>8.49</v>
      </c>
      <c r="AI44" s="299"/>
      <c r="AJ44" s="124">
        <f t="shared" si="10"/>
        <v>0.11448340500000001</v>
      </c>
      <c r="AK44" s="127">
        <f t="shared" si="11"/>
        <v>1.2762921404682274E-2</v>
      </c>
      <c r="AL44" s="298">
        <f>AL45</f>
        <v>0.97399999999999998</v>
      </c>
      <c r="AM44" s="299"/>
      <c r="AN44" s="124">
        <f t="shared" si="12"/>
        <v>1.3133903000000001E-2</v>
      </c>
      <c r="AO44" s="124">
        <f t="shared" si="13"/>
        <v>1.4642032329988852E-3</v>
      </c>
      <c r="AP44" s="298">
        <f>AP45</f>
        <v>2.79</v>
      </c>
      <c r="AQ44" s="299"/>
      <c r="AR44" s="124">
        <f t="shared" si="14"/>
        <v>3.7621755E-2</v>
      </c>
      <c r="AS44" s="124">
        <f t="shared" si="15"/>
        <v>4.1941755852842807E-3</v>
      </c>
      <c r="AT44" s="128">
        <f t="shared" si="16"/>
        <v>11.690000000000001</v>
      </c>
      <c r="AU44" s="124">
        <f t="shared" si="17"/>
        <v>0.15763380500000004</v>
      </c>
      <c r="AV44" s="127">
        <f t="shared" si="18"/>
        <v>1.7573445373467115E-2</v>
      </c>
      <c r="AW44" s="128">
        <f t="shared" si="19"/>
        <v>8.25</v>
      </c>
      <c r="AX44" s="124">
        <f t="shared" si="20"/>
        <v>0.111247125</v>
      </c>
      <c r="AY44" s="127">
        <f t="shared" si="21"/>
        <v>1.2402132107023411E-2</v>
      </c>
    </row>
    <row r="45" spans="1:51" x14ac:dyDescent="0.2">
      <c r="A45" s="129">
        <v>41116.580555555556</v>
      </c>
      <c r="B45" s="162">
        <v>41116.729166666664</v>
      </c>
      <c r="C45" s="163" t="s">
        <v>103</v>
      </c>
      <c r="D45" s="132" t="s">
        <v>104</v>
      </c>
      <c r="E45" s="133">
        <v>1028.1600000000001</v>
      </c>
      <c r="F45" s="134">
        <f t="shared" si="0"/>
        <v>0.99166666666666681</v>
      </c>
      <c r="G45" s="135"/>
      <c r="H45" s="136">
        <v>4</v>
      </c>
      <c r="I45" s="137">
        <v>41116.578472222223</v>
      </c>
      <c r="J45" s="138">
        <v>41116.729861111111</v>
      </c>
      <c r="K45" s="303"/>
      <c r="L45" s="304" t="s">
        <v>82</v>
      </c>
      <c r="M45" s="229"/>
      <c r="N45" s="229"/>
      <c r="O45" s="141">
        <v>0.53320000000000001</v>
      </c>
      <c r="P45" s="142">
        <v>1036.8</v>
      </c>
      <c r="Q45" s="143">
        <f t="shared" si="1"/>
        <v>3.1841676110450808E-2</v>
      </c>
      <c r="R45" s="165">
        <v>1395</v>
      </c>
      <c r="S45" s="166"/>
      <c r="T45" s="146">
        <f t="shared" si="2"/>
        <v>90.292212000000006</v>
      </c>
      <c r="U45" s="147">
        <f t="shared" si="3"/>
        <v>10.066021404682274</v>
      </c>
      <c r="V45" s="307">
        <v>55.1</v>
      </c>
      <c r="W45" s="131"/>
      <c r="X45" s="150">
        <f t="shared" si="4"/>
        <v>3.5663805600000003</v>
      </c>
      <c r="Y45" s="151">
        <f t="shared" si="5"/>
        <v>0.39758980602006688</v>
      </c>
      <c r="Z45" s="168">
        <v>3.2</v>
      </c>
      <c r="AA45" s="166"/>
      <c r="AB45" s="153">
        <f t="shared" si="6"/>
        <v>0.20712192000000001</v>
      </c>
      <c r="AC45" s="154">
        <f t="shared" si="7"/>
        <v>2.3090515050167223E-2</v>
      </c>
      <c r="AD45" s="169">
        <v>0.24</v>
      </c>
      <c r="AE45" s="131"/>
      <c r="AF45" s="156">
        <f t="shared" si="8"/>
        <v>1.5534144E-2</v>
      </c>
      <c r="AG45" s="156">
        <f t="shared" si="9"/>
        <v>1.7317886287625415E-3</v>
      </c>
      <c r="AH45" s="168">
        <v>8.49</v>
      </c>
      <c r="AI45" s="166"/>
      <c r="AJ45" s="153">
        <f t="shared" si="10"/>
        <v>0.54952034400000005</v>
      </c>
      <c r="AK45" s="157">
        <f t="shared" si="11"/>
        <v>6.1262022742474914E-2</v>
      </c>
      <c r="AL45" s="170">
        <v>0.97399999999999998</v>
      </c>
      <c r="AM45" s="131"/>
      <c r="AN45" s="156">
        <f t="shared" si="12"/>
        <v>6.3042734399999995E-2</v>
      </c>
      <c r="AO45" s="156">
        <f t="shared" si="13"/>
        <v>7.0281755183946477E-3</v>
      </c>
      <c r="AP45" s="168">
        <v>2.79</v>
      </c>
      <c r="AQ45" s="166"/>
      <c r="AR45" s="153">
        <f t="shared" si="14"/>
        <v>0.18058442400000002</v>
      </c>
      <c r="AS45" s="153">
        <f t="shared" si="15"/>
        <v>2.013204280936455E-2</v>
      </c>
      <c r="AT45" s="159">
        <f t="shared" si="16"/>
        <v>11.690000000000001</v>
      </c>
      <c r="AU45" s="156">
        <f t="shared" si="17"/>
        <v>0.75664226400000012</v>
      </c>
      <c r="AV45" s="160">
        <f t="shared" si="18"/>
        <v>8.4352537792642152E-2</v>
      </c>
      <c r="AW45" s="161">
        <f t="shared" si="19"/>
        <v>8.25</v>
      </c>
      <c r="AX45" s="153">
        <f t="shared" si="20"/>
        <v>0.53398620000000008</v>
      </c>
      <c r="AY45" s="157">
        <f t="shared" si="21"/>
        <v>5.9530234113712381E-2</v>
      </c>
    </row>
    <row r="46" spans="1:51" x14ac:dyDescent="0.2">
      <c r="A46" s="308"/>
      <c r="B46" s="309"/>
      <c r="C46" s="310"/>
      <c r="D46" s="311"/>
      <c r="E46" s="312"/>
      <c r="F46" s="110">
        <f t="shared" si="0"/>
        <v>0</v>
      </c>
      <c r="G46" s="313"/>
      <c r="H46" s="314"/>
      <c r="I46" s="308">
        <v>41117.09375</v>
      </c>
      <c r="J46" s="315">
        <v>41117.215277777781</v>
      </c>
      <c r="K46" s="237"/>
      <c r="L46" s="316" t="s">
        <v>82</v>
      </c>
      <c r="M46" s="317"/>
      <c r="N46" s="317"/>
      <c r="O46" s="318">
        <v>0.10920000000000001</v>
      </c>
      <c r="P46" s="319">
        <v>544.32000000000005</v>
      </c>
      <c r="Q46" s="118">
        <f t="shared" si="1"/>
        <v>1.671687995798668E-2</v>
      </c>
      <c r="R46" s="320">
        <f>R45</f>
        <v>1395</v>
      </c>
      <c r="S46" s="321"/>
      <c r="T46" s="121">
        <f t="shared" si="2"/>
        <v>47.403411300000002</v>
      </c>
      <c r="U46" s="122">
        <f t="shared" si="3"/>
        <v>5.2846612374581934</v>
      </c>
      <c r="V46" s="320">
        <f>V45</f>
        <v>55.1</v>
      </c>
      <c r="W46" s="321"/>
      <c r="X46" s="123">
        <f t="shared" si="4"/>
        <v>1.8723497940000002</v>
      </c>
      <c r="Y46" s="122">
        <f t="shared" si="5"/>
        <v>0.20873464816053514</v>
      </c>
      <c r="Z46" s="320">
        <f>Z45</f>
        <v>3.2</v>
      </c>
      <c r="AA46" s="321"/>
      <c r="AB46" s="124">
        <f t="shared" si="6"/>
        <v>0.10873900800000003</v>
      </c>
      <c r="AC46" s="125">
        <f t="shared" si="7"/>
        <v>1.2122520401337794E-2</v>
      </c>
      <c r="AD46" s="322">
        <f>AD45</f>
        <v>0.24</v>
      </c>
      <c r="AE46" s="321"/>
      <c r="AF46" s="124">
        <f t="shared" si="8"/>
        <v>8.1554256000000002E-3</v>
      </c>
      <c r="AG46" s="124">
        <f t="shared" si="9"/>
        <v>9.0918903010033436E-4</v>
      </c>
      <c r="AH46" s="322">
        <f>AH45</f>
        <v>8.49</v>
      </c>
      <c r="AI46" s="321"/>
      <c r="AJ46" s="124">
        <f t="shared" si="10"/>
        <v>0.28849818060000004</v>
      </c>
      <c r="AK46" s="127">
        <f t="shared" si="11"/>
        <v>3.2162561939799335E-2</v>
      </c>
      <c r="AL46" s="320">
        <f>AL45</f>
        <v>0.97399999999999998</v>
      </c>
      <c r="AM46" s="321"/>
      <c r="AN46" s="124">
        <f t="shared" si="12"/>
        <v>3.3097435559999999E-2</v>
      </c>
      <c r="AO46" s="124">
        <f t="shared" si="13"/>
        <v>3.6897921471571904E-3</v>
      </c>
      <c r="AP46" s="320">
        <f>AP45</f>
        <v>2.79</v>
      </c>
      <c r="AQ46" s="321"/>
      <c r="AR46" s="124">
        <f t="shared" si="14"/>
        <v>9.4806822600000007E-2</v>
      </c>
      <c r="AS46" s="124">
        <f t="shared" si="15"/>
        <v>1.0569322474916388E-2</v>
      </c>
      <c r="AT46" s="128">
        <f t="shared" si="16"/>
        <v>11.690000000000001</v>
      </c>
      <c r="AU46" s="124">
        <f t="shared" si="17"/>
        <v>0.39723718860000007</v>
      </c>
      <c r="AV46" s="127">
        <f t="shared" si="18"/>
        <v>4.4285082341137129E-2</v>
      </c>
      <c r="AW46" s="128">
        <f t="shared" si="19"/>
        <v>8.25</v>
      </c>
      <c r="AX46" s="124">
        <f t="shared" si="20"/>
        <v>0.28034275500000005</v>
      </c>
      <c r="AY46" s="127">
        <f t="shared" si="21"/>
        <v>3.1253372909698998E-2</v>
      </c>
    </row>
    <row r="47" spans="1:51" x14ac:dyDescent="0.2">
      <c r="A47" s="308"/>
      <c r="B47" s="309"/>
      <c r="C47" s="310"/>
      <c r="D47" s="311"/>
      <c r="E47" s="312"/>
      <c r="F47" s="110">
        <f t="shared" si="0"/>
        <v>0</v>
      </c>
      <c r="G47" s="313"/>
      <c r="H47" s="314"/>
      <c r="I47" s="308">
        <v>41117.324999999997</v>
      </c>
      <c r="J47" s="315">
        <v>41117.414583333331</v>
      </c>
      <c r="K47" s="237"/>
      <c r="L47" s="316" t="s">
        <v>82</v>
      </c>
      <c r="M47" s="317"/>
      <c r="N47" s="317"/>
      <c r="O47" s="318">
        <v>0.12230000000000001</v>
      </c>
      <c r="P47" s="319">
        <v>414.71999999999997</v>
      </c>
      <c r="Q47" s="118">
        <f t="shared" si="1"/>
        <v>1.2736670444180323E-2</v>
      </c>
      <c r="R47" s="320">
        <f>R45</f>
        <v>1395</v>
      </c>
      <c r="S47" s="321"/>
      <c r="T47" s="121">
        <f t="shared" si="2"/>
        <v>36.116884799999994</v>
      </c>
      <c r="U47" s="122">
        <f t="shared" si="3"/>
        <v>4.0264085618729091</v>
      </c>
      <c r="V47" s="320">
        <f>V45</f>
        <v>55.1</v>
      </c>
      <c r="W47" s="321"/>
      <c r="X47" s="123">
        <f t="shared" si="4"/>
        <v>1.4265522240000001</v>
      </c>
      <c r="Y47" s="122">
        <f t="shared" si="5"/>
        <v>0.15903592240802675</v>
      </c>
      <c r="Z47" s="320">
        <f>Z45</f>
        <v>3.2</v>
      </c>
      <c r="AA47" s="321"/>
      <c r="AB47" s="124">
        <f t="shared" si="6"/>
        <v>8.2848768000000003E-2</v>
      </c>
      <c r="AC47" s="125">
        <f t="shared" si="7"/>
        <v>9.2362060200668894E-3</v>
      </c>
      <c r="AD47" s="322">
        <f>AD45</f>
        <v>0.24</v>
      </c>
      <c r="AE47" s="321"/>
      <c r="AF47" s="124">
        <f t="shared" si="8"/>
        <v>6.2136576000000002E-3</v>
      </c>
      <c r="AG47" s="124">
        <f t="shared" si="9"/>
        <v>6.9271545150501675E-4</v>
      </c>
      <c r="AH47" s="322">
        <f>AH45</f>
        <v>8.49</v>
      </c>
      <c r="AI47" s="321"/>
      <c r="AJ47" s="124">
        <f t="shared" si="10"/>
        <v>0.21980813760000001</v>
      </c>
      <c r="AK47" s="127">
        <f t="shared" si="11"/>
        <v>2.4504809096989967E-2</v>
      </c>
      <c r="AL47" s="320">
        <f>AL45</f>
        <v>0.97399999999999998</v>
      </c>
      <c r="AM47" s="321"/>
      <c r="AN47" s="124">
        <f t="shared" si="12"/>
        <v>2.521709376E-2</v>
      </c>
      <c r="AO47" s="124">
        <f t="shared" si="13"/>
        <v>2.8112702073578594E-3</v>
      </c>
      <c r="AP47" s="320">
        <f>AP45</f>
        <v>2.79</v>
      </c>
      <c r="AQ47" s="321"/>
      <c r="AR47" s="124">
        <f t="shared" si="14"/>
        <v>7.2233769599999997E-2</v>
      </c>
      <c r="AS47" s="124">
        <f t="shared" si="15"/>
        <v>8.0528171237458177E-3</v>
      </c>
      <c r="AT47" s="128">
        <f t="shared" si="16"/>
        <v>11.690000000000001</v>
      </c>
      <c r="AU47" s="124">
        <f t="shared" si="17"/>
        <v>0.30265690560000003</v>
      </c>
      <c r="AV47" s="127">
        <f t="shared" si="18"/>
        <v>3.3741015117056856E-2</v>
      </c>
      <c r="AW47" s="128">
        <f t="shared" si="19"/>
        <v>8.25</v>
      </c>
      <c r="AX47" s="124">
        <f t="shared" si="20"/>
        <v>0.21359447999999998</v>
      </c>
      <c r="AY47" s="127">
        <f t="shared" si="21"/>
        <v>2.3812093645484946E-2</v>
      </c>
    </row>
    <row r="48" spans="1:51" x14ac:dyDescent="0.2">
      <c r="A48" s="308"/>
      <c r="B48" s="309"/>
      <c r="C48" s="310"/>
      <c r="D48" s="311"/>
      <c r="E48" s="312"/>
      <c r="F48" s="110">
        <f t="shared" si="0"/>
        <v>0</v>
      </c>
      <c r="G48" s="313"/>
      <c r="H48" s="314"/>
      <c r="I48" s="308">
        <v>41123.156944444447</v>
      </c>
      <c r="J48" s="315">
        <v>41123.1875</v>
      </c>
      <c r="K48" s="237"/>
      <c r="L48" s="316" t="s">
        <v>82</v>
      </c>
      <c r="M48" s="317"/>
      <c r="N48" s="317"/>
      <c r="O48" s="318">
        <v>3.4500000000000003E-2</v>
      </c>
      <c r="P48" s="319">
        <v>51.839999999999996</v>
      </c>
      <c r="Q48" s="118">
        <f t="shared" si="1"/>
        <v>1.5920838055225404E-3</v>
      </c>
      <c r="R48" s="320">
        <f>R50</f>
        <v>903</v>
      </c>
      <c r="S48" s="321"/>
      <c r="T48" s="121">
        <f t="shared" si="2"/>
        <v>2.9223608400000001</v>
      </c>
      <c r="U48" s="122">
        <f t="shared" si="3"/>
        <v>0.32579273578595314</v>
      </c>
      <c r="V48" s="320">
        <f>V50</f>
        <v>20.399999999999999</v>
      </c>
      <c r="W48" s="321"/>
      <c r="X48" s="123">
        <f t="shared" si="4"/>
        <v>6.6020111999999992E-2</v>
      </c>
      <c r="Y48" s="122">
        <f t="shared" si="5"/>
        <v>7.3601016722408012E-3</v>
      </c>
      <c r="Z48" s="320">
        <f>Z50</f>
        <v>0.8</v>
      </c>
      <c r="AA48" s="321"/>
      <c r="AB48" s="124">
        <f t="shared" si="6"/>
        <v>2.5890240000000001E-3</v>
      </c>
      <c r="AC48" s="125">
        <f t="shared" si="7"/>
        <v>2.8863143812709029E-4</v>
      </c>
      <c r="AD48" s="322">
        <f>AD50</f>
        <v>0.08</v>
      </c>
      <c r="AE48" s="321"/>
      <c r="AF48" s="124">
        <f t="shared" si="8"/>
        <v>2.5890240000000001E-4</v>
      </c>
      <c r="AG48" s="124">
        <f t="shared" si="9"/>
        <v>2.886314381270903E-5</v>
      </c>
      <c r="AH48" s="322">
        <f>AH50</f>
        <v>4.79</v>
      </c>
      <c r="AI48" s="321"/>
      <c r="AJ48" s="124">
        <f t="shared" si="10"/>
        <v>1.55017812E-2</v>
      </c>
      <c r="AK48" s="127">
        <f t="shared" si="11"/>
        <v>1.7281807357859532E-3</v>
      </c>
      <c r="AL48" s="320">
        <f>AL50</f>
        <v>0.55000000000000004</v>
      </c>
      <c r="AM48" s="321"/>
      <c r="AN48" s="124">
        <f t="shared" si="12"/>
        <v>1.779954E-3</v>
      </c>
      <c r="AO48" s="124">
        <f t="shared" si="13"/>
        <v>1.9843411371237458E-4</v>
      </c>
      <c r="AP48" s="320">
        <f>AP50</f>
        <v>1.64</v>
      </c>
      <c r="AQ48" s="321"/>
      <c r="AR48" s="124">
        <f t="shared" si="14"/>
        <v>5.3074991999999994E-3</v>
      </c>
      <c r="AS48" s="124">
        <f t="shared" si="15"/>
        <v>5.9169444816053497E-4</v>
      </c>
      <c r="AT48" s="128">
        <f t="shared" si="16"/>
        <v>5.59</v>
      </c>
      <c r="AU48" s="124">
        <f t="shared" si="17"/>
        <v>1.8090805200000001E-2</v>
      </c>
      <c r="AV48" s="127">
        <f t="shared" si="18"/>
        <v>2.0168121739130435E-3</v>
      </c>
      <c r="AW48" s="128">
        <f t="shared" si="19"/>
        <v>4.71</v>
      </c>
      <c r="AX48" s="124">
        <f t="shared" si="20"/>
        <v>1.52428788E-2</v>
      </c>
      <c r="AY48" s="127">
        <f t="shared" si="21"/>
        <v>1.699317591973244E-3</v>
      </c>
    </row>
    <row r="49" spans="1:51" x14ac:dyDescent="0.2">
      <c r="A49" s="308"/>
      <c r="B49" s="309"/>
      <c r="C49" s="310"/>
      <c r="D49" s="311"/>
      <c r="E49" s="312"/>
      <c r="F49" s="110">
        <f t="shared" si="0"/>
        <v>0</v>
      </c>
      <c r="G49" s="313"/>
      <c r="H49" s="314"/>
      <c r="I49" s="308">
        <v>41123.479166666664</v>
      </c>
      <c r="J49" s="315">
        <v>41123.541666666664</v>
      </c>
      <c r="K49" s="237"/>
      <c r="L49" s="316" t="s">
        <v>82</v>
      </c>
      <c r="M49" s="317"/>
      <c r="N49" s="317"/>
      <c r="O49" s="318">
        <v>3.8899999999999997E-2</v>
      </c>
      <c r="P49" s="319">
        <v>120.96</v>
      </c>
      <c r="Q49" s="118">
        <f t="shared" si="1"/>
        <v>3.7148622128859278E-3</v>
      </c>
      <c r="R49" s="320">
        <f>R50</f>
        <v>903</v>
      </c>
      <c r="S49" s="321"/>
      <c r="T49" s="121">
        <f t="shared" si="2"/>
        <v>6.8188419599999994</v>
      </c>
      <c r="U49" s="122">
        <f t="shared" si="3"/>
        <v>0.76018305016722398</v>
      </c>
      <c r="V49" s="320">
        <f>V50</f>
        <v>20.399999999999999</v>
      </c>
      <c r="W49" s="321"/>
      <c r="X49" s="123">
        <f t="shared" si="4"/>
        <v>0.154046928</v>
      </c>
      <c r="Y49" s="122">
        <f t="shared" si="5"/>
        <v>1.717357056856187E-2</v>
      </c>
      <c r="Z49" s="320">
        <f>Z50</f>
        <v>0.8</v>
      </c>
      <c r="AA49" s="321"/>
      <c r="AB49" s="124">
        <f t="shared" si="6"/>
        <v>6.0410560000000004E-3</v>
      </c>
      <c r="AC49" s="125">
        <f t="shared" si="7"/>
        <v>6.7347335562987739E-4</v>
      </c>
      <c r="AD49" s="322">
        <f>AD50</f>
        <v>0.08</v>
      </c>
      <c r="AE49" s="321"/>
      <c r="AF49" s="124">
        <f t="shared" si="8"/>
        <v>6.0410560000000006E-4</v>
      </c>
      <c r="AG49" s="124">
        <f t="shared" si="9"/>
        <v>6.7347335562987733E-5</v>
      </c>
      <c r="AH49" s="322">
        <f>AH50</f>
        <v>4.79</v>
      </c>
      <c r="AI49" s="321"/>
      <c r="AJ49" s="124">
        <f t="shared" si="10"/>
        <v>3.6170822799999995E-2</v>
      </c>
      <c r="AK49" s="127">
        <f t="shared" si="11"/>
        <v>4.0324217168338896E-3</v>
      </c>
      <c r="AL49" s="320">
        <f>AL50</f>
        <v>0.55000000000000004</v>
      </c>
      <c r="AM49" s="321"/>
      <c r="AN49" s="124">
        <f t="shared" si="12"/>
        <v>4.1532260000000003E-3</v>
      </c>
      <c r="AO49" s="124">
        <f t="shared" si="13"/>
        <v>4.630129319955407E-4</v>
      </c>
      <c r="AP49" s="320">
        <f>AP50</f>
        <v>1.64</v>
      </c>
      <c r="AQ49" s="321"/>
      <c r="AR49" s="124">
        <f t="shared" si="14"/>
        <v>1.23841648E-2</v>
      </c>
      <c r="AS49" s="124">
        <f t="shared" si="15"/>
        <v>1.3806203790412484E-3</v>
      </c>
      <c r="AT49" s="128">
        <f t="shared" si="16"/>
        <v>5.59</v>
      </c>
      <c r="AU49" s="124">
        <f t="shared" si="17"/>
        <v>4.2211878799999998E-2</v>
      </c>
      <c r="AV49" s="127">
        <f t="shared" si="18"/>
        <v>4.7058950724637675E-3</v>
      </c>
      <c r="AW49" s="128">
        <f t="shared" si="19"/>
        <v>4.71</v>
      </c>
      <c r="AX49" s="124">
        <f t="shared" si="20"/>
        <v>3.55667172E-2</v>
      </c>
      <c r="AY49" s="127">
        <f t="shared" si="21"/>
        <v>3.9650743812709027E-3</v>
      </c>
    </row>
    <row r="50" spans="1:51" x14ac:dyDescent="0.2">
      <c r="A50" s="323">
        <v>41125.700694444444</v>
      </c>
      <c r="B50" s="324">
        <v>41125.80972222222</v>
      </c>
      <c r="C50" s="325" t="s">
        <v>105</v>
      </c>
      <c r="D50" s="326" t="s">
        <v>106</v>
      </c>
      <c r="E50" s="327">
        <v>1002.2399999999999</v>
      </c>
      <c r="F50" s="134">
        <f t="shared" si="0"/>
        <v>1</v>
      </c>
      <c r="G50" s="328"/>
      <c r="H50" s="329">
        <v>6</v>
      </c>
      <c r="I50" s="330">
        <v>41125.699999999997</v>
      </c>
      <c r="J50" s="331">
        <v>41125.810416666667</v>
      </c>
      <c r="K50" s="332"/>
      <c r="L50" s="333" t="s">
        <v>82</v>
      </c>
      <c r="M50" s="334"/>
      <c r="N50" s="334"/>
      <c r="O50" s="335">
        <v>0.74950000000000006</v>
      </c>
      <c r="P50" s="336">
        <v>1002.2399999999999</v>
      </c>
      <c r="Q50" s="143">
        <f t="shared" si="1"/>
        <v>3.0780286906769115E-2</v>
      </c>
      <c r="R50" s="337">
        <v>903</v>
      </c>
      <c r="S50" s="338"/>
      <c r="T50" s="146">
        <f t="shared" si="2"/>
        <v>56.49897623999999</v>
      </c>
      <c r="U50" s="147">
        <f t="shared" si="3"/>
        <v>6.2986595585284268</v>
      </c>
      <c r="V50" s="339">
        <v>20.399999999999999</v>
      </c>
      <c r="W50" s="340"/>
      <c r="X50" s="150">
        <f t="shared" si="4"/>
        <v>1.2763888319999999</v>
      </c>
      <c r="Y50" s="151">
        <f t="shared" si="5"/>
        <v>0.14229529899665549</v>
      </c>
      <c r="Z50" s="341">
        <v>0.8</v>
      </c>
      <c r="AA50" s="338"/>
      <c r="AB50" s="153">
        <f t="shared" si="6"/>
        <v>5.0054464E-2</v>
      </c>
      <c r="AC50" s="154">
        <f t="shared" si="7"/>
        <v>5.5802078037904121E-3</v>
      </c>
      <c r="AD50" s="342">
        <v>0.08</v>
      </c>
      <c r="AE50" s="340"/>
      <c r="AF50" s="156">
        <f t="shared" si="8"/>
        <v>5.0054463999999995E-3</v>
      </c>
      <c r="AG50" s="156">
        <f t="shared" si="9"/>
        <v>5.5802078037904112E-4</v>
      </c>
      <c r="AH50" s="341">
        <v>4.79</v>
      </c>
      <c r="AI50" s="338"/>
      <c r="AJ50" s="153">
        <f t="shared" si="10"/>
        <v>0.29970110319999999</v>
      </c>
      <c r="AK50" s="157">
        <f t="shared" si="11"/>
        <v>3.3411494225195092E-2</v>
      </c>
      <c r="AL50" s="343">
        <v>0.55000000000000004</v>
      </c>
      <c r="AM50" s="340"/>
      <c r="AN50" s="156">
        <f t="shared" si="12"/>
        <v>3.4412444E-2</v>
      </c>
      <c r="AO50" s="156">
        <f t="shared" si="13"/>
        <v>3.8363928651059085E-3</v>
      </c>
      <c r="AP50" s="341">
        <v>1.64</v>
      </c>
      <c r="AQ50" s="338"/>
      <c r="AR50" s="153">
        <f t="shared" si="14"/>
        <v>0.10261165119999999</v>
      </c>
      <c r="AS50" s="153">
        <f t="shared" si="15"/>
        <v>1.1439425997770343E-2</v>
      </c>
      <c r="AT50" s="159">
        <f t="shared" si="16"/>
        <v>5.59</v>
      </c>
      <c r="AU50" s="156">
        <f t="shared" si="17"/>
        <v>0.34975556719999995</v>
      </c>
      <c r="AV50" s="160">
        <f t="shared" si="18"/>
        <v>3.8991702028985498E-2</v>
      </c>
      <c r="AW50" s="161">
        <f t="shared" si="19"/>
        <v>4.71</v>
      </c>
      <c r="AX50" s="153">
        <f t="shared" si="20"/>
        <v>0.29469565679999998</v>
      </c>
      <c r="AY50" s="157">
        <f t="shared" si="21"/>
        <v>3.2853473444816046E-2</v>
      </c>
    </row>
    <row r="51" spans="1:51" x14ac:dyDescent="0.2">
      <c r="A51" s="323">
        <v>41130.320833333331</v>
      </c>
      <c r="B51" s="324">
        <v>41131.65625</v>
      </c>
      <c r="C51" s="325" t="s">
        <v>107</v>
      </c>
      <c r="D51" s="326" t="s">
        <v>108</v>
      </c>
      <c r="E51" s="327">
        <v>8691.84</v>
      </c>
      <c r="F51" s="134">
        <f t="shared" si="0"/>
        <v>1</v>
      </c>
      <c r="G51" s="328"/>
      <c r="H51" s="329">
        <v>19</v>
      </c>
      <c r="I51" s="330">
        <v>41130.319444444445</v>
      </c>
      <c r="J51" s="331">
        <v>41131.666666666664</v>
      </c>
      <c r="K51" s="332"/>
      <c r="L51" s="333" t="s">
        <v>82</v>
      </c>
      <c r="M51" s="334"/>
      <c r="N51" s="334"/>
      <c r="O51" s="335">
        <v>0.4199</v>
      </c>
      <c r="P51" s="336">
        <v>8691.84</v>
      </c>
      <c r="Q51" s="143">
        <f t="shared" si="1"/>
        <v>0.26693938472594597</v>
      </c>
      <c r="R51" s="337">
        <v>115</v>
      </c>
      <c r="S51" s="338" t="s">
        <v>72</v>
      </c>
      <c r="T51" s="146">
        <f t="shared" si="2"/>
        <v>62.400872200000002</v>
      </c>
      <c r="U51" s="147">
        <f t="shared" si="3"/>
        <v>6.9566189743589737</v>
      </c>
      <c r="V51" s="339">
        <v>35.299999999999997</v>
      </c>
      <c r="W51" s="340"/>
      <c r="X51" s="150">
        <f t="shared" si="4"/>
        <v>19.154354684000001</v>
      </c>
      <c r="Y51" s="151">
        <f t="shared" si="5"/>
        <v>2.1353795634336676</v>
      </c>
      <c r="Z51" s="341">
        <v>7.2</v>
      </c>
      <c r="AA51" s="338"/>
      <c r="AB51" s="153">
        <f t="shared" si="6"/>
        <v>3.906837216</v>
      </c>
      <c r="AC51" s="154">
        <f t="shared" si="7"/>
        <v>0.43554484013377925</v>
      </c>
      <c r="AD51" s="342">
        <v>0.14000000000000001</v>
      </c>
      <c r="AE51" s="340"/>
      <c r="AF51" s="156">
        <f t="shared" si="8"/>
        <v>7.59662792E-2</v>
      </c>
      <c r="AG51" s="156">
        <f t="shared" si="9"/>
        <v>8.4689274470457071E-3</v>
      </c>
      <c r="AH51" s="341">
        <v>4.4400000000000004</v>
      </c>
      <c r="AI51" s="338"/>
      <c r="AJ51" s="153">
        <f t="shared" si="10"/>
        <v>2.4092162832000006</v>
      </c>
      <c r="AK51" s="157">
        <f t="shared" si="11"/>
        <v>0.26858598474916395</v>
      </c>
      <c r="AL51" s="343">
        <v>1.1439999999999999</v>
      </c>
      <c r="AM51" s="340"/>
      <c r="AN51" s="156">
        <f t="shared" si="12"/>
        <v>0.62075302432000001</v>
      </c>
      <c r="AO51" s="156">
        <f t="shared" si="13"/>
        <v>6.9203235710144931E-2</v>
      </c>
      <c r="AP51" s="341">
        <v>1.7669999999999999</v>
      </c>
      <c r="AQ51" s="338"/>
      <c r="AR51" s="153">
        <f t="shared" si="14"/>
        <v>0.95880296675999999</v>
      </c>
      <c r="AS51" s="153">
        <f t="shared" si="15"/>
        <v>0.10688996284949832</v>
      </c>
      <c r="AT51" s="159">
        <f t="shared" si="16"/>
        <v>11.64</v>
      </c>
      <c r="AU51" s="156">
        <f t="shared" si="17"/>
        <v>6.3160534992000006</v>
      </c>
      <c r="AV51" s="160">
        <f t="shared" si="18"/>
        <v>0.70413082488294321</v>
      </c>
      <c r="AW51" s="161">
        <f t="shared" si="19"/>
        <v>4.3000000000000007</v>
      </c>
      <c r="AX51" s="153">
        <f t="shared" si="20"/>
        <v>2.3332500040000004</v>
      </c>
      <c r="AY51" s="157">
        <f t="shared" si="21"/>
        <v>0.2601170573021182</v>
      </c>
    </row>
    <row r="52" spans="1:51" x14ac:dyDescent="0.2">
      <c r="A52" s="308"/>
      <c r="B52" s="309"/>
      <c r="C52" s="310"/>
      <c r="D52" s="311"/>
      <c r="E52" s="312"/>
      <c r="F52" s="110">
        <f t="shared" si="0"/>
        <v>0</v>
      </c>
      <c r="G52" s="313"/>
      <c r="H52" s="314"/>
      <c r="I52" s="308">
        <v>41137.365972222222</v>
      </c>
      <c r="J52" s="315">
        <v>41137.46875</v>
      </c>
      <c r="K52" s="237"/>
      <c r="L52" s="316" t="s">
        <v>82</v>
      </c>
      <c r="M52" s="317"/>
      <c r="N52" s="317"/>
      <c r="O52" s="318">
        <v>6.8900000000000003E-2</v>
      </c>
      <c r="P52" s="319">
        <v>181.44</v>
      </c>
      <c r="Q52" s="118">
        <f t="shared" si="1"/>
        <v>5.5722933193288922E-3</v>
      </c>
      <c r="R52" s="320">
        <f>R50</f>
        <v>903</v>
      </c>
      <c r="S52" s="321"/>
      <c r="T52" s="121">
        <f t="shared" si="2"/>
        <v>10.22826294</v>
      </c>
      <c r="U52" s="122">
        <f t="shared" si="3"/>
        <v>1.1402745752508361</v>
      </c>
      <c r="V52" s="320">
        <f>V50</f>
        <v>20.399999999999999</v>
      </c>
      <c r="W52" s="321"/>
      <c r="X52" s="123">
        <f t="shared" si="4"/>
        <v>0.23107039199999999</v>
      </c>
      <c r="Y52" s="122">
        <f t="shared" si="5"/>
        <v>2.5760355852842805E-2</v>
      </c>
      <c r="Z52" s="320">
        <f>Z50</f>
        <v>0.8</v>
      </c>
      <c r="AA52" s="321"/>
      <c r="AB52" s="124">
        <f t="shared" si="6"/>
        <v>9.061584000000001E-3</v>
      </c>
      <c r="AC52" s="125">
        <f t="shared" si="7"/>
        <v>1.010210033444816E-3</v>
      </c>
      <c r="AD52" s="322">
        <f>AD50</f>
        <v>0.08</v>
      </c>
      <c r="AE52" s="321"/>
      <c r="AF52" s="124">
        <f t="shared" si="8"/>
        <v>9.0615840000000003E-4</v>
      </c>
      <c r="AG52" s="124">
        <f t="shared" si="9"/>
        <v>1.010210033444816E-4</v>
      </c>
      <c r="AH52" s="322">
        <f>AH50</f>
        <v>4.79</v>
      </c>
      <c r="AI52" s="321"/>
      <c r="AJ52" s="124">
        <f t="shared" si="10"/>
        <v>5.4256234199999996E-2</v>
      </c>
      <c r="AK52" s="127">
        <f t="shared" si="11"/>
        <v>6.0486325752508356E-3</v>
      </c>
      <c r="AL52" s="320">
        <f>AL50</f>
        <v>0.55000000000000004</v>
      </c>
      <c r="AM52" s="321"/>
      <c r="AN52" s="124">
        <f t="shared" si="12"/>
        <v>6.229839E-3</v>
      </c>
      <c r="AO52" s="124">
        <f t="shared" si="13"/>
        <v>6.9451939799331094E-4</v>
      </c>
      <c r="AP52" s="320">
        <f>AP50</f>
        <v>1.64</v>
      </c>
      <c r="AQ52" s="321"/>
      <c r="AR52" s="124">
        <f t="shared" si="14"/>
        <v>1.85762472E-2</v>
      </c>
      <c r="AS52" s="124">
        <f t="shared" si="15"/>
        <v>2.0709305685618728E-3</v>
      </c>
      <c r="AT52" s="128">
        <f t="shared" si="16"/>
        <v>5.59</v>
      </c>
      <c r="AU52" s="124">
        <f t="shared" si="17"/>
        <v>6.3317818200000001E-2</v>
      </c>
      <c r="AV52" s="127">
        <f t="shared" si="18"/>
        <v>7.0588426086956521E-3</v>
      </c>
      <c r="AW52" s="128">
        <f t="shared" si="19"/>
        <v>4.71</v>
      </c>
      <c r="AX52" s="124">
        <f t="shared" si="20"/>
        <v>5.3350075800000001E-2</v>
      </c>
      <c r="AY52" s="127">
        <f t="shared" si="21"/>
        <v>5.9476115719063541E-3</v>
      </c>
    </row>
    <row r="53" spans="1:51" ht="12.75" thickBot="1" x14ac:dyDescent="0.25">
      <c r="A53" s="344"/>
      <c r="B53" s="345"/>
      <c r="C53" s="346"/>
      <c r="D53" s="347"/>
      <c r="E53" s="348"/>
      <c r="F53" s="349">
        <f t="shared" si="0"/>
        <v>0</v>
      </c>
      <c r="G53" s="350"/>
      <c r="H53" s="351"/>
      <c r="I53" s="344">
        <v>41147.495138888888</v>
      </c>
      <c r="J53" s="352">
        <v>41147.53125</v>
      </c>
      <c r="K53" s="353"/>
      <c r="L53" s="354" t="s">
        <v>82</v>
      </c>
      <c r="M53" s="355"/>
      <c r="N53" s="355"/>
      <c r="O53" s="356">
        <v>1.18E-2</v>
      </c>
      <c r="P53" s="357">
        <v>8.64</v>
      </c>
      <c r="Q53" s="358">
        <f t="shared" si="1"/>
        <v>2.6534730092042343E-4</v>
      </c>
      <c r="R53" s="359">
        <f>R50</f>
        <v>903</v>
      </c>
      <c r="S53" s="360"/>
      <c r="T53" s="123">
        <f t="shared" si="2"/>
        <v>0.48706014000000003</v>
      </c>
      <c r="U53" s="361">
        <f t="shared" si="3"/>
        <v>5.4298789297658863E-2</v>
      </c>
      <c r="V53" s="359">
        <f>V50</f>
        <v>20.399999999999999</v>
      </c>
      <c r="W53" s="360"/>
      <c r="X53" s="362">
        <f t="shared" si="4"/>
        <v>1.1003352000000001E-2</v>
      </c>
      <c r="Y53" s="361">
        <f t="shared" si="5"/>
        <v>1.2266836120401337E-3</v>
      </c>
      <c r="Z53" s="359">
        <f>Z50</f>
        <v>0.8</v>
      </c>
      <c r="AA53" s="360"/>
      <c r="AB53" s="363">
        <f t="shared" si="6"/>
        <v>4.3150400000000009E-4</v>
      </c>
      <c r="AC53" s="364">
        <f t="shared" si="7"/>
        <v>4.8105239687848387E-5</v>
      </c>
      <c r="AD53" s="365">
        <f>AD50</f>
        <v>0.08</v>
      </c>
      <c r="AE53" s="360"/>
      <c r="AF53" s="363">
        <f t="shared" si="8"/>
        <v>4.3150400000000006E-5</v>
      </c>
      <c r="AG53" s="363">
        <f t="shared" si="9"/>
        <v>4.8105239687848383E-6</v>
      </c>
      <c r="AH53" s="365">
        <f>AH50</f>
        <v>4.79</v>
      </c>
      <c r="AI53" s="360"/>
      <c r="AJ53" s="363">
        <f t="shared" si="10"/>
        <v>2.5836302000000005E-3</v>
      </c>
      <c r="AK53" s="366">
        <f t="shared" si="11"/>
        <v>2.8803012263099221E-4</v>
      </c>
      <c r="AL53" s="359">
        <f>AL50</f>
        <v>0.55000000000000004</v>
      </c>
      <c r="AM53" s="360"/>
      <c r="AN53" s="363">
        <f t="shared" si="12"/>
        <v>2.9665900000000006E-4</v>
      </c>
      <c r="AO53" s="363">
        <f t="shared" si="13"/>
        <v>3.3072352285395765E-5</v>
      </c>
      <c r="AP53" s="359">
        <f>AP50</f>
        <v>1.64</v>
      </c>
      <c r="AQ53" s="360"/>
      <c r="AR53" s="363">
        <f>AP53*$P53*$I$4</f>
        <v>8.8458320000000005E-4</v>
      </c>
      <c r="AS53" s="363">
        <f>AR53/$B$3</f>
        <v>9.861574136008918E-5</v>
      </c>
      <c r="AT53" s="367">
        <f t="shared" si="16"/>
        <v>5.59</v>
      </c>
      <c r="AU53" s="363">
        <f t="shared" si="17"/>
        <v>3.0151342000000001E-3</v>
      </c>
      <c r="AV53" s="366">
        <f t="shared" si="18"/>
        <v>3.3613536231884056E-4</v>
      </c>
      <c r="AW53" s="367">
        <f t="shared" si="19"/>
        <v>4.71</v>
      </c>
      <c r="AX53" s="363">
        <f t="shared" si="20"/>
        <v>2.5404798000000003E-3</v>
      </c>
      <c r="AY53" s="366">
        <f t="shared" si="21"/>
        <v>2.8321959866220735E-4</v>
      </c>
    </row>
    <row r="54" spans="1:51" ht="12.75" thickBot="1" x14ac:dyDescent="0.25">
      <c r="I54" s="368"/>
      <c r="J54" s="368"/>
      <c r="AP54" s="369"/>
      <c r="AQ54" s="369"/>
      <c r="AR54" s="369"/>
      <c r="AS54" s="369"/>
      <c r="AT54" s="370"/>
    </row>
    <row r="55" spans="1:51" ht="12.75" thickBot="1" x14ac:dyDescent="0.25">
      <c r="A55" s="371" t="s">
        <v>109</v>
      </c>
      <c r="B55" s="372"/>
      <c r="C55" s="372"/>
      <c r="D55" s="372"/>
      <c r="E55" s="373">
        <f>SUM(E11:E53)</f>
        <v>85268.159999999989</v>
      </c>
      <c r="F55" s="374">
        <f>E55/P55</f>
        <v>0.78337831401809821</v>
      </c>
      <c r="G55" s="372"/>
      <c r="H55" s="373">
        <f>SUM(H11:H53)</f>
        <v>146</v>
      </c>
      <c r="I55" s="375"/>
      <c r="J55" s="375"/>
      <c r="K55" s="372">
        <v>13</v>
      </c>
      <c r="L55" s="372"/>
      <c r="M55" s="372"/>
      <c r="N55" s="372"/>
      <c r="O55" s="372"/>
      <c r="P55" s="373">
        <f>SUM(P11:P53)</f>
        <v>108846.71999999997</v>
      </c>
      <c r="Q55" s="376">
        <f>SUM(Q11:Q53)</f>
        <v>3.3428452969954923</v>
      </c>
      <c r="R55" s="372"/>
      <c r="S55" s="372"/>
      <c r="T55" s="373">
        <f>SUM(T11:T53)</f>
        <v>51175.598771560006</v>
      </c>
      <c r="U55" s="373">
        <f>SUM(U11:U53)</f>
        <v>5705.1949578104795</v>
      </c>
      <c r="V55" s="372"/>
      <c r="W55" s="372"/>
      <c r="X55" s="377">
        <f>SUM(X11:X53)</f>
        <v>147.833863718</v>
      </c>
      <c r="Y55" s="377">
        <f>SUM(Y11:Y53)</f>
        <v>16.480921261761427</v>
      </c>
      <c r="Z55" s="372"/>
      <c r="AA55" s="372"/>
      <c r="AB55" s="377">
        <f>SUM(AB11:AB53)</f>
        <v>63.311992895999985</v>
      </c>
      <c r="AC55" s="377">
        <f>SUM(AC11:AC53)</f>
        <v>7.0581931879598674</v>
      </c>
      <c r="AD55" s="372"/>
      <c r="AE55" s="372"/>
      <c r="AF55" s="376">
        <f>SUM(AF11:AF53)</f>
        <v>1.7823973914</v>
      </c>
      <c r="AG55" s="376">
        <f>SUM(AG11:AG53)</f>
        <v>0.19870650963210695</v>
      </c>
      <c r="AH55" s="372"/>
      <c r="AI55" s="372"/>
      <c r="AJ55" s="376">
        <f>SUM(AJ11:AJ53)</f>
        <v>143.85474418820002</v>
      </c>
      <c r="AK55" s="376">
        <f>SUM(AK11:AK53)</f>
        <v>16.03731819266444</v>
      </c>
      <c r="AL55" s="372"/>
      <c r="AM55" s="372"/>
      <c r="AN55" s="376">
        <f>SUM(AN11:AN53)</f>
        <v>1.9359243570800002</v>
      </c>
      <c r="AO55" s="376">
        <f>SUM(AO11:AO53)</f>
        <v>0.21582211338684509</v>
      </c>
      <c r="AP55" s="378"/>
      <c r="AQ55" s="378"/>
      <c r="AR55" s="376">
        <f>SUM(AR11:AR53)</f>
        <v>49.692335594979994</v>
      </c>
      <c r="AS55" s="376">
        <f>SUM(AS11:AS53)</f>
        <v>5.5398367441449263</v>
      </c>
      <c r="AT55" s="379"/>
      <c r="AU55" s="376">
        <f>SUM(AU11:AU53)</f>
        <v>207.16673708420001</v>
      </c>
      <c r="AV55" s="376">
        <f>SUM(AV11:AV53)</f>
        <v>23.095511380624309</v>
      </c>
      <c r="AW55" s="372"/>
      <c r="AX55" s="376">
        <f>SUM(AX11:AX53)</f>
        <v>142.07234679679999</v>
      </c>
      <c r="AY55" s="376">
        <f>SUM(AY11:AY53)</f>
        <v>15.838611683032331</v>
      </c>
    </row>
    <row r="56" spans="1:51" ht="12.75" thickBot="1" x14ac:dyDescent="0.25">
      <c r="A56" s="380" t="s">
        <v>110</v>
      </c>
      <c r="B56" s="381"/>
      <c r="C56" s="381"/>
      <c r="D56" s="381"/>
      <c r="E56" s="381"/>
      <c r="F56" s="381"/>
      <c r="G56" s="381"/>
      <c r="H56" s="381"/>
      <c r="I56" s="382"/>
      <c r="J56" s="382"/>
      <c r="K56" s="381"/>
      <c r="L56" s="381"/>
      <c r="M56" s="381"/>
      <c r="N56" s="381"/>
      <c r="O56" s="381"/>
      <c r="P56" s="383">
        <f>SUM(P11:P16)</f>
        <v>10895.039999999999</v>
      </c>
      <c r="Q56" s="383">
        <f>SUM(Q11:Q16)</f>
        <v>0.33460294646065397</v>
      </c>
      <c r="R56" s="381"/>
      <c r="S56" s="381"/>
      <c r="T56" s="384">
        <f t="shared" ref="T56:U56" si="22">SUM(T11:T16)</f>
        <v>1174.8084753600001</v>
      </c>
      <c r="U56" s="383">
        <f t="shared" si="22"/>
        <v>130.97084452173914</v>
      </c>
      <c r="V56" s="381"/>
      <c r="W56" s="381"/>
      <c r="X56" s="383">
        <f>SUM(X11:X16)</f>
        <v>9.974862216</v>
      </c>
      <c r="Y56" s="383">
        <f>SUM(Y11:Y19)</f>
        <v>2.080816195317726</v>
      </c>
      <c r="Z56" s="381"/>
      <c r="AA56" s="381"/>
      <c r="AB56" s="383">
        <f>SUM(AB11:AB16)</f>
        <v>3.4055913819999999</v>
      </c>
      <c r="AC56" s="383">
        <f>SUM(AC11:AC16)</f>
        <v>0.37966459108138234</v>
      </c>
      <c r="AD56" s="381"/>
      <c r="AE56" s="381"/>
      <c r="AF56" s="383">
        <f t="shared" ref="AF56:AG56" si="23">SUM(AF11:AF16)</f>
        <v>0.24108128480000002</v>
      </c>
      <c r="AG56" s="383">
        <f t="shared" si="23"/>
        <v>2.6876397413600893E-2</v>
      </c>
      <c r="AH56" s="381"/>
      <c r="AI56" s="381"/>
      <c r="AJ56" s="383">
        <f t="shared" ref="AJ56:AK56" si="24">SUM(AJ11:AJ16)</f>
        <v>3.9819998189999999</v>
      </c>
      <c r="AK56" s="383">
        <f t="shared" si="24"/>
        <v>0.44392417157190633</v>
      </c>
      <c r="AL56" s="381"/>
      <c r="AM56" s="381"/>
      <c r="AN56" s="383">
        <f t="shared" ref="AN56:AO56" si="25">SUM(AN11:AN16)</f>
        <v>0.12500077562</v>
      </c>
      <c r="AO56" s="383">
        <f t="shared" si="25"/>
        <v>1.3935426490523969E-2</v>
      </c>
      <c r="AP56" s="385"/>
      <c r="AQ56" s="385"/>
      <c r="AR56" s="383">
        <f t="shared" ref="AR56:AS56" si="26">SUM(AR11:AR16)</f>
        <v>1.36481317106</v>
      </c>
      <c r="AS56" s="383">
        <f t="shared" si="26"/>
        <v>0.152153084845039</v>
      </c>
      <c r="AT56" s="386"/>
      <c r="AU56" s="383">
        <f t="shared" ref="AU56:AV56" si="27">SUM(AU11:AU16)</f>
        <v>7.3875912010000011</v>
      </c>
      <c r="AV56" s="383">
        <f t="shared" si="27"/>
        <v>0.82358876265328873</v>
      </c>
      <c r="AW56" s="381"/>
      <c r="AX56" s="383">
        <f t="shared" ref="AX56:AY56" si="28">SUM(AX11:AX16)</f>
        <v>3.7409185342000004</v>
      </c>
      <c r="AY56" s="383">
        <f t="shared" si="28"/>
        <v>0.41704777415830546</v>
      </c>
    </row>
    <row r="57" spans="1:51" ht="12.75" thickBot="1" x14ac:dyDescent="0.25">
      <c r="A57" s="387" t="s">
        <v>111</v>
      </c>
      <c r="B57" s="388"/>
      <c r="C57" s="388"/>
      <c r="D57" s="388"/>
      <c r="E57" s="388"/>
      <c r="F57" s="388"/>
      <c r="G57" s="388"/>
      <c r="H57" s="388"/>
      <c r="I57" s="389"/>
      <c r="J57" s="389"/>
      <c r="K57" s="388"/>
      <c r="L57" s="388"/>
      <c r="M57" s="388"/>
      <c r="N57" s="388"/>
      <c r="O57" s="390"/>
      <c r="P57" s="391">
        <f>SUM(P17:P53)</f>
        <v>97951.679999999993</v>
      </c>
      <c r="Q57" s="391">
        <f>SUM(Q17:Q53)</f>
        <v>3.0082423505348381</v>
      </c>
      <c r="R57" s="388"/>
      <c r="S57" s="388"/>
      <c r="T57" s="390">
        <f t="shared" ref="T57:U57" si="29">SUM(T17:T53)</f>
        <v>50000.790296200001</v>
      </c>
      <c r="U57" s="391">
        <f t="shared" si="29"/>
        <v>5574.2241132887402</v>
      </c>
      <c r="V57" s="388"/>
      <c r="W57" s="388"/>
      <c r="X57" s="391">
        <f>SUM(X17:X53)</f>
        <v>137.85900150199998</v>
      </c>
      <c r="Y57" s="391">
        <f>SUM(Y20:Y53)</f>
        <v>14.400105066443702</v>
      </c>
      <c r="Z57" s="388"/>
      <c r="AA57" s="388"/>
      <c r="AB57" s="391">
        <f>SUM(AB17:AB53)</f>
        <v>59.906401514000002</v>
      </c>
      <c r="AC57" s="391">
        <f>SUM(AC17:AC53)</f>
        <v>6.6785285968784844</v>
      </c>
      <c r="AD57" s="388"/>
      <c r="AE57" s="388"/>
      <c r="AF57" s="391">
        <f t="shared" ref="AF57:AG57" si="30">SUM(AF17:AF53)</f>
        <v>1.5413161066000001</v>
      </c>
      <c r="AG57" s="391">
        <f t="shared" si="30"/>
        <v>0.17183011221850608</v>
      </c>
      <c r="AH57" s="388"/>
      <c r="AI57" s="388"/>
      <c r="AJ57" s="391">
        <f t="shared" ref="AJ57:AK57" si="31">SUM(AJ17:AJ53)</f>
        <v>139.87274436920001</v>
      </c>
      <c r="AK57" s="391">
        <f t="shared" si="31"/>
        <v>15.593394021092534</v>
      </c>
      <c r="AL57" s="388"/>
      <c r="AM57" s="388"/>
      <c r="AN57" s="391">
        <f t="shared" ref="AN57:AO57" si="32">SUM(AN17:AN53)</f>
        <v>1.81092358146</v>
      </c>
      <c r="AO57" s="391">
        <f t="shared" si="32"/>
        <v>0.20188668689632105</v>
      </c>
      <c r="AP57" s="392"/>
      <c r="AQ57" s="392"/>
      <c r="AR57" s="391">
        <f t="shared" ref="AR57:AS57" si="33">SUM(AR17:AR53)</f>
        <v>48.327522423920001</v>
      </c>
      <c r="AS57" s="391">
        <f t="shared" si="33"/>
        <v>5.3876836592998867</v>
      </c>
      <c r="AT57" s="392"/>
      <c r="AU57" s="391">
        <f t="shared" ref="AU57:AV57" si="34">SUM(AU17:AU53)</f>
        <v>199.77914588319999</v>
      </c>
      <c r="AV57" s="391">
        <f t="shared" si="34"/>
        <v>22.271922617971022</v>
      </c>
      <c r="AW57" s="388"/>
      <c r="AX57" s="391">
        <f t="shared" ref="AX57:AY57" si="35">SUM(AX17:AX53)</f>
        <v>138.33142826259999</v>
      </c>
      <c r="AY57" s="391">
        <f t="shared" si="35"/>
        <v>15.421563908874026</v>
      </c>
    </row>
    <row r="59" spans="1:51" ht="12.75" x14ac:dyDescent="0.2">
      <c r="I59" s="393"/>
      <c r="J59" s="393"/>
    </row>
    <row r="60" spans="1:51" ht="12.75" x14ac:dyDescent="0.2">
      <c r="I60" s="393"/>
      <c r="J60" s="393"/>
    </row>
    <row r="61" spans="1:51" ht="12.75" x14ac:dyDescent="0.2">
      <c r="I61" s="393"/>
      <c r="J61" s="393"/>
      <c r="P61" s="394"/>
    </row>
    <row r="62" spans="1:51" ht="12.75" x14ac:dyDescent="0.2">
      <c r="I62" s="393"/>
      <c r="J62" s="393"/>
    </row>
    <row r="63" spans="1:51" ht="12.75" x14ac:dyDescent="0.2">
      <c r="A63" s="395"/>
      <c r="B63" s="396"/>
      <c r="C63" s="397"/>
      <c r="I63" s="393"/>
      <c r="J63" s="393"/>
    </row>
    <row r="64" spans="1:51" ht="12.75" x14ac:dyDescent="0.2">
      <c r="A64" s="398"/>
      <c r="B64" s="398"/>
      <c r="C64" s="398"/>
      <c r="I64" s="393"/>
      <c r="J64" s="393"/>
    </row>
    <row r="65" spans="1:3" x14ac:dyDescent="0.2">
      <c r="A65" s="399"/>
      <c r="B65" s="399"/>
      <c r="C65" s="400"/>
    </row>
    <row r="66" spans="1:3" x14ac:dyDescent="0.2">
      <c r="A66" s="399"/>
      <c r="B66" s="399"/>
      <c r="C66" s="400"/>
    </row>
  </sheetData>
  <mergeCells count="11">
    <mergeCell ref="K13:K14"/>
    <mergeCell ref="K17:K19"/>
    <mergeCell ref="K22:K23"/>
    <mergeCell ref="K26:K27"/>
    <mergeCell ref="A63:B63"/>
    <mergeCell ref="A8:D8"/>
    <mergeCell ref="I8:J8"/>
    <mergeCell ref="A9:B9"/>
    <mergeCell ref="C9:D9"/>
    <mergeCell ref="I9:J9"/>
    <mergeCell ref="K9:N9"/>
  </mergeCell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60"/>
  <sheetViews>
    <sheetView topLeftCell="A4" zoomScale="75" workbookViewId="0">
      <selection activeCell="R31" sqref="R31"/>
    </sheetView>
  </sheetViews>
  <sheetFormatPr defaultRowHeight="12" x14ac:dyDescent="0.2"/>
  <cols>
    <col min="1" max="2" width="17.7109375" style="3" customWidth="1"/>
    <col min="3" max="3" width="16.140625" style="3" customWidth="1"/>
    <col min="4" max="4" width="14" style="3" customWidth="1"/>
    <col min="5" max="5" width="8.140625" style="3" bestFit="1" customWidth="1"/>
    <col min="6" max="6" width="7.28515625" style="3" bestFit="1" customWidth="1"/>
    <col min="7" max="7" width="5.42578125" style="3" bestFit="1" customWidth="1"/>
    <col min="8" max="8" width="4.28515625" style="3" customWidth="1"/>
    <col min="9" max="9" width="16" style="3" bestFit="1" customWidth="1"/>
    <col min="10" max="10" width="15.42578125" style="3" bestFit="1" customWidth="1"/>
    <col min="11" max="11" width="4.28515625" style="3" bestFit="1" customWidth="1"/>
    <col min="12" max="12" width="12.28515625" style="3" customWidth="1"/>
    <col min="13" max="13" width="6.42578125" style="3" bestFit="1" customWidth="1"/>
    <col min="14" max="16" width="5.7109375" style="3" customWidth="1"/>
    <col min="17" max="17" width="8.140625" style="3" bestFit="1" customWidth="1"/>
    <col min="18" max="18" width="10.28515625" style="3" bestFit="1" customWidth="1"/>
    <col min="19" max="19" width="5.7109375" style="3" customWidth="1"/>
    <col min="20" max="20" width="4.28515625" style="3" bestFit="1" customWidth="1"/>
    <col min="21" max="21" width="8" style="3" bestFit="1" customWidth="1"/>
    <col min="22" max="22" width="9.140625" style="3" bestFit="1" customWidth="1"/>
    <col min="23" max="24" width="5.7109375" style="3" customWidth="1"/>
    <col min="25" max="25" width="7.28515625" style="3" customWidth="1"/>
    <col min="26" max="28" width="5.7109375" style="3" customWidth="1"/>
    <col min="29" max="29" width="6.42578125" style="3" bestFit="1" customWidth="1"/>
    <col min="30" max="36" width="5.7109375" style="3" customWidth="1"/>
    <col min="37" max="37" width="6.42578125" style="3" bestFit="1" customWidth="1"/>
    <col min="38" max="47" width="5.7109375" style="3" customWidth="1"/>
    <col min="48" max="48" width="6.28515625" style="3" customWidth="1"/>
    <col min="49" max="49" width="6.85546875" style="3" bestFit="1" customWidth="1"/>
    <col min="50" max="51" width="5.7109375" style="3" customWidth="1"/>
    <col min="52" max="52" width="6.42578125" style="3" bestFit="1" customWidth="1"/>
    <col min="53" max="55" width="4.28515625" style="3" bestFit="1" customWidth="1"/>
    <col min="56" max="56" width="8.5703125" style="3" bestFit="1" customWidth="1"/>
    <col min="57" max="59" width="4.28515625" style="3" bestFit="1" customWidth="1"/>
    <col min="60" max="60" width="8.5703125" style="3" bestFit="1" customWidth="1"/>
    <col min="61" max="63" width="4.28515625" style="3" bestFit="1" customWidth="1"/>
    <col min="64" max="64" width="8.5703125" style="3" bestFit="1" customWidth="1"/>
    <col min="65" max="65" width="4.5703125" style="3" bestFit="1" customWidth="1"/>
    <col min="66" max="66" width="4.28515625" style="3" bestFit="1" customWidth="1"/>
    <col min="67" max="67" width="4.5703125" style="3" bestFit="1" customWidth="1"/>
    <col min="68" max="68" width="8.5703125" style="3" bestFit="1" customWidth="1"/>
    <col min="69" max="70" width="4.28515625" style="3" bestFit="1" customWidth="1"/>
    <col min="71" max="71" width="4.5703125" style="3" bestFit="1" customWidth="1"/>
    <col min="72" max="72" width="8.5703125" style="3" bestFit="1" customWidth="1"/>
    <col min="73" max="16384" width="9.140625" style="3"/>
  </cols>
  <sheetData>
    <row r="1" spans="1:52" ht="20.25" x14ac:dyDescent="0.3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L1" s="4" t="s">
        <v>1</v>
      </c>
      <c r="M1" s="4"/>
      <c r="T1" s="6"/>
      <c r="U1" s="401"/>
    </row>
    <row r="2" spans="1:52" ht="12.75" x14ac:dyDescent="0.2">
      <c r="A2" s="5" t="s">
        <v>2</v>
      </c>
      <c r="B2" s="6">
        <v>441624088045601</v>
      </c>
      <c r="L2" s="4" t="s">
        <v>3</v>
      </c>
      <c r="M2" s="4"/>
    </row>
    <row r="3" spans="1:52" ht="12.75" x14ac:dyDescent="0.2">
      <c r="A3" s="5" t="s">
        <v>4</v>
      </c>
      <c r="B3" s="7">
        <v>8.9700000000000006</v>
      </c>
      <c r="C3" s="8"/>
      <c r="L3" s="9" t="s">
        <v>5</v>
      </c>
      <c r="M3" s="9"/>
      <c r="N3" s="2"/>
    </row>
    <row r="4" spans="1:52" ht="12.75" x14ac:dyDescent="0.2">
      <c r="A4" s="5" t="s">
        <v>6</v>
      </c>
      <c r="C4" s="10"/>
      <c r="I4" s="11">
        <v>6.2428240740740744E-5</v>
      </c>
      <c r="L4" s="12" t="s">
        <v>7</v>
      </c>
      <c r="M4" s="12"/>
      <c r="N4" s="13"/>
      <c r="O4" s="13"/>
      <c r="P4" s="13"/>
      <c r="Q4" s="13"/>
      <c r="R4" s="13"/>
    </row>
    <row r="5" spans="1:52" ht="12.75" x14ac:dyDescent="0.2">
      <c r="A5" s="5" t="s">
        <v>8</v>
      </c>
      <c r="B5" s="14" t="s">
        <v>113</v>
      </c>
      <c r="L5" s="15" t="s">
        <v>10</v>
      </c>
      <c r="M5" s="15"/>
      <c r="N5" s="16"/>
      <c r="O5" s="16"/>
      <c r="P5" s="16"/>
    </row>
    <row r="6" spans="1:52" ht="12.75" x14ac:dyDescent="0.2">
      <c r="A6" s="5"/>
      <c r="B6" s="14"/>
      <c r="L6" s="17" t="s">
        <v>11</v>
      </c>
      <c r="M6" s="17"/>
      <c r="N6" s="18"/>
      <c r="O6" s="19"/>
      <c r="P6" s="18"/>
      <c r="Q6" s="18"/>
      <c r="R6" s="18"/>
    </row>
    <row r="7" spans="1:52" ht="13.5" thickBot="1" x14ac:dyDescent="0.25">
      <c r="L7" s="20" t="s">
        <v>12</v>
      </c>
      <c r="M7" s="20"/>
      <c r="N7" s="21"/>
      <c r="O7" s="21"/>
      <c r="P7" s="21"/>
      <c r="AV7" s="22"/>
      <c r="AW7" s="22"/>
      <c r="AX7" s="22"/>
      <c r="AY7" s="22"/>
    </row>
    <row r="8" spans="1:52" s="43" customFormat="1" ht="296.25" customHeight="1" thickBot="1" x14ac:dyDescent="0.25">
      <c r="A8" s="23" t="s">
        <v>13</v>
      </c>
      <c r="B8" s="24"/>
      <c r="C8" s="24"/>
      <c r="D8" s="25"/>
      <c r="E8" s="26" t="s">
        <v>14</v>
      </c>
      <c r="F8" s="26" t="s">
        <v>15</v>
      </c>
      <c r="G8" s="27" t="s">
        <v>16</v>
      </c>
      <c r="H8" s="28" t="s">
        <v>17</v>
      </c>
      <c r="I8" s="29" t="s">
        <v>18</v>
      </c>
      <c r="J8" s="25"/>
      <c r="K8" s="30" t="s">
        <v>19</v>
      </c>
      <c r="L8" s="30" t="s">
        <v>20</v>
      </c>
      <c r="M8" s="30" t="s">
        <v>114</v>
      </c>
      <c r="N8" s="31" t="s">
        <v>21</v>
      </c>
      <c r="O8" s="31" t="s">
        <v>22</v>
      </c>
      <c r="P8" s="30" t="s">
        <v>23</v>
      </c>
      <c r="Q8" s="31" t="s">
        <v>24</v>
      </c>
      <c r="R8" s="32" t="s">
        <v>25</v>
      </c>
      <c r="S8" s="33" t="s">
        <v>26</v>
      </c>
      <c r="T8" s="34" t="s">
        <v>27</v>
      </c>
      <c r="U8" s="34" t="s">
        <v>28</v>
      </c>
      <c r="V8" s="35" t="s">
        <v>29</v>
      </c>
      <c r="W8" s="36" t="s">
        <v>30</v>
      </c>
      <c r="X8" s="37" t="s">
        <v>31</v>
      </c>
      <c r="Y8" s="37" t="s">
        <v>32</v>
      </c>
      <c r="Z8" s="38" t="s">
        <v>33</v>
      </c>
      <c r="AA8" s="39" t="s">
        <v>34</v>
      </c>
      <c r="AB8" s="40" t="s">
        <v>35</v>
      </c>
      <c r="AC8" s="40" t="s">
        <v>36</v>
      </c>
      <c r="AD8" s="41" t="s">
        <v>37</v>
      </c>
      <c r="AE8" s="36" t="s">
        <v>38</v>
      </c>
      <c r="AF8" s="37" t="s">
        <v>39</v>
      </c>
      <c r="AG8" s="37" t="s">
        <v>40</v>
      </c>
      <c r="AH8" s="38" t="s">
        <v>41</v>
      </c>
      <c r="AI8" s="42" t="s">
        <v>42</v>
      </c>
      <c r="AJ8" s="34" t="s">
        <v>43</v>
      </c>
      <c r="AK8" s="34" t="s">
        <v>44</v>
      </c>
      <c r="AL8" s="35" t="s">
        <v>45</v>
      </c>
      <c r="AM8" s="36" t="s">
        <v>46</v>
      </c>
      <c r="AN8" s="37" t="s">
        <v>47</v>
      </c>
      <c r="AO8" s="37" t="s">
        <v>48</v>
      </c>
      <c r="AP8" s="38" t="s">
        <v>49</v>
      </c>
      <c r="AQ8" s="39" t="s">
        <v>50</v>
      </c>
      <c r="AR8" s="40" t="s">
        <v>51</v>
      </c>
      <c r="AS8" s="40" t="s">
        <v>52</v>
      </c>
      <c r="AT8" s="41" t="s">
        <v>53</v>
      </c>
      <c r="AU8" s="36" t="s">
        <v>54</v>
      </c>
      <c r="AV8" s="37" t="s">
        <v>55</v>
      </c>
      <c r="AW8" s="38" t="s">
        <v>56</v>
      </c>
      <c r="AX8" s="39" t="s">
        <v>57</v>
      </c>
      <c r="AY8" s="40" t="s">
        <v>58</v>
      </c>
      <c r="AZ8" s="41" t="s">
        <v>59</v>
      </c>
    </row>
    <row r="9" spans="1:52" x14ac:dyDescent="0.2">
      <c r="A9" s="44" t="s">
        <v>60</v>
      </c>
      <c r="B9" s="45"/>
      <c r="C9" s="46" t="s">
        <v>61</v>
      </c>
      <c r="D9" s="47"/>
      <c r="E9" s="48"/>
      <c r="F9" s="49"/>
      <c r="G9" s="49"/>
      <c r="H9" s="49"/>
      <c r="I9" s="50" t="s">
        <v>62</v>
      </c>
      <c r="J9" s="51"/>
      <c r="K9" s="52"/>
      <c r="L9" s="53"/>
      <c r="M9" s="53"/>
      <c r="N9" s="53"/>
      <c r="O9" s="53"/>
      <c r="P9" s="54"/>
      <c r="Q9" s="54"/>
      <c r="R9" s="54"/>
      <c r="S9" s="54"/>
      <c r="T9" s="54"/>
      <c r="U9" s="54"/>
      <c r="V9" s="55"/>
      <c r="W9" s="56"/>
      <c r="X9" s="56"/>
      <c r="Y9" s="56"/>
      <c r="Z9" s="57"/>
      <c r="AA9" s="54"/>
      <c r="AB9" s="54"/>
      <c r="AC9" s="54"/>
      <c r="AD9" s="55"/>
      <c r="AE9" s="56"/>
      <c r="AF9" s="56"/>
      <c r="AG9" s="56"/>
      <c r="AH9" s="57"/>
      <c r="AI9" s="54"/>
      <c r="AJ9" s="54"/>
      <c r="AK9" s="54"/>
      <c r="AL9" s="55"/>
      <c r="AM9" s="56"/>
      <c r="AN9" s="56"/>
      <c r="AO9" s="56"/>
      <c r="AP9" s="57"/>
      <c r="AQ9" s="54"/>
      <c r="AR9" s="54"/>
      <c r="AS9" s="54"/>
      <c r="AT9" s="55"/>
      <c r="AU9" s="56"/>
      <c r="AV9" s="56"/>
      <c r="AW9" s="57"/>
      <c r="AX9" s="54"/>
      <c r="AY9" s="54"/>
      <c r="AZ9" s="55"/>
    </row>
    <row r="10" spans="1:52" ht="12.75" thickBot="1" x14ac:dyDescent="0.25">
      <c r="A10" s="58" t="s">
        <v>63</v>
      </c>
      <c r="B10" s="59" t="s">
        <v>64</v>
      </c>
      <c r="C10" s="60" t="s">
        <v>65</v>
      </c>
      <c r="D10" s="61" t="s">
        <v>66</v>
      </c>
      <c r="E10" s="62"/>
      <c r="F10" s="63"/>
      <c r="G10" s="63"/>
      <c r="H10" s="64"/>
      <c r="I10" s="65" t="s">
        <v>63</v>
      </c>
      <c r="J10" s="66" t="s">
        <v>64</v>
      </c>
      <c r="K10" s="67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9"/>
      <c r="W10" s="70"/>
      <c r="X10" s="70"/>
      <c r="Y10" s="70"/>
      <c r="Z10" s="71"/>
      <c r="AA10" s="68"/>
      <c r="AB10" s="68"/>
      <c r="AC10" s="68"/>
      <c r="AD10" s="69"/>
      <c r="AE10" s="70"/>
      <c r="AF10" s="70"/>
      <c r="AG10" s="70"/>
      <c r="AH10" s="71"/>
      <c r="AI10" s="68"/>
      <c r="AJ10" s="68"/>
      <c r="AK10" s="68"/>
      <c r="AL10" s="69"/>
      <c r="AM10" s="70"/>
      <c r="AN10" s="70"/>
      <c r="AO10" s="70"/>
      <c r="AP10" s="71"/>
      <c r="AQ10" s="68"/>
      <c r="AR10" s="68"/>
      <c r="AS10" s="68"/>
      <c r="AT10" s="69"/>
      <c r="AU10" s="70"/>
      <c r="AV10" s="70"/>
      <c r="AW10" s="71"/>
      <c r="AX10" s="68"/>
      <c r="AY10" s="68"/>
      <c r="AZ10" s="69"/>
    </row>
    <row r="11" spans="1:52" x14ac:dyDescent="0.2">
      <c r="A11" s="72">
        <v>41196.197916666664</v>
      </c>
      <c r="B11" s="73">
        <v>41197.770833333328</v>
      </c>
      <c r="C11" s="74" t="s">
        <v>115</v>
      </c>
      <c r="D11" s="75" t="s">
        <v>116</v>
      </c>
      <c r="E11" s="76">
        <v>10938.24</v>
      </c>
      <c r="F11" s="77">
        <f t="shared" ref="F11:F47" si="0">E11/Q11</f>
        <v>0.99921073401736371</v>
      </c>
      <c r="G11" s="78"/>
      <c r="H11" s="79">
        <v>17</v>
      </c>
      <c r="I11" s="80">
        <v>41196.1875</v>
      </c>
      <c r="J11" s="81">
        <v>41197.78125</v>
      </c>
      <c r="K11" s="82"/>
      <c r="L11" s="83" t="s">
        <v>82</v>
      </c>
      <c r="M11" s="83"/>
      <c r="N11" s="84"/>
      <c r="O11" s="84"/>
      <c r="P11" s="84">
        <v>0.4864</v>
      </c>
      <c r="Q11" s="85">
        <v>10946.880000000001</v>
      </c>
      <c r="R11" s="402">
        <f t="shared" ref="R11:R47" si="1">Q11/$B$3/43560*12</f>
        <v>0.33619503026617659</v>
      </c>
      <c r="S11" s="87">
        <v>199</v>
      </c>
      <c r="T11" s="88" t="s">
        <v>72</v>
      </c>
      <c r="U11" s="146">
        <f t="shared" ref="U11:U47" si="2">S11*$Q11*$I$4</f>
        <v>135.99549754</v>
      </c>
      <c r="V11" s="403">
        <f t="shared" ref="V11:V47" si="3">U11/$B$3</f>
        <v>15.161147997770344</v>
      </c>
      <c r="W11" s="91">
        <v>26.3</v>
      </c>
      <c r="X11" s="92"/>
      <c r="Y11" s="404">
        <f t="shared" ref="Y11:Y47" si="4">W11*$Q11*$I$4</f>
        <v>17.973274298000003</v>
      </c>
      <c r="Z11" s="405">
        <f t="shared" ref="Z11:Z47" si="5">Y11/$B$3</f>
        <v>2.0037095092530661</v>
      </c>
      <c r="AA11" s="95">
        <v>3.5</v>
      </c>
      <c r="AB11" s="88"/>
      <c r="AC11" s="406">
        <f t="shared" ref="AC11:AC47" si="6">AA11*$Q11*$I$4</f>
        <v>2.3918806100000003</v>
      </c>
      <c r="AD11" s="407">
        <f t="shared" ref="AD11:AD47" si="7">AC11/$B$3</f>
        <v>0.26665335674470458</v>
      </c>
      <c r="AE11" s="98">
        <v>0.05</v>
      </c>
      <c r="AF11" s="92"/>
      <c r="AG11" s="408">
        <f t="shared" ref="AG11:AG47" si="8">AE11*$Q11*$I$4</f>
        <v>3.4169723000000006E-2</v>
      </c>
      <c r="AH11" s="408">
        <f t="shared" ref="AH11:AH47" si="9">AG11/$B$3</f>
        <v>3.8093336677814944E-3</v>
      </c>
      <c r="AI11" s="95">
        <v>3.01</v>
      </c>
      <c r="AJ11" s="88"/>
      <c r="AK11" s="406">
        <f t="shared" ref="AK11:AK47" si="10">AI11*$Q11*$I$4</f>
        <v>2.0570173246000003</v>
      </c>
      <c r="AL11" s="409">
        <f t="shared" ref="AL11:AL47" si="11">AK11/$B$3</f>
        <v>0.22932188680044596</v>
      </c>
      <c r="AM11" s="101">
        <v>1.06</v>
      </c>
      <c r="AN11" s="92"/>
      <c r="AO11" s="408">
        <f t="shared" ref="AO11:AO47" si="12">AM11*$Q11*$I$4</f>
        <v>0.72439812760000022</v>
      </c>
      <c r="AP11" s="408">
        <f t="shared" ref="AP11:AP47" si="13">AO11/$B$3</f>
        <v>8.0757873756967691E-2</v>
      </c>
      <c r="AQ11" s="95">
        <v>1.34</v>
      </c>
      <c r="AR11" s="88"/>
      <c r="AS11" s="406">
        <f t="shared" ref="AS11:AS47" si="14">AQ11*$Q11*$I$4</f>
        <v>0.91574857640000018</v>
      </c>
      <c r="AT11" s="406">
        <f t="shared" ref="AT11:AT47" si="15">AS11/$B$3</f>
        <v>0.10209014229654405</v>
      </c>
      <c r="AU11" s="410">
        <f t="shared" ref="AU11:AU47" si="16">AA11+AI11</f>
        <v>6.51</v>
      </c>
      <c r="AV11" s="408">
        <f t="shared" ref="AV11:AV47" si="17">AU11*$Q11*$I$4</f>
        <v>4.4488979346000006</v>
      </c>
      <c r="AW11" s="411">
        <f t="shared" ref="AW11:AW47" si="18">AV11/$B$3</f>
        <v>0.49597524354515055</v>
      </c>
      <c r="AX11" s="412">
        <f t="shared" ref="AX11:AX47" si="19">AI11-AE11</f>
        <v>2.96</v>
      </c>
      <c r="AY11" s="406">
        <f t="shared" ref="AY11:AY47" si="20">AX11*$Q11*$I$4</f>
        <v>2.0228476016000001</v>
      </c>
      <c r="AZ11" s="409">
        <f t="shared" ref="AZ11:AZ47" si="21">AY11/$B$3</f>
        <v>0.22551255313266444</v>
      </c>
    </row>
    <row r="12" spans="1:52" ht="12.75" x14ac:dyDescent="0.2">
      <c r="A12" s="129">
        <v>41199.894444444442</v>
      </c>
      <c r="B12" s="130">
        <v>41200.550694444442</v>
      </c>
      <c r="C12" s="131" t="s">
        <v>117</v>
      </c>
      <c r="D12" s="132" t="s">
        <v>118</v>
      </c>
      <c r="E12" s="133">
        <v>6203.52</v>
      </c>
      <c r="F12" s="134">
        <f t="shared" si="0"/>
        <v>0.857825567502987</v>
      </c>
      <c r="G12" s="135"/>
      <c r="H12" s="136">
        <v>19</v>
      </c>
      <c r="I12" s="137">
        <v>41199.885416666664</v>
      </c>
      <c r="J12" s="138">
        <v>41201.625</v>
      </c>
      <c r="K12" s="413"/>
      <c r="L12" s="140" t="s">
        <v>82</v>
      </c>
      <c r="M12" s="140"/>
      <c r="N12" s="141"/>
      <c r="O12" s="141"/>
      <c r="P12" s="141">
        <v>0.55740000000000001</v>
      </c>
      <c r="Q12" s="142">
        <v>7231.6799999999994</v>
      </c>
      <c r="R12" s="143">
        <f t="shared" si="1"/>
        <v>0.22209569087039438</v>
      </c>
      <c r="S12" s="144">
        <v>314</v>
      </c>
      <c r="T12" s="145" t="s">
        <v>72</v>
      </c>
      <c r="U12" s="146">
        <f t="shared" si="2"/>
        <v>141.75877284000001</v>
      </c>
      <c r="V12" s="403">
        <f t="shared" si="3"/>
        <v>15.803653605351171</v>
      </c>
      <c r="W12" s="148">
        <v>35.9</v>
      </c>
      <c r="X12" s="149"/>
      <c r="Y12" s="404">
        <f t="shared" si="4"/>
        <v>16.207452054000001</v>
      </c>
      <c r="Z12" s="405">
        <f t="shared" si="5"/>
        <v>1.8068508421404681</v>
      </c>
      <c r="AA12" s="152">
        <v>3.8</v>
      </c>
      <c r="AB12" s="145"/>
      <c r="AC12" s="406">
        <f t="shared" si="6"/>
        <v>1.7155520279999998</v>
      </c>
      <c r="AD12" s="407">
        <f t="shared" si="7"/>
        <v>0.19125440668896318</v>
      </c>
      <c r="AE12" s="155">
        <v>0.08</v>
      </c>
      <c r="AF12" s="149"/>
      <c r="AG12" s="408">
        <f t="shared" si="8"/>
        <v>3.6116884799999999E-2</v>
      </c>
      <c r="AH12" s="408">
        <f t="shared" si="9"/>
        <v>4.0264085618729089E-3</v>
      </c>
      <c r="AI12" s="152">
        <v>4.05</v>
      </c>
      <c r="AJ12" s="145"/>
      <c r="AK12" s="406">
        <f t="shared" si="10"/>
        <v>1.8284172929999998</v>
      </c>
      <c r="AL12" s="409">
        <f t="shared" si="11"/>
        <v>0.20383693344481602</v>
      </c>
      <c r="AM12" s="158">
        <v>1.1100000000000001</v>
      </c>
      <c r="AN12" s="149"/>
      <c r="AO12" s="408">
        <f t="shared" si="12"/>
        <v>0.50112177660000001</v>
      </c>
      <c r="AP12" s="408">
        <f t="shared" si="13"/>
        <v>5.5866418795986618E-2</v>
      </c>
      <c r="AQ12" s="152">
        <v>1.54</v>
      </c>
      <c r="AR12" s="145"/>
      <c r="AS12" s="406">
        <f t="shared" si="14"/>
        <v>0.69525003239999994</v>
      </c>
      <c r="AT12" s="406">
        <f t="shared" si="15"/>
        <v>7.7508364816053499E-2</v>
      </c>
      <c r="AU12" s="410">
        <f t="shared" si="16"/>
        <v>7.85</v>
      </c>
      <c r="AV12" s="408">
        <f t="shared" si="17"/>
        <v>3.5439693209999996</v>
      </c>
      <c r="AW12" s="411">
        <f t="shared" si="18"/>
        <v>0.39509134013377917</v>
      </c>
      <c r="AX12" s="412">
        <f t="shared" si="19"/>
        <v>3.9699999999999998</v>
      </c>
      <c r="AY12" s="406">
        <f t="shared" si="20"/>
        <v>1.7923004081999998</v>
      </c>
      <c r="AZ12" s="409">
        <f t="shared" si="21"/>
        <v>0.1998105248829431</v>
      </c>
    </row>
    <row r="13" spans="1:52" ht="12.75" x14ac:dyDescent="0.2">
      <c r="A13" s="230"/>
      <c r="B13" s="414"/>
      <c r="C13" s="299"/>
      <c r="D13" s="233"/>
      <c r="E13" s="114"/>
      <c r="F13" s="110"/>
      <c r="G13" s="234"/>
      <c r="H13" s="235"/>
      <c r="I13" s="230">
        <v>41207.740277777775</v>
      </c>
      <c r="J13" s="301">
        <v>41208.09375</v>
      </c>
      <c r="K13" s="415"/>
      <c r="L13" s="271" t="s">
        <v>82</v>
      </c>
      <c r="M13" s="271"/>
      <c r="N13" s="240"/>
      <c r="O13" s="240"/>
      <c r="P13" s="240">
        <v>0.14330000000000001</v>
      </c>
      <c r="Q13" s="241">
        <v>1131.8400000000001</v>
      </c>
      <c r="R13" s="118">
        <f t="shared" si="1"/>
        <v>3.4760496420575479E-2</v>
      </c>
      <c r="S13" s="119">
        <f>S12</f>
        <v>314</v>
      </c>
      <c r="T13" s="416"/>
      <c r="U13" s="417">
        <f t="shared" si="2"/>
        <v>22.186856920000004</v>
      </c>
      <c r="V13" s="418">
        <f t="shared" si="3"/>
        <v>2.4734511616499444</v>
      </c>
      <c r="W13" s="419">
        <f>W12</f>
        <v>35.9</v>
      </c>
      <c r="X13" s="416"/>
      <c r="Y13" s="417">
        <f t="shared" si="4"/>
        <v>2.5366502020000006</v>
      </c>
      <c r="Z13" s="418">
        <f t="shared" si="5"/>
        <v>0.28279266465997777</v>
      </c>
      <c r="AA13" s="419">
        <f>AA12</f>
        <v>3.8</v>
      </c>
      <c r="AB13" s="416"/>
      <c r="AC13" s="420">
        <f t="shared" si="6"/>
        <v>0.26850336400000002</v>
      </c>
      <c r="AD13" s="421">
        <f t="shared" si="7"/>
        <v>2.9933485395763657E-2</v>
      </c>
      <c r="AE13" s="419">
        <f>AE12</f>
        <v>0.08</v>
      </c>
      <c r="AF13" s="416"/>
      <c r="AG13" s="420">
        <f t="shared" si="8"/>
        <v>5.6527024000000018E-3</v>
      </c>
      <c r="AH13" s="420">
        <f t="shared" si="9"/>
        <v>6.3017863991081402E-4</v>
      </c>
      <c r="AI13" s="419">
        <f>AI12</f>
        <v>4.05</v>
      </c>
      <c r="AJ13" s="416"/>
      <c r="AK13" s="420">
        <f t="shared" si="10"/>
        <v>0.28616805900000003</v>
      </c>
      <c r="AL13" s="422">
        <f t="shared" si="11"/>
        <v>3.1902793645484949E-2</v>
      </c>
      <c r="AM13" s="419">
        <f>AM12</f>
        <v>1.1100000000000001</v>
      </c>
      <c r="AN13" s="416"/>
      <c r="AO13" s="420">
        <f t="shared" si="12"/>
        <v>7.8431245800000021E-2</v>
      </c>
      <c r="AP13" s="420">
        <f t="shared" si="13"/>
        <v>8.743728628762543E-3</v>
      </c>
      <c r="AQ13" s="419">
        <f>AQ12</f>
        <v>1.54</v>
      </c>
      <c r="AR13" s="416"/>
      <c r="AS13" s="420">
        <f t="shared" si="14"/>
        <v>0.10881452120000001</v>
      </c>
      <c r="AT13" s="420">
        <f t="shared" si="15"/>
        <v>1.2130938818283166E-2</v>
      </c>
      <c r="AU13" s="423">
        <f t="shared" si="16"/>
        <v>7.85</v>
      </c>
      <c r="AV13" s="420">
        <f t="shared" si="17"/>
        <v>0.55467142300000005</v>
      </c>
      <c r="AW13" s="422">
        <f t="shared" si="18"/>
        <v>6.183627904124861E-2</v>
      </c>
      <c r="AX13" s="423">
        <f t="shared" si="19"/>
        <v>3.9699999999999998</v>
      </c>
      <c r="AY13" s="420">
        <f t="shared" si="20"/>
        <v>0.28051535660000004</v>
      </c>
      <c r="AZ13" s="422">
        <f t="shared" si="21"/>
        <v>3.1272615005574142E-2</v>
      </c>
    </row>
    <row r="14" spans="1:52" x14ac:dyDescent="0.2">
      <c r="A14" s="129">
        <v>41224.736805555556</v>
      </c>
      <c r="B14" s="162">
        <v>41225.416666666664</v>
      </c>
      <c r="C14" s="163" t="s">
        <v>119</v>
      </c>
      <c r="D14" s="132" t="s">
        <v>120</v>
      </c>
      <c r="E14" s="133">
        <v>1546.56</v>
      </c>
      <c r="F14" s="134">
        <f t="shared" si="0"/>
        <v>0.99444444444444458</v>
      </c>
      <c r="G14" s="135"/>
      <c r="H14" s="136">
        <v>6</v>
      </c>
      <c r="I14" s="137">
        <v>41224.729166666664</v>
      </c>
      <c r="J14" s="138">
        <v>41225.427083333336</v>
      </c>
      <c r="K14" s="172"/>
      <c r="L14" s="140" t="s">
        <v>82</v>
      </c>
      <c r="M14" s="140"/>
      <c r="N14" s="141"/>
      <c r="O14" s="141"/>
      <c r="P14" s="141">
        <v>7.5700000000000003E-2</v>
      </c>
      <c r="Q14" s="142">
        <v>1555.1999999999998</v>
      </c>
      <c r="R14" s="143">
        <f t="shared" si="1"/>
        <v>4.7762514165676215E-2</v>
      </c>
      <c r="S14" s="165">
        <v>705</v>
      </c>
      <c r="T14" s="166" t="s">
        <v>72</v>
      </c>
      <c r="U14" s="146">
        <f t="shared" si="2"/>
        <v>68.447321999999986</v>
      </c>
      <c r="V14" s="403">
        <f t="shared" si="3"/>
        <v>7.6306936454849481</v>
      </c>
      <c r="W14" s="167">
        <v>91.6</v>
      </c>
      <c r="X14" s="131"/>
      <c r="Y14" s="404">
        <f t="shared" si="4"/>
        <v>8.8932974399999996</v>
      </c>
      <c r="Z14" s="405">
        <f t="shared" si="5"/>
        <v>0.99144898996655506</v>
      </c>
      <c r="AA14" s="168">
        <v>5.4</v>
      </c>
      <c r="AB14" s="166"/>
      <c r="AC14" s="406">
        <f t="shared" si="6"/>
        <v>0.52427736000000003</v>
      </c>
      <c r="AD14" s="407">
        <f t="shared" si="7"/>
        <v>5.8447866220735785E-2</v>
      </c>
      <c r="AE14" s="169">
        <v>1.34</v>
      </c>
      <c r="AF14" s="131"/>
      <c r="AG14" s="408">
        <f t="shared" si="8"/>
        <v>0.130098456</v>
      </c>
      <c r="AH14" s="408">
        <f t="shared" si="9"/>
        <v>1.4503729765886287E-2</v>
      </c>
      <c r="AI14" s="168">
        <v>10.1</v>
      </c>
      <c r="AJ14" s="166"/>
      <c r="AK14" s="406">
        <f t="shared" si="10"/>
        <v>0.9805928399999998</v>
      </c>
      <c r="AL14" s="409">
        <f t="shared" si="11"/>
        <v>0.10931915719063542</v>
      </c>
      <c r="AM14" s="170">
        <v>0.89200000000000002</v>
      </c>
      <c r="AN14" s="131"/>
      <c r="AO14" s="408">
        <f t="shared" si="12"/>
        <v>8.6602852800000005E-2</v>
      </c>
      <c r="AP14" s="408">
        <f t="shared" si="13"/>
        <v>9.65472160535117E-3</v>
      </c>
      <c r="AQ14" s="168">
        <v>2.85</v>
      </c>
      <c r="AR14" s="166"/>
      <c r="AS14" s="406">
        <f t="shared" si="14"/>
        <v>0.27670193999999998</v>
      </c>
      <c r="AT14" s="406">
        <f t="shared" si="15"/>
        <v>3.0847484949832773E-2</v>
      </c>
      <c r="AU14" s="410">
        <f t="shared" si="16"/>
        <v>15.5</v>
      </c>
      <c r="AV14" s="408">
        <f t="shared" si="17"/>
        <v>1.5048702</v>
      </c>
      <c r="AW14" s="411">
        <f t="shared" si="18"/>
        <v>0.16776702341137123</v>
      </c>
      <c r="AX14" s="412">
        <f t="shared" si="19"/>
        <v>8.76</v>
      </c>
      <c r="AY14" s="406">
        <f t="shared" si="20"/>
        <v>0.85049438399999988</v>
      </c>
      <c r="AZ14" s="409">
        <f t="shared" si="21"/>
        <v>9.4815427424749146E-2</v>
      </c>
    </row>
    <row r="15" spans="1:52" ht="12.75" thickBot="1" x14ac:dyDescent="0.25">
      <c r="A15" s="424"/>
      <c r="B15" s="425"/>
      <c r="C15" s="426"/>
      <c r="D15" s="427"/>
      <c r="E15" s="428"/>
      <c r="F15" s="429"/>
      <c r="G15" s="430"/>
      <c r="H15" s="431"/>
      <c r="I15" s="424">
        <v>41258.4375</v>
      </c>
      <c r="J15" s="432">
        <v>41259.15625</v>
      </c>
      <c r="K15" s="428"/>
      <c r="L15" s="433" t="s">
        <v>82</v>
      </c>
      <c r="M15" s="433"/>
      <c r="N15" s="434"/>
      <c r="O15" s="434"/>
      <c r="P15" s="434">
        <v>4.65E-2</v>
      </c>
      <c r="Q15" s="435">
        <v>1149.1199999999999</v>
      </c>
      <c r="R15" s="436">
        <f t="shared" si="1"/>
        <v>3.5291191022416311E-2</v>
      </c>
      <c r="S15" s="437">
        <f>S14</f>
        <v>705</v>
      </c>
      <c r="T15" s="438"/>
      <c r="U15" s="439">
        <f t="shared" si="2"/>
        <v>50.5749657</v>
      </c>
      <c r="V15" s="440">
        <f t="shared" si="3"/>
        <v>5.6382347491638791</v>
      </c>
      <c r="W15" s="441">
        <f>W14</f>
        <v>91.6</v>
      </c>
      <c r="X15" s="438"/>
      <c r="Y15" s="439">
        <f t="shared" si="4"/>
        <v>6.5711586639999986</v>
      </c>
      <c r="Z15" s="440">
        <f t="shared" si="5"/>
        <v>0.73257064258639892</v>
      </c>
      <c r="AA15" s="441">
        <f>AA14</f>
        <v>5.4</v>
      </c>
      <c r="AB15" s="438"/>
      <c r="AC15" s="442">
        <f t="shared" si="6"/>
        <v>0.38738271600000002</v>
      </c>
      <c r="AD15" s="443">
        <f t="shared" si="7"/>
        <v>4.3186478929765883E-2</v>
      </c>
      <c r="AE15" s="441">
        <f>AE14</f>
        <v>1.34</v>
      </c>
      <c r="AF15" s="438"/>
      <c r="AG15" s="442">
        <f t="shared" si="8"/>
        <v>9.6128303600000006E-2</v>
      </c>
      <c r="AH15" s="442">
        <f t="shared" si="9"/>
        <v>1.0716644771460424E-2</v>
      </c>
      <c r="AI15" s="441">
        <f>AI14</f>
        <v>10.1</v>
      </c>
      <c r="AJ15" s="438"/>
      <c r="AK15" s="442">
        <f t="shared" si="10"/>
        <v>0.72454915399999997</v>
      </c>
      <c r="AL15" s="444">
        <f t="shared" si="11"/>
        <v>8.0774710590858403E-2</v>
      </c>
      <c r="AM15" s="441">
        <f>AM14</f>
        <v>0.89200000000000002</v>
      </c>
      <c r="AN15" s="438"/>
      <c r="AO15" s="442">
        <f t="shared" si="12"/>
        <v>6.3989885679999997E-2</v>
      </c>
      <c r="AP15" s="442">
        <f t="shared" si="13"/>
        <v>7.1337665195094751E-3</v>
      </c>
      <c r="AQ15" s="441">
        <f>AQ14</f>
        <v>2.85</v>
      </c>
      <c r="AR15" s="438"/>
      <c r="AS15" s="442">
        <f t="shared" si="14"/>
        <v>0.204451989</v>
      </c>
      <c r="AT15" s="442">
        <f t="shared" si="15"/>
        <v>2.2792863879598661E-2</v>
      </c>
      <c r="AU15" s="445">
        <f t="shared" si="16"/>
        <v>15.5</v>
      </c>
      <c r="AV15" s="442">
        <f t="shared" si="17"/>
        <v>1.1119318699999998</v>
      </c>
      <c r="AW15" s="444">
        <f t="shared" si="18"/>
        <v>0.12396118952062428</v>
      </c>
      <c r="AX15" s="445">
        <f t="shared" si="19"/>
        <v>8.76</v>
      </c>
      <c r="AY15" s="442">
        <f t="shared" si="20"/>
        <v>0.62842085039999995</v>
      </c>
      <c r="AZ15" s="444">
        <f t="shared" si="21"/>
        <v>7.0058065819397983E-2</v>
      </c>
    </row>
    <row r="16" spans="1:52" ht="12.75" thickTop="1" x14ac:dyDescent="0.2">
      <c r="A16" s="105"/>
      <c r="B16" s="106"/>
      <c r="C16" s="107"/>
      <c r="D16" s="108"/>
      <c r="E16" s="109"/>
      <c r="F16" s="446"/>
      <c r="G16" s="111"/>
      <c r="H16" s="112"/>
      <c r="I16" s="105">
        <v>41271.020833333336</v>
      </c>
      <c r="J16" s="113">
        <v>41271.479166666664</v>
      </c>
      <c r="K16" s="109"/>
      <c r="L16" s="115" t="s">
        <v>69</v>
      </c>
      <c r="M16" s="115"/>
      <c r="N16" s="116"/>
      <c r="O16" s="116"/>
      <c r="P16" s="116">
        <v>4.65E-2</v>
      </c>
      <c r="Q16" s="117">
        <v>1105.92</v>
      </c>
      <c r="R16" s="447">
        <f t="shared" si="1"/>
        <v>3.3964454517814199E-2</v>
      </c>
      <c r="S16" s="119">
        <f>S14</f>
        <v>705</v>
      </c>
      <c r="T16" s="416"/>
      <c r="U16" s="448">
        <f t="shared" si="2"/>
        <v>48.673651200000009</v>
      </c>
      <c r="V16" s="449">
        <f t="shared" si="3"/>
        <v>5.4262710367892986</v>
      </c>
      <c r="W16" s="419">
        <f>W14</f>
        <v>91.6</v>
      </c>
      <c r="X16" s="416"/>
      <c r="Y16" s="448">
        <f t="shared" si="4"/>
        <v>6.3241226240000001</v>
      </c>
      <c r="Z16" s="449">
        <f t="shared" si="5"/>
        <v>0.70503039286510583</v>
      </c>
      <c r="AA16" s="419">
        <f>AA14</f>
        <v>5.4</v>
      </c>
      <c r="AB16" s="416"/>
      <c r="AC16" s="450">
        <f t="shared" si="6"/>
        <v>0.37281945600000005</v>
      </c>
      <c r="AD16" s="451">
        <f t="shared" si="7"/>
        <v>4.1562927090301009E-2</v>
      </c>
      <c r="AE16" s="419">
        <f>AE14</f>
        <v>1.34</v>
      </c>
      <c r="AF16" s="416"/>
      <c r="AG16" s="450">
        <f t="shared" si="8"/>
        <v>9.2514457600000016E-2</v>
      </c>
      <c r="AH16" s="450">
        <f t="shared" si="9"/>
        <v>1.0313763389074694E-2</v>
      </c>
      <c r="AI16" s="419">
        <f>AI14</f>
        <v>10.1</v>
      </c>
      <c r="AJ16" s="416"/>
      <c r="AK16" s="450">
        <f t="shared" si="10"/>
        <v>0.69731046399999996</v>
      </c>
      <c r="AL16" s="452">
        <f t="shared" si="11"/>
        <v>7.7738067335562974E-2</v>
      </c>
      <c r="AM16" s="419">
        <f>AM14</f>
        <v>0.89200000000000002</v>
      </c>
      <c r="AN16" s="416"/>
      <c r="AO16" s="450">
        <f t="shared" si="12"/>
        <v>6.158425088000001E-2</v>
      </c>
      <c r="AP16" s="450">
        <f t="shared" si="13"/>
        <v>6.8655798082497216E-3</v>
      </c>
      <c r="AQ16" s="419">
        <f>AQ14</f>
        <v>2.85</v>
      </c>
      <c r="AR16" s="416"/>
      <c r="AS16" s="450">
        <f t="shared" si="14"/>
        <v>0.19676582400000003</v>
      </c>
      <c r="AT16" s="450">
        <f t="shared" si="15"/>
        <v>2.1935989297658866E-2</v>
      </c>
      <c r="AU16" s="453">
        <f t="shared" si="16"/>
        <v>15.5</v>
      </c>
      <c r="AV16" s="450">
        <f t="shared" si="17"/>
        <v>1.0701299200000001</v>
      </c>
      <c r="AW16" s="452">
        <f t="shared" si="18"/>
        <v>0.11930099442586399</v>
      </c>
      <c r="AX16" s="453">
        <f t="shared" si="19"/>
        <v>8.76</v>
      </c>
      <c r="AY16" s="450">
        <f t="shared" si="20"/>
        <v>0.60479600640000009</v>
      </c>
      <c r="AZ16" s="452">
        <f t="shared" si="21"/>
        <v>6.7424303946488295E-2</v>
      </c>
    </row>
    <row r="17" spans="1:52" x14ac:dyDescent="0.2">
      <c r="A17" s="129">
        <v>41284.833333333336</v>
      </c>
      <c r="B17" s="162">
        <v>41287.604166666664</v>
      </c>
      <c r="C17" s="163" t="s">
        <v>121</v>
      </c>
      <c r="D17" s="132" t="s">
        <v>122</v>
      </c>
      <c r="E17" s="133">
        <v>16796.16</v>
      </c>
      <c r="F17" s="134">
        <f t="shared" si="0"/>
        <v>1</v>
      </c>
      <c r="G17" s="171"/>
      <c r="H17" s="136">
        <v>14</v>
      </c>
      <c r="I17" s="137">
        <v>41284.829861111109</v>
      </c>
      <c r="J17" s="138">
        <v>41287.614583333336</v>
      </c>
      <c r="K17" s="172"/>
      <c r="L17" s="140" t="s">
        <v>75</v>
      </c>
      <c r="M17" s="454">
        <v>0.4272747360000001</v>
      </c>
      <c r="N17" s="141"/>
      <c r="O17" s="141"/>
      <c r="P17" s="141">
        <v>0.2092</v>
      </c>
      <c r="Q17" s="142">
        <v>16796.16</v>
      </c>
      <c r="R17" s="143">
        <f t="shared" si="1"/>
        <v>0.51583515298930305</v>
      </c>
      <c r="S17" s="165">
        <v>152</v>
      </c>
      <c r="T17" s="166"/>
      <c r="U17" s="146">
        <f t="shared" si="2"/>
        <v>159.38031744</v>
      </c>
      <c r="V17" s="403">
        <f t="shared" si="3"/>
        <v>17.768151331103677</v>
      </c>
      <c r="W17" s="167">
        <v>97.2</v>
      </c>
      <c r="X17" s="131"/>
      <c r="Y17" s="404">
        <f t="shared" si="4"/>
        <v>101.919518784</v>
      </c>
      <c r="Z17" s="405">
        <f t="shared" si="5"/>
        <v>11.362265193311037</v>
      </c>
      <c r="AA17" s="168">
        <v>39.6</v>
      </c>
      <c r="AB17" s="166"/>
      <c r="AC17" s="406">
        <f t="shared" si="6"/>
        <v>41.522766912000002</v>
      </c>
      <c r="AD17" s="407">
        <f t="shared" si="7"/>
        <v>4.6290710046822738</v>
      </c>
      <c r="AE17" s="169">
        <v>0.59</v>
      </c>
      <c r="AF17" s="131"/>
      <c r="AG17" s="408">
        <f t="shared" si="8"/>
        <v>0.61864728479999997</v>
      </c>
      <c r="AH17" s="408">
        <f t="shared" si="9"/>
        <v>6.8968482140468218E-2</v>
      </c>
      <c r="AI17" s="168">
        <v>2.9</v>
      </c>
      <c r="AJ17" s="166"/>
      <c r="AK17" s="406">
        <f t="shared" si="10"/>
        <v>3.0408086880000003</v>
      </c>
      <c r="AL17" s="409">
        <f t="shared" si="11"/>
        <v>0.33899762408026757</v>
      </c>
      <c r="AM17" s="170">
        <v>0.54100000000000004</v>
      </c>
      <c r="AN17" s="131"/>
      <c r="AO17" s="408">
        <f t="shared" si="12"/>
        <v>0.56726810352000001</v>
      </c>
      <c r="AP17" s="408">
        <f t="shared" si="13"/>
        <v>6.3240591250836115E-2</v>
      </c>
      <c r="AQ17" s="168">
        <v>0.86599999999999999</v>
      </c>
      <c r="AR17" s="166"/>
      <c r="AS17" s="406">
        <f t="shared" si="14"/>
        <v>0.90804838752000006</v>
      </c>
      <c r="AT17" s="406">
        <f t="shared" si="15"/>
        <v>0.10123170429431438</v>
      </c>
      <c r="AU17" s="410">
        <f t="shared" si="16"/>
        <v>42.5</v>
      </c>
      <c r="AV17" s="408">
        <f t="shared" si="17"/>
        <v>44.563575600000007</v>
      </c>
      <c r="AW17" s="411">
        <f t="shared" si="18"/>
        <v>4.9680686287625422</v>
      </c>
      <c r="AX17" s="412">
        <f t="shared" si="19"/>
        <v>2.31</v>
      </c>
      <c r="AY17" s="406">
        <f t="shared" si="20"/>
        <v>2.4221614032000001</v>
      </c>
      <c r="AZ17" s="409">
        <f t="shared" si="21"/>
        <v>0.27002914193979932</v>
      </c>
    </row>
    <row r="18" spans="1:52" x14ac:dyDescent="0.2">
      <c r="A18" s="129">
        <v>41303.041666666664</v>
      </c>
      <c r="B18" s="162">
        <v>41304.28125</v>
      </c>
      <c r="C18" s="163" t="s">
        <v>123</v>
      </c>
      <c r="D18" s="132" t="s">
        <v>124</v>
      </c>
      <c r="E18" s="133">
        <v>14523.84</v>
      </c>
      <c r="F18" s="134">
        <f t="shared" si="0"/>
        <v>1</v>
      </c>
      <c r="G18" s="171"/>
      <c r="H18" s="136">
        <v>10</v>
      </c>
      <c r="I18" s="137">
        <v>41303</v>
      </c>
      <c r="J18" s="138">
        <v>41304.34375</v>
      </c>
      <c r="K18" s="172"/>
      <c r="L18" s="140" t="s">
        <v>75</v>
      </c>
      <c r="M18" s="454">
        <v>0.143361918</v>
      </c>
      <c r="N18" s="141"/>
      <c r="O18" s="141"/>
      <c r="P18" s="141">
        <v>0.59899999999999998</v>
      </c>
      <c r="Q18" s="142">
        <v>14523.84</v>
      </c>
      <c r="R18" s="143">
        <f t="shared" si="1"/>
        <v>0.44604881284723175</v>
      </c>
      <c r="S18" s="165">
        <v>135</v>
      </c>
      <c r="T18" s="166"/>
      <c r="U18" s="146">
        <f t="shared" si="2"/>
        <v>122.4042003</v>
      </c>
      <c r="V18" s="403">
        <f t="shared" si="3"/>
        <v>13.64595321070234</v>
      </c>
      <c r="W18" s="167">
        <v>11.8</v>
      </c>
      <c r="X18" s="131"/>
      <c r="Y18" s="404">
        <f t="shared" si="4"/>
        <v>10.699033804000001</v>
      </c>
      <c r="Z18" s="405">
        <f t="shared" si="5"/>
        <v>1.1927573917502787</v>
      </c>
      <c r="AA18" s="168">
        <v>5.6</v>
      </c>
      <c r="AB18" s="166"/>
      <c r="AC18" s="406">
        <f t="shared" si="6"/>
        <v>5.0775075680000006</v>
      </c>
      <c r="AD18" s="407">
        <f t="shared" si="7"/>
        <v>0.56605435540691196</v>
      </c>
      <c r="AE18" s="169">
        <v>0.78</v>
      </c>
      <c r="AF18" s="131"/>
      <c r="AG18" s="408">
        <f t="shared" si="8"/>
        <v>0.70722426839999997</v>
      </c>
      <c r="AH18" s="408">
        <f t="shared" si="9"/>
        <v>7.8843285217391298E-2</v>
      </c>
      <c r="AI18" s="168">
        <v>3.43</v>
      </c>
      <c r="AJ18" s="166"/>
      <c r="AK18" s="406">
        <f t="shared" si="10"/>
        <v>3.1099733854000005</v>
      </c>
      <c r="AL18" s="409">
        <f t="shared" si="11"/>
        <v>0.34670829268673359</v>
      </c>
      <c r="AM18" s="170">
        <v>0.73899999999999999</v>
      </c>
      <c r="AN18" s="131"/>
      <c r="AO18" s="408">
        <f t="shared" si="12"/>
        <v>0.67004965941999994</v>
      </c>
      <c r="AP18" s="408">
        <f t="shared" si="13"/>
        <v>7.4698958686733541E-2</v>
      </c>
      <c r="AQ18" s="168">
        <v>1</v>
      </c>
      <c r="AR18" s="166"/>
      <c r="AS18" s="406">
        <f t="shared" si="14"/>
        <v>0.90669778000000001</v>
      </c>
      <c r="AT18" s="406">
        <f t="shared" si="15"/>
        <v>0.10108113489409142</v>
      </c>
      <c r="AU18" s="410">
        <f t="shared" si="16"/>
        <v>9.0299999999999994</v>
      </c>
      <c r="AV18" s="408">
        <f t="shared" si="17"/>
        <v>8.1874809534000015</v>
      </c>
      <c r="AW18" s="411">
        <f t="shared" si="18"/>
        <v>0.9127626480936456</v>
      </c>
      <c r="AX18" s="412">
        <f t="shared" si="19"/>
        <v>2.6500000000000004</v>
      </c>
      <c r="AY18" s="406">
        <f t="shared" si="20"/>
        <v>2.4027491170000004</v>
      </c>
      <c r="AZ18" s="409">
        <f t="shared" si="21"/>
        <v>0.26786500746934228</v>
      </c>
    </row>
    <row r="19" spans="1:52" x14ac:dyDescent="0.2">
      <c r="A19" s="244">
        <v>41316.37777777778</v>
      </c>
      <c r="B19" s="245"/>
      <c r="C19" s="246" t="s">
        <v>125</v>
      </c>
      <c r="D19" s="247" t="s">
        <v>126</v>
      </c>
      <c r="E19" s="248"/>
      <c r="F19" s="249">
        <f t="shared" si="0"/>
        <v>0</v>
      </c>
      <c r="G19" s="455"/>
      <c r="H19" s="251"/>
      <c r="I19" s="244">
        <v>41315.75</v>
      </c>
      <c r="J19" s="456">
        <v>41316.430555555555</v>
      </c>
      <c r="K19" s="248"/>
      <c r="L19" s="253"/>
      <c r="M19" s="457">
        <v>7.0275450000000073E-2</v>
      </c>
      <c r="N19" s="250"/>
      <c r="O19" s="250"/>
      <c r="P19" s="250">
        <v>0.21779999999999999</v>
      </c>
      <c r="Q19" s="255">
        <v>8311.68</v>
      </c>
      <c r="R19" s="256">
        <f t="shared" si="1"/>
        <v>0.25526410348544737</v>
      </c>
      <c r="S19" s="458" t="s">
        <v>127</v>
      </c>
      <c r="T19" s="459" t="s">
        <v>72</v>
      </c>
      <c r="U19" s="259">
        <f>1*$Q19*$I$4</f>
        <v>0.51888356000000002</v>
      </c>
      <c r="V19" s="460">
        <f t="shared" si="3"/>
        <v>5.784655072463768E-2</v>
      </c>
      <c r="W19" s="461">
        <v>1.9</v>
      </c>
      <c r="X19" s="459"/>
      <c r="Y19" s="259">
        <f t="shared" si="4"/>
        <v>0.98587876399999996</v>
      </c>
      <c r="Z19" s="460">
        <f t="shared" si="5"/>
        <v>0.10990844637681159</v>
      </c>
      <c r="AA19" s="462">
        <v>1.3</v>
      </c>
      <c r="AB19" s="459"/>
      <c r="AC19" s="463">
        <f t="shared" si="6"/>
        <v>0.67454862800000015</v>
      </c>
      <c r="AD19" s="464">
        <f t="shared" si="7"/>
        <v>7.5200515942028992E-2</v>
      </c>
      <c r="AE19" s="462">
        <v>0.59</v>
      </c>
      <c r="AF19" s="459"/>
      <c r="AG19" s="463">
        <f t="shared" si="8"/>
        <v>0.30614130040000004</v>
      </c>
      <c r="AH19" s="463">
        <f t="shared" si="9"/>
        <v>3.4129464927536234E-2</v>
      </c>
      <c r="AI19" s="462">
        <v>1.1399999999999999</v>
      </c>
      <c r="AJ19" s="459"/>
      <c r="AK19" s="463">
        <f t="shared" si="10"/>
        <v>0.59152725839999998</v>
      </c>
      <c r="AL19" s="465">
        <f t="shared" si="11"/>
        <v>6.5945067826086945E-2</v>
      </c>
      <c r="AM19" s="466">
        <v>0.192</v>
      </c>
      <c r="AN19" s="459"/>
      <c r="AO19" s="463">
        <f t="shared" si="12"/>
        <v>9.9625643520000001E-2</v>
      </c>
      <c r="AP19" s="463">
        <f t="shared" si="13"/>
        <v>1.1106537739130434E-2</v>
      </c>
      <c r="AQ19" s="462">
        <v>0.247</v>
      </c>
      <c r="AR19" s="459"/>
      <c r="AS19" s="463">
        <f t="shared" si="14"/>
        <v>0.12816423932000001</v>
      </c>
      <c r="AT19" s="463">
        <f t="shared" si="15"/>
        <v>1.4288098028985508E-2</v>
      </c>
      <c r="AU19" s="467">
        <f t="shared" si="16"/>
        <v>2.44</v>
      </c>
      <c r="AV19" s="463">
        <f t="shared" si="17"/>
        <v>1.2660758864000001</v>
      </c>
      <c r="AW19" s="465">
        <f t="shared" si="18"/>
        <v>0.14114558376811595</v>
      </c>
      <c r="AX19" s="467">
        <f t="shared" si="19"/>
        <v>0.54999999999999993</v>
      </c>
      <c r="AY19" s="463">
        <f t="shared" si="20"/>
        <v>0.285385958</v>
      </c>
      <c r="AZ19" s="465">
        <f t="shared" si="21"/>
        <v>3.1815602898550725E-2</v>
      </c>
    </row>
    <row r="20" spans="1:52" x14ac:dyDescent="0.2">
      <c r="A20" s="468">
        <v>41342.885416666664</v>
      </c>
      <c r="B20" s="469">
        <v>41346.024305555555</v>
      </c>
      <c r="C20" s="470" t="s">
        <v>128</v>
      </c>
      <c r="D20" s="471" t="s">
        <v>129</v>
      </c>
      <c r="E20" s="282">
        <v>45869.760000000002</v>
      </c>
      <c r="F20" s="283">
        <f t="shared" si="0"/>
        <v>1</v>
      </c>
      <c r="G20" s="284"/>
      <c r="H20" s="285">
        <v>22</v>
      </c>
      <c r="I20" s="137">
        <v>41342.881944444445</v>
      </c>
      <c r="J20" s="138">
        <v>41346.027777777781</v>
      </c>
      <c r="K20" s="172"/>
      <c r="L20" s="140" t="s">
        <v>75</v>
      </c>
      <c r="M20" s="454">
        <v>7.0275450000000017E-2</v>
      </c>
      <c r="N20" s="141"/>
      <c r="O20" s="141"/>
      <c r="P20" s="141">
        <v>0.88370000000000004</v>
      </c>
      <c r="Q20" s="142">
        <v>45869.760000000002</v>
      </c>
      <c r="R20" s="143">
        <f t="shared" si="1"/>
        <v>1.408728820586528</v>
      </c>
      <c r="S20" s="165">
        <v>147</v>
      </c>
      <c r="T20" s="166" t="s">
        <v>72</v>
      </c>
      <c r="U20" s="146">
        <f t="shared" si="2"/>
        <v>420.94455774000005</v>
      </c>
      <c r="V20" s="403">
        <f t="shared" si="3"/>
        <v>46.928044341137124</v>
      </c>
      <c r="W20" s="167">
        <v>4.5</v>
      </c>
      <c r="X20" s="131"/>
      <c r="Y20" s="404">
        <f t="shared" si="4"/>
        <v>12.886057890000002</v>
      </c>
      <c r="Z20" s="405">
        <f t="shared" si="5"/>
        <v>1.4365727859531774</v>
      </c>
      <c r="AA20" s="168">
        <v>1.1000000000000001</v>
      </c>
      <c r="AB20" s="166"/>
      <c r="AC20" s="406">
        <f t="shared" si="6"/>
        <v>3.1499252620000004</v>
      </c>
      <c r="AD20" s="407">
        <f t="shared" si="7"/>
        <v>0.35116223656633222</v>
      </c>
      <c r="AE20" s="169">
        <v>0.55000000000000004</v>
      </c>
      <c r="AF20" s="131"/>
      <c r="AG20" s="408">
        <f t="shared" si="8"/>
        <v>1.5749626310000002</v>
      </c>
      <c r="AH20" s="408">
        <f t="shared" si="9"/>
        <v>0.17558111828316611</v>
      </c>
      <c r="AI20" s="168">
        <v>1.29</v>
      </c>
      <c r="AJ20" s="166"/>
      <c r="AK20" s="406">
        <f t="shared" si="10"/>
        <v>3.6940032618000003</v>
      </c>
      <c r="AL20" s="409">
        <f t="shared" si="11"/>
        <v>0.41181753197324417</v>
      </c>
      <c r="AM20" s="170">
        <v>0.17299999999999999</v>
      </c>
      <c r="AN20" s="131"/>
      <c r="AO20" s="408">
        <f t="shared" si="12"/>
        <v>0.49539733666000002</v>
      </c>
      <c r="AP20" s="408">
        <f t="shared" si="13"/>
        <v>5.5228242659977701E-2</v>
      </c>
      <c r="AQ20" s="168">
        <v>0.27700000000000002</v>
      </c>
      <c r="AR20" s="166"/>
      <c r="AS20" s="406">
        <f t="shared" si="14"/>
        <v>0.79320845234000015</v>
      </c>
      <c r="AT20" s="406">
        <f t="shared" si="15"/>
        <v>8.8429035935340031E-2</v>
      </c>
      <c r="AU20" s="410">
        <f t="shared" si="16"/>
        <v>2.39</v>
      </c>
      <c r="AV20" s="408">
        <f t="shared" si="17"/>
        <v>6.8439285238000016</v>
      </c>
      <c r="AW20" s="411">
        <f t="shared" si="18"/>
        <v>0.7629797685395765</v>
      </c>
      <c r="AX20" s="412">
        <f t="shared" si="19"/>
        <v>0.74</v>
      </c>
      <c r="AY20" s="406">
        <f t="shared" si="20"/>
        <v>2.1190406308000003</v>
      </c>
      <c r="AZ20" s="409">
        <f t="shared" si="21"/>
        <v>0.23623641369007806</v>
      </c>
    </row>
    <row r="21" spans="1:52" x14ac:dyDescent="0.2">
      <c r="A21" s="230"/>
      <c r="B21" s="231"/>
      <c r="C21" s="232"/>
      <c r="D21" s="233"/>
      <c r="E21" s="114"/>
      <c r="F21" s="110"/>
      <c r="G21" s="234"/>
      <c r="H21" s="235"/>
      <c r="I21" s="230">
        <v>41359.510416666664</v>
      </c>
      <c r="J21" s="472">
        <v>41360.416666666664</v>
      </c>
      <c r="K21" s="473"/>
      <c r="L21" s="271"/>
      <c r="M21" s="474"/>
      <c r="N21" s="240"/>
      <c r="O21" s="240"/>
      <c r="P21" s="240">
        <v>2.6499999999999999E-2</v>
      </c>
      <c r="Q21" s="241">
        <v>794.88</v>
      </c>
      <c r="R21" s="118">
        <f t="shared" si="1"/>
        <v>2.4411951684678961E-2</v>
      </c>
      <c r="S21" s="119" t="str">
        <f>S19</f>
        <v>&lt;2</v>
      </c>
      <c r="T21" s="416"/>
      <c r="U21" s="417">
        <f>1*$Q21*$I$4</f>
        <v>4.9622960000000001E-2</v>
      </c>
      <c r="V21" s="418">
        <f t="shared" si="3"/>
        <v>5.5321025641025638E-3</v>
      </c>
      <c r="W21" s="419">
        <f>W19</f>
        <v>1.9</v>
      </c>
      <c r="X21" s="416"/>
      <c r="Y21" s="417">
        <f t="shared" si="4"/>
        <v>9.4283623999999996E-2</v>
      </c>
      <c r="Z21" s="418">
        <f t="shared" si="5"/>
        <v>1.051099487179487E-2</v>
      </c>
      <c r="AA21" s="419">
        <f>AA19</f>
        <v>1.3</v>
      </c>
      <c r="AB21" s="416"/>
      <c r="AC21" s="420">
        <f t="shared" si="6"/>
        <v>6.4509848000000009E-2</v>
      </c>
      <c r="AD21" s="421">
        <f t="shared" si="7"/>
        <v>7.1917333333333337E-3</v>
      </c>
      <c r="AE21" s="419">
        <f>AE19</f>
        <v>0.59</v>
      </c>
      <c r="AF21" s="416"/>
      <c r="AG21" s="420">
        <f t="shared" si="8"/>
        <v>2.92775464E-2</v>
      </c>
      <c r="AH21" s="420">
        <f t="shared" si="9"/>
        <v>3.2639405128205125E-3</v>
      </c>
      <c r="AI21" s="419">
        <f>AI19</f>
        <v>1.1399999999999999</v>
      </c>
      <c r="AJ21" s="416"/>
      <c r="AK21" s="420">
        <f t="shared" si="10"/>
        <v>5.6570174399999999E-2</v>
      </c>
      <c r="AL21" s="422">
        <f t="shared" si="11"/>
        <v>6.3065969230769224E-3</v>
      </c>
      <c r="AM21" s="419">
        <f>AM19</f>
        <v>0.192</v>
      </c>
      <c r="AN21" s="416"/>
      <c r="AO21" s="420">
        <f t="shared" si="12"/>
        <v>9.5276083200000004E-3</v>
      </c>
      <c r="AP21" s="420">
        <f t="shared" si="13"/>
        <v>1.0621636923076924E-3</v>
      </c>
      <c r="AQ21" s="419">
        <f>AQ19</f>
        <v>0.247</v>
      </c>
      <c r="AR21" s="416"/>
      <c r="AS21" s="420">
        <f t="shared" si="14"/>
        <v>1.225687112E-2</v>
      </c>
      <c r="AT21" s="420">
        <f t="shared" si="15"/>
        <v>1.3664293333333333E-3</v>
      </c>
      <c r="AU21" s="423">
        <f t="shared" si="16"/>
        <v>2.44</v>
      </c>
      <c r="AV21" s="420">
        <f t="shared" si="17"/>
        <v>0.1210800224</v>
      </c>
      <c r="AW21" s="422">
        <f t="shared" si="18"/>
        <v>1.3498330256410255E-2</v>
      </c>
      <c r="AX21" s="423">
        <f t="shared" si="19"/>
        <v>0.54999999999999993</v>
      </c>
      <c r="AY21" s="420">
        <f t="shared" si="20"/>
        <v>2.7292627999999999E-2</v>
      </c>
      <c r="AZ21" s="422">
        <f t="shared" si="21"/>
        <v>3.0426564102564099E-3</v>
      </c>
    </row>
    <row r="22" spans="1:52" x14ac:dyDescent="0.2">
      <c r="A22" s="468">
        <v>41360.416666666664</v>
      </c>
      <c r="B22" s="469">
        <v>41361.395138888889</v>
      </c>
      <c r="C22" s="470" t="s">
        <v>130</v>
      </c>
      <c r="D22" s="471" t="s">
        <v>131</v>
      </c>
      <c r="E22" s="282">
        <v>17107.2</v>
      </c>
      <c r="F22" s="283">
        <f t="shared" si="0"/>
        <v>1</v>
      </c>
      <c r="G22" s="284"/>
      <c r="H22" s="285">
        <v>10</v>
      </c>
      <c r="I22" s="137">
        <v>41360.416666666664</v>
      </c>
      <c r="J22" s="228">
        <v>41361.395138888889</v>
      </c>
      <c r="K22" s="227"/>
      <c r="L22" s="304" t="s">
        <v>69</v>
      </c>
      <c r="M22" s="229">
        <v>7.0275450000000045E-2</v>
      </c>
      <c r="N22" s="229"/>
      <c r="O22" s="229"/>
      <c r="P22" s="141">
        <v>0.65659999999999996</v>
      </c>
      <c r="Q22" s="142">
        <v>17107.2</v>
      </c>
      <c r="R22" s="143">
        <f t="shared" si="1"/>
        <v>0.5253876558224384</v>
      </c>
      <c r="S22" s="144">
        <v>87</v>
      </c>
      <c r="T22" s="145" t="s">
        <v>72</v>
      </c>
      <c r="U22" s="146">
        <f t="shared" si="2"/>
        <v>92.913598800000017</v>
      </c>
      <c r="V22" s="403">
        <f t="shared" si="3"/>
        <v>10.358260735785954</v>
      </c>
      <c r="W22" s="148">
        <v>7.9</v>
      </c>
      <c r="X22" s="149"/>
      <c r="Y22" s="404">
        <f t="shared" si="4"/>
        <v>8.4369819600000007</v>
      </c>
      <c r="Z22" s="405">
        <f t="shared" si="5"/>
        <v>0.94057769899665555</v>
      </c>
      <c r="AA22" s="152">
        <v>2</v>
      </c>
      <c r="AB22" s="145"/>
      <c r="AC22" s="406">
        <f t="shared" si="6"/>
        <v>2.1359448000000003</v>
      </c>
      <c r="AD22" s="407">
        <f t="shared" si="7"/>
        <v>0.23812093645484952</v>
      </c>
      <c r="AE22" s="155">
        <v>0.85</v>
      </c>
      <c r="AF22" s="149"/>
      <c r="AG22" s="408">
        <f t="shared" si="8"/>
        <v>0.90777654000000008</v>
      </c>
      <c r="AH22" s="408">
        <f t="shared" si="9"/>
        <v>0.10120139799331104</v>
      </c>
      <c r="AI22" s="152">
        <v>2.83</v>
      </c>
      <c r="AJ22" s="145"/>
      <c r="AK22" s="406">
        <f t="shared" si="10"/>
        <v>3.0223618920000002</v>
      </c>
      <c r="AL22" s="409">
        <f t="shared" si="11"/>
        <v>0.33694112508361201</v>
      </c>
      <c r="AM22" s="158">
        <v>0.33400000000000002</v>
      </c>
      <c r="AN22" s="149"/>
      <c r="AO22" s="408">
        <f t="shared" si="12"/>
        <v>0.35670278160000007</v>
      </c>
      <c r="AP22" s="408">
        <f t="shared" si="13"/>
        <v>3.9766196387959869E-2</v>
      </c>
      <c r="AQ22" s="152">
        <v>0.54300000000000004</v>
      </c>
      <c r="AR22" s="145"/>
      <c r="AS22" s="406">
        <f t="shared" si="14"/>
        <v>0.5799090132000001</v>
      </c>
      <c r="AT22" s="406">
        <f t="shared" si="15"/>
        <v>6.4649834247491642E-2</v>
      </c>
      <c r="AU22" s="410">
        <f t="shared" si="16"/>
        <v>4.83</v>
      </c>
      <c r="AV22" s="408">
        <f t="shared" si="17"/>
        <v>5.158306692</v>
      </c>
      <c r="AW22" s="411">
        <f t="shared" si="18"/>
        <v>0.57506206153846151</v>
      </c>
      <c r="AX22" s="412">
        <f t="shared" si="19"/>
        <v>1.98</v>
      </c>
      <c r="AY22" s="406">
        <f t="shared" si="20"/>
        <v>2.1145853520000002</v>
      </c>
      <c r="AZ22" s="409">
        <f t="shared" si="21"/>
        <v>0.235739727090301</v>
      </c>
    </row>
    <row r="23" spans="1:52" x14ac:dyDescent="0.2">
      <c r="A23" s="468">
        <v>41361.395138888889</v>
      </c>
      <c r="B23" s="469">
        <v>41363.394444444442</v>
      </c>
      <c r="C23" s="470" t="s">
        <v>132</v>
      </c>
      <c r="D23" s="471" t="s">
        <v>133</v>
      </c>
      <c r="E23" s="282">
        <v>33056.639999999999</v>
      </c>
      <c r="F23" s="283">
        <f t="shared" si="0"/>
        <v>1</v>
      </c>
      <c r="G23" s="284"/>
      <c r="H23" s="285">
        <v>22</v>
      </c>
      <c r="I23" s="137">
        <v>41361.395138888889</v>
      </c>
      <c r="J23" s="138">
        <v>41363.394444444442</v>
      </c>
      <c r="K23" s="227"/>
      <c r="L23" s="140" t="s">
        <v>75</v>
      </c>
      <c r="M23" s="454">
        <v>7.3086468000000002E-2</v>
      </c>
      <c r="N23" s="229"/>
      <c r="O23" s="229"/>
      <c r="P23" s="141">
        <v>0.7873</v>
      </c>
      <c r="Q23" s="142">
        <v>33056.639999999999</v>
      </c>
      <c r="R23" s="143">
        <f t="shared" si="1"/>
        <v>1.0152187733215399</v>
      </c>
      <c r="S23" s="144">
        <v>699</v>
      </c>
      <c r="T23" s="145" t="s">
        <v>72</v>
      </c>
      <c r="U23" s="146">
        <f t="shared" si="2"/>
        <v>1442.5038481199999</v>
      </c>
      <c r="V23" s="403">
        <f t="shared" si="3"/>
        <v>160.81425285618727</v>
      </c>
      <c r="W23" s="148">
        <v>16.100000000000001</v>
      </c>
      <c r="X23" s="149"/>
      <c r="Y23" s="404">
        <f t="shared" si="4"/>
        <v>33.225052867999999</v>
      </c>
      <c r="Z23" s="405">
        <f t="shared" si="5"/>
        <v>3.7040192717948712</v>
      </c>
      <c r="AA23" s="152">
        <v>2.5</v>
      </c>
      <c r="AB23" s="145"/>
      <c r="AC23" s="406">
        <f t="shared" si="6"/>
        <v>5.1591697000000005</v>
      </c>
      <c r="AD23" s="407">
        <f t="shared" si="7"/>
        <v>0.5751582720178372</v>
      </c>
      <c r="AE23" s="155">
        <v>1.06</v>
      </c>
      <c r="AF23" s="149"/>
      <c r="AG23" s="408">
        <f t="shared" si="8"/>
        <v>2.1874879527999997</v>
      </c>
      <c r="AH23" s="408">
        <f t="shared" si="9"/>
        <v>0.24386710733556294</v>
      </c>
      <c r="AI23" s="152">
        <v>4.43</v>
      </c>
      <c r="AJ23" s="145"/>
      <c r="AK23" s="406">
        <f t="shared" si="10"/>
        <v>9.1420487083999991</v>
      </c>
      <c r="AL23" s="409">
        <f t="shared" si="11"/>
        <v>1.0191804580156074</v>
      </c>
      <c r="AM23" s="158">
        <v>0.46100000000000002</v>
      </c>
      <c r="AN23" s="149"/>
      <c r="AO23" s="408">
        <f t="shared" si="12"/>
        <v>0.95135089268000006</v>
      </c>
      <c r="AP23" s="408">
        <f t="shared" si="13"/>
        <v>0.10605918536008918</v>
      </c>
      <c r="AQ23" s="152">
        <v>1.1200000000000001</v>
      </c>
      <c r="AR23" s="145"/>
      <c r="AS23" s="406">
        <f t="shared" si="14"/>
        <v>2.3113080256000003</v>
      </c>
      <c r="AT23" s="406">
        <f t="shared" si="15"/>
        <v>0.25767090586399111</v>
      </c>
      <c r="AU23" s="410">
        <f t="shared" si="16"/>
        <v>6.93</v>
      </c>
      <c r="AV23" s="408">
        <f t="shared" si="17"/>
        <v>14.3012184084</v>
      </c>
      <c r="AW23" s="411">
        <f t="shared" si="18"/>
        <v>1.5943387300334448</v>
      </c>
      <c r="AX23" s="412">
        <f t="shared" si="19"/>
        <v>3.3699999999999997</v>
      </c>
      <c r="AY23" s="406">
        <f t="shared" si="20"/>
        <v>6.9545607555999993</v>
      </c>
      <c r="AZ23" s="409">
        <f t="shared" si="21"/>
        <v>0.77531335068004448</v>
      </c>
    </row>
    <row r="24" spans="1:52" x14ac:dyDescent="0.2">
      <c r="A24" s="244">
        <v>41363.651388888888</v>
      </c>
      <c r="B24" s="245"/>
      <c r="C24" s="246" t="s">
        <v>134</v>
      </c>
      <c r="D24" s="247" t="s">
        <v>102</v>
      </c>
      <c r="E24" s="248"/>
      <c r="F24" s="249" t="e">
        <f t="shared" si="0"/>
        <v>#DIV/0!</v>
      </c>
      <c r="G24" s="250"/>
      <c r="H24" s="251"/>
      <c r="I24" s="244"/>
      <c r="J24" s="245"/>
      <c r="K24" s="227"/>
      <c r="L24" s="253"/>
      <c r="M24" s="457"/>
      <c r="N24" s="254"/>
      <c r="O24" s="254"/>
      <c r="P24" s="250"/>
      <c r="Q24" s="255"/>
      <c r="R24" s="256">
        <f t="shared" si="1"/>
        <v>0</v>
      </c>
      <c r="S24" s="257">
        <v>346</v>
      </c>
      <c r="T24" s="258" t="s">
        <v>72</v>
      </c>
      <c r="U24" s="259">
        <f t="shared" si="2"/>
        <v>0</v>
      </c>
      <c r="V24" s="460">
        <f t="shared" si="3"/>
        <v>0</v>
      </c>
      <c r="W24" s="261">
        <v>33</v>
      </c>
      <c r="X24" s="258"/>
      <c r="Y24" s="259">
        <f t="shared" si="4"/>
        <v>0</v>
      </c>
      <c r="Z24" s="460">
        <f t="shared" si="5"/>
        <v>0</v>
      </c>
      <c r="AA24" s="263">
        <v>4.8</v>
      </c>
      <c r="AB24" s="258"/>
      <c r="AC24" s="463">
        <f t="shared" si="6"/>
        <v>0</v>
      </c>
      <c r="AD24" s="464">
        <f t="shared" si="7"/>
        <v>0</v>
      </c>
      <c r="AE24" s="263">
        <v>1.7</v>
      </c>
      <c r="AF24" s="258"/>
      <c r="AG24" s="463">
        <f t="shared" si="8"/>
        <v>0</v>
      </c>
      <c r="AH24" s="463">
        <f t="shared" si="9"/>
        <v>0</v>
      </c>
      <c r="AI24" s="263">
        <v>4.9000000000000004</v>
      </c>
      <c r="AJ24" s="258"/>
      <c r="AK24" s="463">
        <f t="shared" si="10"/>
        <v>0</v>
      </c>
      <c r="AL24" s="465">
        <f t="shared" si="11"/>
        <v>0</v>
      </c>
      <c r="AM24" s="267">
        <v>0.73799999999999999</v>
      </c>
      <c r="AN24" s="258"/>
      <c r="AO24" s="463">
        <f t="shared" si="12"/>
        <v>0</v>
      </c>
      <c r="AP24" s="463">
        <f t="shared" si="13"/>
        <v>0</v>
      </c>
      <c r="AQ24" s="263">
        <v>1.26</v>
      </c>
      <c r="AR24" s="258"/>
      <c r="AS24" s="463">
        <f t="shared" si="14"/>
        <v>0</v>
      </c>
      <c r="AT24" s="463">
        <f t="shared" si="15"/>
        <v>0</v>
      </c>
      <c r="AU24" s="467">
        <f t="shared" si="16"/>
        <v>9.6999999999999993</v>
      </c>
      <c r="AV24" s="463">
        <f t="shared" si="17"/>
        <v>0</v>
      </c>
      <c r="AW24" s="465">
        <f t="shared" si="18"/>
        <v>0</v>
      </c>
      <c r="AX24" s="467">
        <f t="shared" si="19"/>
        <v>3.2</v>
      </c>
      <c r="AY24" s="463">
        <f t="shared" si="20"/>
        <v>0</v>
      </c>
      <c r="AZ24" s="465">
        <f t="shared" si="21"/>
        <v>0</v>
      </c>
    </row>
    <row r="25" spans="1:52" x14ac:dyDescent="0.2">
      <c r="A25" s="475">
        <v>41363.394444444442</v>
      </c>
      <c r="B25" s="476">
        <v>41365.018055555556</v>
      </c>
      <c r="C25" s="477" t="s">
        <v>135</v>
      </c>
      <c r="D25" s="478" t="s">
        <v>136</v>
      </c>
      <c r="E25" s="479">
        <v>25090.559999999998</v>
      </c>
      <c r="F25" s="480">
        <f t="shared" si="0"/>
        <v>1</v>
      </c>
      <c r="G25" s="481"/>
      <c r="H25" s="482">
        <v>11</v>
      </c>
      <c r="I25" s="215">
        <v>41363.394444444442</v>
      </c>
      <c r="J25" s="278">
        <v>41365.018055555556</v>
      </c>
      <c r="K25" s="227"/>
      <c r="L25" s="140" t="s">
        <v>75</v>
      </c>
      <c r="M25" s="483" t="s">
        <v>137</v>
      </c>
      <c r="N25" s="280"/>
      <c r="O25" s="280"/>
      <c r="P25" s="219">
        <v>0.47620000000000001</v>
      </c>
      <c r="Q25" s="220">
        <v>25090.559999999998</v>
      </c>
      <c r="R25" s="143">
        <f t="shared" si="1"/>
        <v>0.77056856187290967</v>
      </c>
      <c r="S25" s="144">
        <v>1999</v>
      </c>
      <c r="T25" s="145" t="s">
        <v>72</v>
      </c>
      <c r="U25" s="146">
        <f t="shared" si="2"/>
        <v>3131.1526804800001</v>
      </c>
      <c r="V25" s="403">
        <f t="shared" si="3"/>
        <v>349.06941811371235</v>
      </c>
      <c r="W25" s="148">
        <v>29</v>
      </c>
      <c r="X25" s="149"/>
      <c r="Y25" s="404">
        <f t="shared" si="4"/>
        <v>45.424426080000003</v>
      </c>
      <c r="Z25" s="405">
        <f t="shared" si="5"/>
        <v>5.0640385819397995</v>
      </c>
      <c r="AA25" s="152">
        <v>4.7</v>
      </c>
      <c r="AB25" s="145"/>
      <c r="AC25" s="406">
        <f t="shared" si="6"/>
        <v>7.361889744</v>
      </c>
      <c r="AD25" s="407">
        <f t="shared" si="7"/>
        <v>0.82072349431438119</v>
      </c>
      <c r="AE25" s="155">
        <v>1.42</v>
      </c>
      <c r="AF25" s="149"/>
      <c r="AG25" s="408">
        <f t="shared" si="8"/>
        <v>2.2242305183999997</v>
      </c>
      <c r="AH25" s="408">
        <f t="shared" si="9"/>
        <v>0.24796326849498324</v>
      </c>
      <c r="AI25" s="152">
        <v>10.199999999999999</v>
      </c>
      <c r="AJ25" s="145"/>
      <c r="AK25" s="406">
        <f t="shared" si="10"/>
        <v>15.976867103999998</v>
      </c>
      <c r="AL25" s="409">
        <f t="shared" si="11"/>
        <v>1.7811446046822739</v>
      </c>
      <c r="AM25" s="158">
        <v>0.63200000000000001</v>
      </c>
      <c r="AN25" s="149"/>
      <c r="AO25" s="408">
        <f t="shared" si="12"/>
        <v>0.98993921663999995</v>
      </c>
      <c r="AP25" s="408">
        <f t="shared" si="13"/>
        <v>0.11036111668227423</v>
      </c>
      <c r="AQ25" s="152">
        <v>2.78</v>
      </c>
      <c r="AR25" s="145"/>
      <c r="AS25" s="406">
        <f t="shared" si="14"/>
        <v>4.3544794655999999</v>
      </c>
      <c r="AT25" s="406">
        <f t="shared" si="15"/>
        <v>0.48544921578595313</v>
      </c>
      <c r="AU25" s="410">
        <f t="shared" si="16"/>
        <v>14.899999999999999</v>
      </c>
      <c r="AV25" s="408">
        <f t="shared" si="17"/>
        <v>23.338756847999996</v>
      </c>
      <c r="AW25" s="411">
        <f t="shared" si="18"/>
        <v>2.6018680989966549</v>
      </c>
      <c r="AX25" s="412">
        <f t="shared" si="19"/>
        <v>8.7799999999999994</v>
      </c>
      <c r="AY25" s="406">
        <f t="shared" si="20"/>
        <v>13.752636585599998</v>
      </c>
      <c r="AZ25" s="409">
        <f t="shared" si="21"/>
        <v>1.5331813361872906</v>
      </c>
    </row>
    <row r="26" spans="1:52" x14ac:dyDescent="0.2">
      <c r="A26" s="105"/>
      <c r="B26" s="106"/>
      <c r="C26" s="107"/>
      <c r="D26" s="108"/>
      <c r="E26" s="109"/>
      <c r="F26" s="446"/>
      <c r="G26" s="116"/>
      <c r="H26" s="484"/>
      <c r="I26" s="231">
        <v>41365.018055555556</v>
      </c>
      <c r="J26" s="485">
        <v>41370.383333333331</v>
      </c>
      <c r="K26" s="227"/>
      <c r="L26" s="271"/>
      <c r="M26" s="486"/>
      <c r="N26" s="272"/>
      <c r="O26" s="272"/>
      <c r="P26" s="116">
        <v>0.10630000000000001</v>
      </c>
      <c r="Q26" s="117">
        <v>13789.439999999999</v>
      </c>
      <c r="R26" s="118">
        <f t="shared" si="1"/>
        <v>0.42349429226899582</v>
      </c>
      <c r="S26" s="119">
        <f>S24</f>
        <v>346</v>
      </c>
      <c r="T26" s="416"/>
      <c r="U26" s="417">
        <f t="shared" si="2"/>
        <v>297.85426607999995</v>
      </c>
      <c r="V26" s="418">
        <f t="shared" si="3"/>
        <v>33.205603799331094</v>
      </c>
      <c r="W26" s="419">
        <f>W24</f>
        <v>33</v>
      </c>
      <c r="X26" s="416"/>
      <c r="Y26" s="417">
        <f t="shared" si="4"/>
        <v>28.408065839999999</v>
      </c>
      <c r="Z26" s="418">
        <f t="shared" si="5"/>
        <v>3.1670084548494981</v>
      </c>
      <c r="AA26" s="419">
        <f>AA24</f>
        <v>4.8</v>
      </c>
      <c r="AB26" s="416"/>
      <c r="AC26" s="420">
        <f t="shared" si="6"/>
        <v>4.1320823039999999</v>
      </c>
      <c r="AD26" s="421">
        <f t="shared" si="7"/>
        <v>0.46065577525083606</v>
      </c>
      <c r="AE26" s="419">
        <f>AE24</f>
        <v>1.7</v>
      </c>
      <c r="AF26" s="416"/>
      <c r="AG26" s="420">
        <f t="shared" si="8"/>
        <v>1.4634458159999999</v>
      </c>
      <c r="AH26" s="420">
        <f t="shared" si="9"/>
        <v>0.16314892040133777</v>
      </c>
      <c r="AI26" s="419">
        <f>AI24</f>
        <v>4.9000000000000004</v>
      </c>
      <c r="AJ26" s="416"/>
      <c r="AK26" s="420">
        <f t="shared" si="10"/>
        <v>4.218167352</v>
      </c>
      <c r="AL26" s="422">
        <f t="shared" si="11"/>
        <v>0.47025277056856185</v>
      </c>
      <c r="AM26" s="419">
        <f>AM24</f>
        <v>0.73799999999999999</v>
      </c>
      <c r="AN26" s="416"/>
      <c r="AO26" s="420">
        <f t="shared" si="12"/>
        <v>0.63530765424000002</v>
      </c>
      <c r="AP26" s="420">
        <f t="shared" si="13"/>
        <v>7.0825825444816054E-2</v>
      </c>
      <c r="AQ26" s="419">
        <f>AQ24</f>
        <v>1.26</v>
      </c>
      <c r="AR26" s="416"/>
      <c r="AS26" s="420">
        <f t="shared" si="14"/>
        <v>1.0846716047999998</v>
      </c>
      <c r="AT26" s="420">
        <f t="shared" si="15"/>
        <v>0.12092214100334445</v>
      </c>
      <c r="AU26" s="423">
        <f t="shared" si="16"/>
        <v>9.6999999999999993</v>
      </c>
      <c r="AV26" s="420">
        <f t="shared" si="17"/>
        <v>8.350249655999999</v>
      </c>
      <c r="AW26" s="422">
        <f t="shared" si="18"/>
        <v>0.93090854581939786</v>
      </c>
      <c r="AX26" s="423">
        <f t="shared" si="19"/>
        <v>3.2</v>
      </c>
      <c r="AY26" s="420">
        <f t="shared" si="20"/>
        <v>2.7547215359999999</v>
      </c>
      <c r="AZ26" s="422">
        <f t="shared" si="21"/>
        <v>0.30710385016722402</v>
      </c>
    </row>
    <row r="27" spans="1:52" x14ac:dyDescent="0.2">
      <c r="A27" s="475">
        <v>41370.383333333331</v>
      </c>
      <c r="B27" s="476">
        <v>41371.341666666667</v>
      </c>
      <c r="C27" s="470" t="s">
        <v>138</v>
      </c>
      <c r="D27" s="471" t="s">
        <v>139</v>
      </c>
      <c r="E27" s="282">
        <v>3533.7599999999998</v>
      </c>
      <c r="F27" s="283">
        <f t="shared" si="0"/>
        <v>1</v>
      </c>
      <c r="G27" s="284"/>
      <c r="H27" s="487">
        <v>5</v>
      </c>
      <c r="I27" s="242">
        <v>41370.383333333331</v>
      </c>
      <c r="J27" s="488">
        <v>41371.341666666667</v>
      </c>
      <c r="K27" s="227"/>
      <c r="L27" s="140" t="s">
        <v>75</v>
      </c>
      <c r="M27" s="454" t="s">
        <v>137</v>
      </c>
      <c r="N27" s="229"/>
      <c r="O27" s="229"/>
      <c r="P27" s="141">
        <v>7.8799999999999995E-2</v>
      </c>
      <c r="Q27" s="142">
        <v>3533.7599999999998</v>
      </c>
      <c r="R27" s="143">
        <f t="shared" si="1"/>
        <v>0.10852704607645318</v>
      </c>
      <c r="S27" s="165">
        <v>219</v>
      </c>
      <c r="T27" s="166" t="s">
        <v>72</v>
      </c>
      <c r="U27" s="146">
        <f t="shared" si="2"/>
        <v>48.31280598</v>
      </c>
      <c r="V27" s="403">
        <f t="shared" si="3"/>
        <v>5.3860430301003337</v>
      </c>
      <c r="W27" s="167">
        <v>79.8</v>
      </c>
      <c r="X27" s="131"/>
      <c r="Y27" s="404">
        <f t="shared" si="4"/>
        <v>17.604392315999998</v>
      </c>
      <c r="Z27" s="405">
        <f t="shared" si="5"/>
        <v>1.9625855424749161</v>
      </c>
      <c r="AA27" s="168">
        <v>1.6</v>
      </c>
      <c r="AB27" s="166"/>
      <c r="AC27" s="406">
        <f t="shared" si="6"/>
        <v>0.35297027199999997</v>
      </c>
      <c r="AD27" s="407">
        <f t="shared" si="7"/>
        <v>3.9350086064659971E-2</v>
      </c>
      <c r="AE27" s="169">
        <v>1.08</v>
      </c>
      <c r="AF27" s="131"/>
      <c r="AG27" s="408">
        <f t="shared" si="8"/>
        <v>0.2382549336</v>
      </c>
      <c r="AH27" s="408">
        <f t="shared" si="9"/>
        <v>2.6561308093645482E-2</v>
      </c>
      <c r="AI27" s="168">
        <v>5.3</v>
      </c>
      <c r="AJ27" s="166"/>
      <c r="AK27" s="406">
        <f t="shared" si="10"/>
        <v>1.1692140260000001</v>
      </c>
      <c r="AL27" s="409">
        <f t="shared" si="11"/>
        <v>0.13034716008918618</v>
      </c>
      <c r="AM27" s="170">
        <v>0.874</v>
      </c>
      <c r="AN27" s="131"/>
      <c r="AO27" s="408">
        <f t="shared" si="12"/>
        <v>0.19281001107999998</v>
      </c>
      <c r="AP27" s="408">
        <f t="shared" si="13"/>
        <v>2.149498451282051E-2</v>
      </c>
      <c r="AQ27" s="168">
        <v>1.68</v>
      </c>
      <c r="AR27" s="166"/>
      <c r="AS27" s="406">
        <f t="shared" si="14"/>
        <v>0.37061878559999994</v>
      </c>
      <c r="AT27" s="406">
        <f t="shared" si="15"/>
        <v>4.1317590367892967E-2</v>
      </c>
      <c r="AU27" s="410">
        <f t="shared" si="16"/>
        <v>6.9</v>
      </c>
      <c r="AV27" s="408">
        <f t="shared" si="17"/>
        <v>1.522184298</v>
      </c>
      <c r="AW27" s="411">
        <f t="shared" si="18"/>
        <v>0.16969724615384615</v>
      </c>
      <c r="AX27" s="412">
        <f t="shared" si="19"/>
        <v>4.22</v>
      </c>
      <c r="AY27" s="406">
        <f t="shared" si="20"/>
        <v>0.93095909239999985</v>
      </c>
      <c r="AZ27" s="409">
        <f t="shared" si="21"/>
        <v>0.10378585199554066</v>
      </c>
    </row>
    <row r="28" spans="1:52" x14ac:dyDescent="0.2">
      <c r="A28" s="105"/>
      <c r="B28" s="106"/>
      <c r="C28" s="232"/>
      <c r="D28" s="233"/>
      <c r="E28" s="114"/>
      <c r="F28" s="110"/>
      <c r="G28" s="234"/>
      <c r="H28" s="489"/>
      <c r="I28" s="231">
        <v>41371.341666666667</v>
      </c>
      <c r="J28" s="485">
        <v>41372.383333333331</v>
      </c>
      <c r="K28" s="227"/>
      <c r="L28" s="271"/>
      <c r="M28" s="474"/>
      <c r="N28" s="239"/>
      <c r="O28" s="239"/>
      <c r="P28" s="240">
        <v>2.6200000000000001E-2</v>
      </c>
      <c r="Q28" s="241">
        <v>1667.5200000000002</v>
      </c>
      <c r="R28" s="118">
        <f t="shared" si="1"/>
        <v>5.1212029077641726E-2</v>
      </c>
      <c r="S28" s="298">
        <f>S24</f>
        <v>346</v>
      </c>
      <c r="T28" s="490"/>
      <c r="U28" s="417">
        <f t="shared" si="2"/>
        <v>36.018717640000006</v>
      </c>
      <c r="V28" s="418">
        <f t="shared" si="3"/>
        <v>4.0154646198439243</v>
      </c>
      <c r="W28" s="491">
        <f>W24</f>
        <v>33</v>
      </c>
      <c r="X28" s="490"/>
      <c r="Y28" s="417">
        <f t="shared" si="4"/>
        <v>3.4353112200000004</v>
      </c>
      <c r="Z28" s="418">
        <f t="shared" si="5"/>
        <v>0.38297783946488295</v>
      </c>
      <c r="AA28" s="491">
        <f>AA24</f>
        <v>4.8</v>
      </c>
      <c r="AB28" s="490"/>
      <c r="AC28" s="420">
        <f t="shared" si="6"/>
        <v>0.49968163200000004</v>
      </c>
      <c r="AD28" s="421">
        <f t="shared" si="7"/>
        <v>5.5705867558528431E-2</v>
      </c>
      <c r="AE28" s="491">
        <f>AE24</f>
        <v>1.7</v>
      </c>
      <c r="AF28" s="490"/>
      <c r="AG28" s="420">
        <f t="shared" si="8"/>
        <v>0.17697057800000002</v>
      </c>
      <c r="AH28" s="420">
        <f t="shared" si="9"/>
        <v>1.9729161426978819E-2</v>
      </c>
      <c r="AI28" s="491">
        <f>AI24</f>
        <v>4.9000000000000004</v>
      </c>
      <c r="AJ28" s="490"/>
      <c r="AK28" s="420">
        <f t="shared" si="10"/>
        <v>0.51009166600000011</v>
      </c>
      <c r="AL28" s="422">
        <f t="shared" si="11"/>
        <v>5.6866406465997776E-2</v>
      </c>
      <c r="AM28" s="491">
        <f>AM24</f>
        <v>0.73799999999999999</v>
      </c>
      <c r="AN28" s="490"/>
      <c r="AO28" s="420">
        <f t="shared" si="12"/>
        <v>7.682605092E-2</v>
      </c>
      <c r="AP28" s="420">
        <f t="shared" si="13"/>
        <v>8.5647771371237455E-3</v>
      </c>
      <c r="AQ28" s="491">
        <f>AQ24</f>
        <v>1.26</v>
      </c>
      <c r="AR28" s="490"/>
      <c r="AS28" s="420">
        <f t="shared" si="14"/>
        <v>0.13116642840000001</v>
      </c>
      <c r="AT28" s="420">
        <f t="shared" si="15"/>
        <v>1.4622790234113713E-2</v>
      </c>
      <c r="AU28" s="423">
        <f t="shared" si="16"/>
        <v>9.6999999999999993</v>
      </c>
      <c r="AV28" s="420">
        <f t="shared" si="17"/>
        <v>1.009773298</v>
      </c>
      <c r="AW28" s="422">
        <f t="shared" si="18"/>
        <v>0.1125722740245262</v>
      </c>
      <c r="AX28" s="423">
        <f t="shared" si="19"/>
        <v>3.2</v>
      </c>
      <c r="AY28" s="420">
        <f t="shared" si="20"/>
        <v>0.33312108800000007</v>
      </c>
      <c r="AZ28" s="422">
        <f t="shared" si="21"/>
        <v>3.7137245039018954E-2</v>
      </c>
    </row>
    <row r="29" spans="1:52" ht="12.75" x14ac:dyDescent="0.2">
      <c r="A29" s="468">
        <v>41372.383333333331</v>
      </c>
      <c r="B29" s="469">
        <v>41373.40347222222</v>
      </c>
      <c r="C29" s="470" t="s">
        <v>140</v>
      </c>
      <c r="D29" s="471" t="s">
        <v>141</v>
      </c>
      <c r="E29" s="282">
        <v>3291.84</v>
      </c>
      <c r="F29" s="283">
        <f t="shared" si="0"/>
        <v>1</v>
      </c>
      <c r="G29" s="284"/>
      <c r="H29" s="285">
        <v>3</v>
      </c>
      <c r="I29" s="137">
        <v>41372.383333333331</v>
      </c>
      <c r="J29" s="138">
        <v>41373.40347222222</v>
      </c>
      <c r="K29" s="227"/>
      <c r="L29" s="140" t="s">
        <v>75</v>
      </c>
      <c r="M29" s="454" t="s">
        <v>137</v>
      </c>
      <c r="N29" s="492"/>
      <c r="O29" s="492"/>
      <c r="P29" s="141">
        <v>8.4500000000000006E-2</v>
      </c>
      <c r="Q29" s="142">
        <v>3291.84</v>
      </c>
      <c r="R29" s="143">
        <f t="shared" si="1"/>
        <v>0.10109732165068133</v>
      </c>
      <c r="S29" s="165">
        <v>358</v>
      </c>
      <c r="T29" s="166" t="s">
        <v>72</v>
      </c>
      <c r="U29" s="146">
        <f t="shared" si="2"/>
        <v>73.570353240000003</v>
      </c>
      <c r="V29" s="403">
        <f t="shared" si="3"/>
        <v>8.2018231036789295</v>
      </c>
      <c r="W29" s="167">
        <v>84.3</v>
      </c>
      <c r="X29" s="131"/>
      <c r="Y29" s="404">
        <f t="shared" si="4"/>
        <v>17.323968654000002</v>
      </c>
      <c r="Z29" s="405">
        <f t="shared" si="5"/>
        <v>1.9313231498327759</v>
      </c>
      <c r="AA29" s="168">
        <v>5.2</v>
      </c>
      <c r="AB29" s="166"/>
      <c r="AC29" s="406">
        <f t="shared" si="6"/>
        <v>1.0686196560000003</v>
      </c>
      <c r="AD29" s="407">
        <f t="shared" si="7"/>
        <v>0.11913262608695654</v>
      </c>
      <c r="AE29" s="169">
        <v>0.91</v>
      </c>
      <c r="AF29" s="131"/>
      <c r="AG29" s="408">
        <f t="shared" si="8"/>
        <v>0.18700843980000004</v>
      </c>
      <c r="AH29" s="408">
        <f t="shared" si="9"/>
        <v>2.0848209565217393E-2</v>
      </c>
      <c r="AI29" s="168">
        <v>5.9</v>
      </c>
      <c r="AJ29" s="166"/>
      <c r="AK29" s="406">
        <f t="shared" si="10"/>
        <v>1.2124723020000003</v>
      </c>
      <c r="AL29" s="409">
        <f t="shared" si="11"/>
        <v>0.13516971036789299</v>
      </c>
      <c r="AM29" s="170">
        <v>0.69099999999999995</v>
      </c>
      <c r="AN29" s="131"/>
      <c r="AO29" s="408">
        <f t="shared" si="12"/>
        <v>0.14200311197999999</v>
      </c>
      <c r="AP29" s="408">
        <f t="shared" si="13"/>
        <v>1.5830893197324412E-2</v>
      </c>
      <c r="AQ29" s="168">
        <v>1.53</v>
      </c>
      <c r="AR29" s="166"/>
      <c r="AS29" s="406">
        <f t="shared" si="14"/>
        <v>0.31442078340000007</v>
      </c>
      <c r="AT29" s="406">
        <f t="shared" si="15"/>
        <v>3.5052484214046831E-2</v>
      </c>
      <c r="AU29" s="410">
        <f t="shared" si="16"/>
        <v>11.100000000000001</v>
      </c>
      <c r="AV29" s="408">
        <f t="shared" si="17"/>
        <v>2.2810919580000006</v>
      </c>
      <c r="AW29" s="411">
        <f t="shared" si="18"/>
        <v>0.25430233645484956</v>
      </c>
      <c r="AX29" s="412">
        <f t="shared" si="19"/>
        <v>4.99</v>
      </c>
      <c r="AY29" s="406">
        <f t="shared" si="20"/>
        <v>1.0254638622000001</v>
      </c>
      <c r="AZ29" s="409">
        <f t="shared" si="21"/>
        <v>0.11432150080267559</v>
      </c>
    </row>
    <row r="30" spans="1:52" x14ac:dyDescent="0.2">
      <c r="A30" s="129">
        <v>41373.404166666667</v>
      </c>
      <c r="B30" s="162">
        <v>41373.99722222222</v>
      </c>
      <c r="C30" s="163" t="s">
        <v>142</v>
      </c>
      <c r="D30" s="132" t="s">
        <v>143</v>
      </c>
      <c r="E30" s="133">
        <v>10385.280000000001</v>
      </c>
      <c r="F30" s="134">
        <f t="shared" si="0"/>
        <v>1.0008326394671108</v>
      </c>
      <c r="G30" s="135"/>
      <c r="H30" s="136">
        <v>8</v>
      </c>
      <c r="I30" s="137">
        <v>41373.40347222222</v>
      </c>
      <c r="J30" s="138">
        <v>41373.99722222222</v>
      </c>
      <c r="K30" s="227"/>
      <c r="L30" s="140" t="s">
        <v>75</v>
      </c>
      <c r="M30" s="454" t="s">
        <v>137</v>
      </c>
      <c r="N30" s="141"/>
      <c r="O30" s="141"/>
      <c r="P30" s="141">
        <v>1.0558000000000001</v>
      </c>
      <c r="Q30" s="142">
        <v>10376.64</v>
      </c>
      <c r="R30" s="143">
        <f t="shared" si="1"/>
        <v>0.31868210840542854</v>
      </c>
      <c r="S30" s="165">
        <v>2464</v>
      </c>
      <c r="T30" s="166" t="s">
        <v>72</v>
      </c>
      <c r="U30" s="146">
        <f t="shared" si="2"/>
        <v>1596.1678163199999</v>
      </c>
      <c r="V30" s="403">
        <f t="shared" si="3"/>
        <v>177.94513002452618</v>
      </c>
      <c r="W30" s="167">
        <v>58.8</v>
      </c>
      <c r="X30" s="131"/>
      <c r="Y30" s="404">
        <f t="shared" si="4"/>
        <v>38.090368343999998</v>
      </c>
      <c r="Z30" s="405">
        <f t="shared" si="5"/>
        <v>4.2464178755852835</v>
      </c>
      <c r="AA30" s="168">
        <v>14.6</v>
      </c>
      <c r="AB30" s="166"/>
      <c r="AC30" s="406">
        <f t="shared" si="6"/>
        <v>9.4578125479999997</v>
      </c>
      <c r="AD30" s="407">
        <f t="shared" si="7"/>
        <v>1.0543826697881826</v>
      </c>
      <c r="AE30" s="169">
        <v>0.88</v>
      </c>
      <c r="AF30" s="131"/>
      <c r="AG30" s="408">
        <f t="shared" si="8"/>
        <v>0.57005993440000002</v>
      </c>
      <c r="AH30" s="408">
        <f t="shared" si="9"/>
        <v>6.35518321516165E-2</v>
      </c>
      <c r="AI30" s="168">
        <v>16</v>
      </c>
      <c r="AJ30" s="166"/>
      <c r="AK30" s="406">
        <f t="shared" si="10"/>
        <v>10.364726080000001</v>
      </c>
      <c r="AL30" s="409">
        <f t="shared" si="11"/>
        <v>1.1554878573021181</v>
      </c>
      <c r="AM30" s="170">
        <v>0.58299999999999996</v>
      </c>
      <c r="AN30" s="131"/>
      <c r="AO30" s="408">
        <f t="shared" si="12"/>
        <v>0.37766470653999995</v>
      </c>
      <c r="AP30" s="408">
        <f t="shared" si="13"/>
        <v>4.2103088800445922E-2</v>
      </c>
      <c r="AQ30" s="168">
        <v>4.71</v>
      </c>
      <c r="AR30" s="166"/>
      <c r="AS30" s="406">
        <f t="shared" si="14"/>
        <v>3.0511162398000002</v>
      </c>
      <c r="AT30" s="406">
        <f t="shared" si="15"/>
        <v>0.34014673799331102</v>
      </c>
      <c r="AU30" s="410">
        <f t="shared" si="16"/>
        <v>30.6</v>
      </c>
      <c r="AV30" s="408">
        <f t="shared" si="17"/>
        <v>19.822538628</v>
      </c>
      <c r="AW30" s="411">
        <f t="shared" si="18"/>
        <v>2.2098705270903007</v>
      </c>
      <c r="AX30" s="412">
        <f t="shared" si="19"/>
        <v>15.12</v>
      </c>
      <c r="AY30" s="406">
        <f t="shared" si="20"/>
        <v>9.794666145599999</v>
      </c>
      <c r="AZ30" s="409">
        <f t="shared" si="21"/>
        <v>1.0919360251505015</v>
      </c>
    </row>
    <row r="31" spans="1:52" x14ac:dyDescent="0.2">
      <c r="A31" s="129">
        <v>41373.997916666667</v>
      </c>
      <c r="B31" s="162">
        <v>41375.362499999996</v>
      </c>
      <c r="C31" s="163" t="s">
        <v>144</v>
      </c>
      <c r="D31" s="132" t="s">
        <v>145</v>
      </c>
      <c r="E31" s="133">
        <v>33687.360000000001</v>
      </c>
      <c r="F31" s="134">
        <f t="shared" si="0"/>
        <v>1.0082751486940782</v>
      </c>
      <c r="G31" s="135"/>
      <c r="H31" s="136">
        <v>15</v>
      </c>
      <c r="I31" s="137">
        <v>41373.99722222222</v>
      </c>
      <c r="J31" s="138">
        <v>41375.362499999996</v>
      </c>
      <c r="K31" s="227"/>
      <c r="L31" s="140" t="s">
        <v>75</v>
      </c>
      <c r="M31" s="454" t="s">
        <v>137</v>
      </c>
      <c r="N31" s="141"/>
      <c r="O31" s="141"/>
      <c r="P31" s="141">
        <v>1.4039999999999999</v>
      </c>
      <c r="Q31" s="142">
        <v>33410.879999999997</v>
      </c>
      <c r="R31" s="143">
        <f t="shared" si="1"/>
        <v>1.0260980126592774</v>
      </c>
      <c r="S31" s="165">
        <v>778</v>
      </c>
      <c r="T31" s="166" t="s">
        <v>72</v>
      </c>
      <c r="U31" s="146">
        <f t="shared" si="2"/>
        <v>1622.7387538799999</v>
      </c>
      <c r="V31" s="403">
        <f t="shared" si="3"/>
        <v>180.90733042140465</v>
      </c>
      <c r="W31" s="167">
        <v>47.5</v>
      </c>
      <c r="X31" s="131"/>
      <c r="Y31" s="404">
        <f t="shared" si="4"/>
        <v>99.07466685</v>
      </c>
      <c r="Z31" s="405">
        <f t="shared" si="5"/>
        <v>11.045113361204013</v>
      </c>
      <c r="AA31" s="168">
        <v>20.399999999999999</v>
      </c>
      <c r="AB31" s="166"/>
      <c r="AC31" s="406">
        <f t="shared" si="6"/>
        <v>42.549962183999995</v>
      </c>
      <c r="AD31" s="407">
        <f t="shared" si="7"/>
        <v>4.7435855277591967</v>
      </c>
      <c r="AE31" s="169">
        <v>0.86</v>
      </c>
      <c r="AF31" s="131"/>
      <c r="AG31" s="408">
        <f t="shared" si="8"/>
        <v>1.7937729156</v>
      </c>
      <c r="AH31" s="408">
        <f t="shared" si="9"/>
        <v>0.1999746840133779</v>
      </c>
      <c r="AI31" s="168">
        <v>5.5</v>
      </c>
      <c r="AJ31" s="166"/>
      <c r="AK31" s="406">
        <f t="shared" si="10"/>
        <v>11.471803530000001</v>
      </c>
      <c r="AL31" s="409">
        <f t="shared" si="11"/>
        <v>1.2789078628762542</v>
      </c>
      <c r="AM31" s="170">
        <v>0.56200000000000006</v>
      </c>
      <c r="AN31" s="131"/>
      <c r="AO31" s="408">
        <f t="shared" si="12"/>
        <v>1.1722097425200002</v>
      </c>
      <c r="AP31" s="408">
        <f t="shared" si="13"/>
        <v>0.13068113071571907</v>
      </c>
      <c r="AQ31" s="168">
        <v>1.4</v>
      </c>
      <c r="AR31" s="166"/>
      <c r="AS31" s="406">
        <f t="shared" si="14"/>
        <v>2.9200954439999998</v>
      </c>
      <c r="AT31" s="406">
        <f t="shared" si="15"/>
        <v>0.32554018327759193</v>
      </c>
      <c r="AU31" s="410">
        <f t="shared" si="16"/>
        <v>25.9</v>
      </c>
      <c r="AV31" s="408">
        <f t="shared" si="17"/>
        <v>54.021765713999997</v>
      </c>
      <c r="AW31" s="411">
        <f t="shared" si="18"/>
        <v>6.022493390635451</v>
      </c>
      <c r="AX31" s="412">
        <f t="shared" si="19"/>
        <v>4.6399999999999997</v>
      </c>
      <c r="AY31" s="406">
        <f t="shared" si="20"/>
        <v>9.678030614399999</v>
      </c>
      <c r="AZ31" s="409">
        <f t="shared" si="21"/>
        <v>1.078933178862876</v>
      </c>
    </row>
    <row r="32" spans="1:52" x14ac:dyDescent="0.2">
      <c r="A32" s="129">
        <v>41375.363194444442</v>
      </c>
      <c r="B32" s="162">
        <v>41377.970833333333</v>
      </c>
      <c r="C32" s="163" t="s">
        <v>146</v>
      </c>
      <c r="D32" s="132" t="s">
        <v>147</v>
      </c>
      <c r="E32" s="133">
        <v>17236.8</v>
      </c>
      <c r="F32" s="134">
        <f t="shared" si="0"/>
        <v>1.0555555555555556</v>
      </c>
      <c r="G32" s="135"/>
      <c r="H32" s="136">
        <v>12</v>
      </c>
      <c r="I32" s="137">
        <v>41375.362499999996</v>
      </c>
      <c r="J32" s="138">
        <v>41377.970833333333</v>
      </c>
      <c r="K32" s="227"/>
      <c r="L32" s="304" t="s">
        <v>75</v>
      </c>
      <c r="M32" s="229">
        <v>7.0275450000000045E-2</v>
      </c>
      <c r="N32" s="229"/>
      <c r="O32" s="229"/>
      <c r="P32" s="141">
        <v>0.17610000000000001</v>
      </c>
      <c r="Q32" s="142">
        <v>16329.6</v>
      </c>
      <c r="R32" s="143">
        <f t="shared" si="1"/>
        <v>0.50150639873960035</v>
      </c>
      <c r="S32" s="165">
        <v>239</v>
      </c>
      <c r="T32" s="166" t="s">
        <v>72</v>
      </c>
      <c r="U32" s="146">
        <f t="shared" si="2"/>
        <v>243.64333980000001</v>
      </c>
      <c r="V32" s="403">
        <f t="shared" si="3"/>
        <v>27.162022274247491</v>
      </c>
      <c r="W32" s="167">
        <v>65.099999999999994</v>
      </c>
      <c r="X32" s="131"/>
      <c r="Y32" s="404">
        <f t="shared" si="4"/>
        <v>66.364775820000006</v>
      </c>
      <c r="Z32" s="405">
        <f t="shared" si="5"/>
        <v>7.3985257324414713</v>
      </c>
      <c r="AA32" s="168">
        <v>21.1</v>
      </c>
      <c r="AB32" s="166"/>
      <c r="AC32" s="406">
        <f t="shared" si="6"/>
        <v>21.509935020000004</v>
      </c>
      <c r="AD32" s="407">
        <f t="shared" si="7"/>
        <v>2.3979860668896325</v>
      </c>
      <c r="AE32" s="169">
        <v>0.7</v>
      </c>
      <c r="AF32" s="131"/>
      <c r="AG32" s="408">
        <f t="shared" si="8"/>
        <v>0.71359974000000004</v>
      </c>
      <c r="AH32" s="408">
        <f t="shared" si="9"/>
        <v>7.9554040133779258E-2</v>
      </c>
      <c r="AI32" s="168">
        <v>3.49</v>
      </c>
      <c r="AJ32" s="166"/>
      <c r="AK32" s="406">
        <f t="shared" si="10"/>
        <v>3.5578044180000004</v>
      </c>
      <c r="AL32" s="409">
        <f t="shared" si="11"/>
        <v>0.39663371438127093</v>
      </c>
      <c r="AM32" s="170">
        <v>0.499</v>
      </c>
      <c r="AN32" s="131"/>
      <c r="AO32" s="408">
        <f t="shared" si="12"/>
        <v>0.50869467180000005</v>
      </c>
      <c r="AP32" s="408">
        <f t="shared" si="13"/>
        <v>5.6710665752508362E-2</v>
      </c>
      <c r="AQ32" s="168">
        <v>0.83699999999999997</v>
      </c>
      <c r="AR32" s="166"/>
      <c r="AS32" s="406">
        <f t="shared" si="14"/>
        <v>0.85326140340000012</v>
      </c>
      <c r="AT32" s="406">
        <f t="shared" si="15"/>
        <v>9.5123902274247496E-2</v>
      </c>
      <c r="AU32" s="410">
        <f t="shared" si="16"/>
        <v>24.590000000000003</v>
      </c>
      <c r="AV32" s="408">
        <f t="shared" si="17"/>
        <v>25.067739438000004</v>
      </c>
      <c r="AW32" s="411">
        <f t="shared" si="18"/>
        <v>2.794619781270903</v>
      </c>
      <c r="AX32" s="412">
        <f t="shared" si="19"/>
        <v>2.79</v>
      </c>
      <c r="AY32" s="406">
        <f t="shared" si="20"/>
        <v>2.8442046780000001</v>
      </c>
      <c r="AZ32" s="409">
        <f t="shared" si="21"/>
        <v>0.31707967424749162</v>
      </c>
    </row>
    <row r="33" spans="1:52" x14ac:dyDescent="0.2">
      <c r="A33" s="244">
        <v>41376.352777777778</v>
      </c>
      <c r="B33" s="245"/>
      <c r="C33" s="246" t="s">
        <v>148</v>
      </c>
      <c r="D33" s="247" t="s">
        <v>149</v>
      </c>
      <c r="E33" s="248"/>
      <c r="F33" s="249"/>
      <c r="G33" s="455"/>
      <c r="H33" s="251"/>
      <c r="I33" s="244">
        <v>41377.970833333333</v>
      </c>
      <c r="J33" s="456">
        <v>41379.074305555558</v>
      </c>
      <c r="K33" s="227"/>
      <c r="L33" s="493" t="s">
        <v>150</v>
      </c>
      <c r="M33" s="254"/>
      <c r="N33" s="254"/>
      <c r="O33" s="254"/>
      <c r="P33" s="250">
        <v>3.3099999999999997E-2</v>
      </c>
      <c r="Q33" s="255">
        <v>1520.64</v>
      </c>
      <c r="R33" s="256">
        <f t="shared" si="1"/>
        <v>4.6701124961994522E-2</v>
      </c>
      <c r="S33" s="458">
        <v>270</v>
      </c>
      <c r="T33" s="459" t="s">
        <v>72</v>
      </c>
      <c r="U33" s="259">
        <f t="shared" si="2"/>
        <v>25.631337600000005</v>
      </c>
      <c r="V33" s="460">
        <f t="shared" si="3"/>
        <v>2.8574512374581942</v>
      </c>
      <c r="W33" s="461">
        <v>67</v>
      </c>
      <c r="X33" s="459"/>
      <c r="Y33" s="259">
        <f t="shared" si="4"/>
        <v>6.3603689600000006</v>
      </c>
      <c r="Z33" s="460">
        <f t="shared" si="5"/>
        <v>0.70907123299888519</v>
      </c>
      <c r="AA33" s="462">
        <v>16.5</v>
      </c>
      <c r="AB33" s="459"/>
      <c r="AC33" s="463">
        <f t="shared" si="6"/>
        <v>1.5663595200000002</v>
      </c>
      <c r="AD33" s="464">
        <f t="shared" si="7"/>
        <v>0.17462202006688965</v>
      </c>
      <c r="AE33" s="462">
        <v>0.71</v>
      </c>
      <c r="AF33" s="459"/>
      <c r="AG33" s="463">
        <f t="shared" si="8"/>
        <v>6.7400924800000012E-2</v>
      </c>
      <c r="AH33" s="463">
        <f t="shared" si="9"/>
        <v>7.5140384392419187E-3</v>
      </c>
      <c r="AI33" s="462">
        <v>3.7</v>
      </c>
      <c r="AJ33" s="459"/>
      <c r="AK33" s="463">
        <f t="shared" si="10"/>
        <v>0.35124425600000003</v>
      </c>
      <c r="AL33" s="465">
        <f t="shared" si="11"/>
        <v>3.9157665105908582E-2</v>
      </c>
      <c r="AM33" s="466">
        <v>0.439</v>
      </c>
      <c r="AN33" s="459"/>
      <c r="AO33" s="463">
        <f t="shared" si="12"/>
        <v>4.1674656320000003E-2</v>
      </c>
      <c r="AP33" s="463">
        <f t="shared" si="13"/>
        <v>4.6460040490523971E-3</v>
      </c>
      <c r="AQ33" s="462">
        <v>0.8</v>
      </c>
      <c r="AR33" s="459"/>
      <c r="AS33" s="463">
        <f t="shared" si="14"/>
        <v>7.5944704000000016E-2</v>
      </c>
      <c r="AT33" s="463">
        <f t="shared" si="15"/>
        <v>8.4665221850613159E-3</v>
      </c>
      <c r="AU33" s="467">
        <f t="shared" si="16"/>
        <v>20.2</v>
      </c>
      <c r="AV33" s="463">
        <f t="shared" si="17"/>
        <v>1.917603776</v>
      </c>
      <c r="AW33" s="465">
        <f t="shared" si="18"/>
        <v>0.21377968517279819</v>
      </c>
      <c r="AX33" s="467">
        <f t="shared" si="19"/>
        <v>2.99</v>
      </c>
      <c r="AY33" s="463">
        <f t="shared" si="20"/>
        <v>0.28384333120000005</v>
      </c>
      <c r="AZ33" s="465">
        <f t="shared" si="21"/>
        <v>3.1643626666666667E-2</v>
      </c>
    </row>
    <row r="34" spans="1:52" x14ac:dyDescent="0.2">
      <c r="A34" s="129">
        <v>41379.074305555558</v>
      </c>
      <c r="B34" s="162">
        <v>41379.75</v>
      </c>
      <c r="C34" s="163" t="s">
        <v>151</v>
      </c>
      <c r="D34" s="132" t="s">
        <v>152</v>
      </c>
      <c r="E34" s="133">
        <v>8536.32</v>
      </c>
      <c r="F34" s="134">
        <f t="shared" si="0"/>
        <v>1.0786026200873362</v>
      </c>
      <c r="G34" s="135"/>
      <c r="H34" s="136">
        <v>6</v>
      </c>
      <c r="I34" s="137">
        <v>41379.074305555558</v>
      </c>
      <c r="J34" s="138">
        <v>41379.75</v>
      </c>
      <c r="K34" s="227"/>
      <c r="L34" s="304" t="s">
        <v>82</v>
      </c>
      <c r="M34" s="229"/>
      <c r="N34" s="229"/>
      <c r="O34" s="229"/>
      <c r="P34" s="141">
        <v>0.57089999999999996</v>
      </c>
      <c r="Q34" s="142">
        <v>7914.24</v>
      </c>
      <c r="R34" s="143">
        <f t="shared" si="1"/>
        <v>0.24305812764310786</v>
      </c>
      <c r="S34" s="165">
        <v>2981</v>
      </c>
      <c r="T34" s="166" t="s">
        <v>72</v>
      </c>
      <c r="U34" s="146">
        <f t="shared" si="2"/>
        <v>1472.82887048</v>
      </c>
      <c r="V34" s="403">
        <f t="shared" si="3"/>
        <v>164.19496883835004</v>
      </c>
      <c r="W34" s="307">
        <v>55.9</v>
      </c>
      <c r="X34" s="131"/>
      <c r="Y34" s="404">
        <f t="shared" si="4"/>
        <v>27.618629272</v>
      </c>
      <c r="Z34" s="405">
        <f t="shared" si="5"/>
        <v>3.0789999188405797</v>
      </c>
      <c r="AA34" s="168">
        <v>17.100000000000001</v>
      </c>
      <c r="AB34" s="166"/>
      <c r="AC34" s="406">
        <f t="shared" si="6"/>
        <v>8.4486325680000007</v>
      </c>
      <c r="AD34" s="407">
        <f t="shared" si="7"/>
        <v>0.94187654046822744</v>
      </c>
      <c r="AE34" s="169">
        <v>0.56000000000000005</v>
      </c>
      <c r="AF34" s="131"/>
      <c r="AG34" s="408">
        <f t="shared" si="8"/>
        <v>0.27668036480000002</v>
      </c>
      <c r="AH34" s="408">
        <f t="shared" si="9"/>
        <v>3.0845079687848383E-2</v>
      </c>
      <c r="AI34" s="168">
        <v>12.9</v>
      </c>
      <c r="AJ34" s="166"/>
      <c r="AK34" s="406">
        <f t="shared" si="10"/>
        <v>6.373529832</v>
      </c>
      <c r="AL34" s="409">
        <f t="shared" si="11"/>
        <v>0.71053844280936451</v>
      </c>
      <c r="AM34" s="170">
        <v>0.51100000000000001</v>
      </c>
      <c r="AN34" s="131"/>
      <c r="AO34" s="408">
        <f t="shared" si="12"/>
        <v>0.25247083288</v>
      </c>
      <c r="AP34" s="408">
        <f t="shared" si="13"/>
        <v>2.8146135215161648E-2</v>
      </c>
      <c r="AQ34" s="168">
        <v>3.55</v>
      </c>
      <c r="AR34" s="166"/>
      <c r="AS34" s="406">
        <f t="shared" si="14"/>
        <v>1.7539558839999998</v>
      </c>
      <c r="AT34" s="406">
        <f t="shared" si="15"/>
        <v>0.19553577302118169</v>
      </c>
      <c r="AU34" s="410">
        <f t="shared" si="16"/>
        <v>30</v>
      </c>
      <c r="AV34" s="408">
        <f t="shared" si="17"/>
        <v>14.8221624</v>
      </c>
      <c r="AW34" s="411">
        <f t="shared" si="18"/>
        <v>1.6524149832775918</v>
      </c>
      <c r="AX34" s="412">
        <f t="shared" si="19"/>
        <v>12.34</v>
      </c>
      <c r="AY34" s="406">
        <f t="shared" si="20"/>
        <v>6.0968494671999993</v>
      </c>
      <c r="AZ34" s="409">
        <f t="shared" si="21"/>
        <v>0.67969336312151607</v>
      </c>
    </row>
    <row r="35" spans="1:52" x14ac:dyDescent="0.2">
      <c r="A35" s="230"/>
      <c r="B35" s="231"/>
      <c r="C35" s="232"/>
      <c r="D35" s="233"/>
      <c r="E35" s="114"/>
      <c r="F35" s="110"/>
      <c r="G35" s="234"/>
      <c r="H35" s="235"/>
      <c r="I35" s="230">
        <v>41379.75</v>
      </c>
      <c r="J35" s="301">
        <v>41381.552083333336</v>
      </c>
      <c r="K35" s="227"/>
      <c r="L35" s="306"/>
      <c r="M35" s="239"/>
      <c r="N35" s="239"/>
      <c r="O35" s="239"/>
      <c r="P35" s="240">
        <v>2.5700000000000001E-2</v>
      </c>
      <c r="Q35" s="241">
        <v>993.6</v>
      </c>
      <c r="R35" s="118">
        <f t="shared" si="1"/>
        <v>3.0514939605848692E-2</v>
      </c>
      <c r="S35" s="298">
        <f>S33</f>
        <v>270</v>
      </c>
      <c r="T35" s="490"/>
      <c r="U35" s="417">
        <f t="shared" si="2"/>
        <v>16.747749000000002</v>
      </c>
      <c r="V35" s="418">
        <f t="shared" si="3"/>
        <v>1.8670846153846155</v>
      </c>
      <c r="W35" s="491">
        <f>W33</f>
        <v>67</v>
      </c>
      <c r="X35" s="490"/>
      <c r="Y35" s="417">
        <f t="shared" si="4"/>
        <v>4.1559229000000002</v>
      </c>
      <c r="Z35" s="418">
        <f t="shared" si="5"/>
        <v>0.46331358974358972</v>
      </c>
      <c r="AA35" s="491">
        <f>AA33</f>
        <v>16.5</v>
      </c>
      <c r="AB35" s="490"/>
      <c r="AC35" s="420">
        <f t="shared" si="6"/>
        <v>1.0234735500000001</v>
      </c>
      <c r="AD35" s="421">
        <f t="shared" si="7"/>
        <v>0.11409961538461538</v>
      </c>
      <c r="AE35" s="491">
        <f>AE33</f>
        <v>0.71</v>
      </c>
      <c r="AF35" s="490"/>
      <c r="AG35" s="420">
        <f t="shared" si="8"/>
        <v>4.4040377000000006E-2</v>
      </c>
      <c r="AH35" s="420">
        <f t="shared" si="9"/>
        <v>4.9097410256410262E-3</v>
      </c>
      <c r="AI35" s="491">
        <f>AI33</f>
        <v>3.7</v>
      </c>
      <c r="AJ35" s="490"/>
      <c r="AK35" s="420">
        <f t="shared" si="10"/>
        <v>0.22950619000000003</v>
      </c>
      <c r="AL35" s="422">
        <f t="shared" si="11"/>
        <v>2.5585974358974362E-2</v>
      </c>
      <c r="AM35" s="491">
        <f>AM33</f>
        <v>0.439</v>
      </c>
      <c r="AN35" s="490"/>
      <c r="AO35" s="420">
        <f t="shared" si="12"/>
        <v>2.7230599300000002E-2</v>
      </c>
      <c r="AP35" s="420">
        <f t="shared" si="13"/>
        <v>3.0357412820512819E-3</v>
      </c>
      <c r="AQ35" s="491">
        <f>AQ33</f>
        <v>0.8</v>
      </c>
      <c r="AR35" s="490"/>
      <c r="AS35" s="420">
        <f t="shared" si="14"/>
        <v>4.9622960000000008E-2</v>
      </c>
      <c r="AT35" s="420">
        <f t="shared" si="15"/>
        <v>5.5321025641025647E-3</v>
      </c>
      <c r="AU35" s="423">
        <f t="shared" si="16"/>
        <v>20.2</v>
      </c>
      <c r="AV35" s="420">
        <f t="shared" si="17"/>
        <v>1.2529797400000002</v>
      </c>
      <c r="AW35" s="422">
        <f t="shared" si="18"/>
        <v>0.13968558974358977</v>
      </c>
      <c r="AX35" s="423">
        <f t="shared" si="19"/>
        <v>2.99</v>
      </c>
      <c r="AY35" s="420">
        <f t="shared" si="20"/>
        <v>0.18546581300000003</v>
      </c>
      <c r="AZ35" s="422">
        <f t="shared" si="21"/>
        <v>2.0676233333333335E-2</v>
      </c>
    </row>
    <row r="36" spans="1:52" ht="12.75" thickBot="1" x14ac:dyDescent="0.25">
      <c r="A36" s="173">
        <v>41381.552083333336</v>
      </c>
      <c r="B36" s="174">
        <v>41383.895833333336</v>
      </c>
      <c r="C36" s="175" t="s">
        <v>153</v>
      </c>
      <c r="D36" s="176" t="s">
        <v>154</v>
      </c>
      <c r="E36" s="177">
        <v>7102.08</v>
      </c>
      <c r="F36" s="178">
        <f t="shared" si="0"/>
        <v>1</v>
      </c>
      <c r="G36" s="494"/>
      <c r="H36" s="180">
        <v>6</v>
      </c>
      <c r="I36" s="181">
        <v>41381.552083333336</v>
      </c>
      <c r="J36" s="182">
        <v>41383.90625</v>
      </c>
      <c r="K36" s="495"/>
      <c r="L36" s="496" t="s">
        <v>82</v>
      </c>
      <c r="M36" s="497"/>
      <c r="N36" s="497"/>
      <c r="O36" s="497"/>
      <c r="P36" s="185">
        <v>0.1235</v>
      </c>
      <c r="Q36" s="186">
        <v>7102.08</v>
      </c>
      <c r="R36" s="187">
        <f t="shared" si="1"/>
        <v>0.21811548135658806</v>
      </c>
      <c r="S36" s="196">
        <v>235</v>
      </c>
      <c r="T36" s="189" t="s">
        <v>72</v>
      </c>
      <c r="U36" s="190">
        <f t="shared" si="2"/>
        <v>104.19203460000001</v>
      </c>
      <c r="V36" s="191">
        <f t="shared" si="3"/>
        <v>11.615611438127091</v>
      </c>
      <c r="W36" s="498">
        <v>83.7</v>
      </c>
      <c r="X36" s="193"/>
      <c r="Y36" s="194">
        <f t="shared" si="4"/>
        <v>37.110099132000002</v>
      </c>
      <c r="Z36" s="195">
        <f t="shared" si="5"/>
        <v>4.137134797324415</v>
      </c>
      <c r="AA36" s="196">
        <v>12.2</v>
      </c>
      <c r="AB36" s="189"/>
      <c r="AC36" s="197">
        <f t="shared" si="6"/>
        <v>5.4091183919999999</v>
      </c>
      <c r="AD36" s="198">
        <f t="shared" si="7"/>
        <v>0.60302323210702335</v>
      </c>
      <c r="AE36" s="199">
        <v>0.44</v>
      </c>
      <c r="AF36" s="193"/>
      <c r="AG36" s="200">
        <f t="shared" si="8"/>
        <v>0.19508295840000001</v>
      </c>
      <c r="AH36" s="200">
        <f t="shared" si="9"/>
        <v>2.1748378862876252E-2</v>
      </c>
      <c r="AI36" s="196">
        <v>3.29</v>
      </c>
      <c r="AJ36" s="189"/>
      <c r="AK36" s="197">
        <f t="shared" si="10"/>
        <v>1.4586884844000001</v>
      </c>
      <c r="AL36" s="201">
        <f t="shared" si="11"/>
        <v>0.16261856013377926</v>
      </c>
      <c r="AM36" s="202">
        <v>0.502</v>
      </c>
      <c r="AN36" s="193"/>
      <c r="AO36" s="200">
        <f t="shared" si="12"/>
        <v>0.22257192072000001</v>
      </c>
      <c r="AP36" s="200">
        <f t="shared" si="13"/>
        <v>2.4812923157190636E-2</v>
      </c>
      <c r="AQ36" s="196">
        <v>0.92800000000000005</v>
      </c>
      <c r="AR36" s="189"/>
      <c r="AS36" s="197">
        <f t="shared" si="14"/>
        <v>0.41144769408000004</v>
      </c>
      <c r="AT36" s="197">
        <f t="shared" si="15"/>
        <v>4.5869308147157194E-2</v>
      </c>
      <c r="AU36" s="203">
        <f t="shared" si="16"/>
        <v>15.489999999999998</v>
      </c>
      <c r="AV36" s="200">
        <f t="shared" si="17"/>
        <v>6.8678068763999995</v>
      </c>
      <c r="AW36" s="204">
        <f t="shared" si="18"/>
        <v>0.76564179224080253</v>
      </c>
      <c r="AX36" s="205">
        <f t="shared" si="19"/>
        <v>2.85</v>
      </c>
      <c r="AY36" s="197">
        <f t="shared" si="20"/>
        <v>1.2636055260000001</v>
      </c>
      <c r="AZ36" s="201">
        <f t="shared" si="21"/>
        <v>0.14087018127090301</v>
      </c>
    </row>
    <row r="37" spans="1:52" ht="12.75" thickTop="1" x14ac:dyDescent="0.2">
      <c r="A37" s="499"/>
      <c r="B37" s="500"/>
      <c r="C37" s="501"/>
      <c r="D37" s="502"/>
      <c r="E37" s="503"/>
      <c r="F37" s="504"/>
      <c r="G37" s="505"/>
      <c r="H37" s="506"/>
      <c r="I37" s="499">
        <v>41394.219444444447</v>
      </c>
      <c r="J37" s="507">
        <v>41394.302083333336</v>
      </c>
      <c r="K37" s="508"/>
      <c r="L37" s="509" t="s">
        <v>82</v>
      </c>
      <c r="M37" s="509"/>
      <c r="N37" s="510"/>
      <c r="O37" s="510"/>
      <c r="P37" s="511">
        <v>1.9599999999999999E-2</v>
      </c>
      <c r="Q37" s="512">
        <v>51.839999999999996</v>
      </c>
      <c r="R37" s="447">
        <f t="shared" si="1"/>
        <v>1.5920838055225404E-3</v>
      </c>
      <c r="S37" s="513">
        <f>S36</f>
        <v>235</v>
      </c>
      <c r="T37" s="514"/>
      <c r="U37" s="448">
        <f t="shared" si="2"/>
        <v>0.76052580000000003</v>
      </c>
      <c r="V37" s="449">
        <f t="shared" si="3"/>
        <v>8.4785484949832776E-2</v>
      </c>
      <c r="W37" s="515">
        <f>W36</f>
        <v>83.7</v>
      </c>
      <c r="X37" s="514"/>
      <c r="Y37" s="448">
        <f t="shared" si="4"/>
        <v>0.270876636</v>
      </c>
      <c r="Z37" s="449">
        <f t="shared" si="5"/>
        <v>3.0198064214046822E-2</v>
      </c>
      <c r="AA37" s="515">
        <f>AA36</f>
        <v>12.2</v>
      </c>
      <c r="AB37" s="514"/>
      <c r="AC37" s="450">
        <f t="shared" si="6"/>
        <v>3.9482615999999991E-2</v>
      </c>
      <c r="AD37" s="451">
        <f t="shared" si="7"/>
        <v>4.4016294314381255E-3</v>
      </c>
      <c r="AE37" s="515">
        <f>AE36</f>
        <v>0.44</v>
      </c>
      <c r="AF37" s="514"/>
      <c r="AG37" s="450">
        <f t="shared" si="8"/>
        <v>1.4239631999999999E-3</v>
      </c>
      <c r="AH37" s="450">
        <f t="shared" si="9"/>
        <v>1.5874729096989964E-4</v>
      </c>
      <c r="AI37" s="515">
        <f>AI36</f>
        <v>3.29</v>
      </c>
      <c r="AJ37" s="514"/>
      <c r="AK37" s="450">
        <f t="shared" si="10"/>
        <v>1.06473612E-2</v>
      </c>
      <c r="AL37" s="452">
        <f t="shared" si="11"/>
        <v>1.1869967892976588E-3</v>
      </c>
      <c r="AM37" s="515">
        <f>AM36</f>
        <v>0.502</v>
      </c>
      <c r="AN37" s="514"/>
      <c r="AO37" s="450">
        <f t="shared" si="12"/>
        <v>1.62461256E-3</v>
      </c>
      <c r="AP37" s="450">
        <f t="shared" si="13"/>
        <v>1.8111622742474916E-4</v>
      </c>
      <c r="AQ37" s="515">
        <f>AQ36</f>
        <v>0.92800000000000005</v>
      </c>
      <c r="AR37" s="514"/>
      <c r="AS37" s="450">
        <f t="shared" si="14"/>
        <v>3.0032678400000001E-3</v>
      </c>
      <c r="AT37" s="450">
        <f t="shared" si="15"/>
        <v>3.3481246822742475E-4</v>
      </c>
      <c r="AU37" s="453">
        <f t="shared" si="16"/>
        <v>15.489999999999998</v>
      </c>
      <c r="AV37" s="450">
        <f t="shared" si="17"/>
        <v>5.0129977199999988E-2</v>
      </c>
      <c r="AW37" s="452">
        <f t="shared" si="18"/>
        <v>5.588626220735784E-3</v>
      </c>
      <c r="AX37" s="453">
        <f t="shared" si="19"/>
        <v>2.85</v>
      </c>
      <c r="AY37" s="450">
        <f t="shared" si="20"/>
        <v>9.2233980000000007E-3</v>
      </c>
      <c r="AZ37" s="452">
        <f t="shared" si="21"/>
        <v>1.0282494983277592E-3</v>
      </c>
    </row>
    <row r="38" spans="1:52" x14ac:dyDescent="0.2">
      <c r="A38" s="308"/>
      <c r="B38" s="309"/>
      <c r="C38" s="310"/>
      <c r="D38" s="311"/>
      <c r="E38" s="312"/>
      <c r="F38" s="516"/>
      <c r="G38" s="313"/>
      <c r="H38" s="314"/>
      <c r="I38" s="308">
        <v>41396.662499999999</v>
      </c>
      <c r="J38" s="315">
        <v>41396.708333333336</v>
      </c>
      <c r="K38" s="237"/>
      <c r="L38" s="316" t="s">
        <v>82</v>
      </c>
      <c r="M38" s="316"/>
      <c r="N38" s="317"/>
      <c r="O38" s="317"/>
      <c r="P38" s="318">
        <v>1.66E-2</v>
      </c>
      <c r="Q38" s="319">
        <v>34.56</v>
      </c>
      <c r="R38" s="118">
        <f t="shared" si="1"/>
        <v>1.0613892036816937E-3</v>
      </c>
      <c r="S38" s="320">
        <f>S36</f>
        <v>235</v>
      </c>
      <c r="T38" s="517"/>
      <c r="U38" s="417">
        <f t="shared" si="2"/>
        <v>0.50701720000000006</v>
      </c>
      <c r="V38" s="418">
        <f t="shared" si="3"/>
        <v>5.6523656633221855E-2</v>
      </c>
      <c r="W38" s="518">
        <f>W36</f>
        <v>83.7</v>
      </c>
      <c r="X38" s="517"/>
      <c r="Y38" s="417">
        <f t="shared" si="4"/>
        <v>0.18058442400000005</v>
      </c>
      <c r="Z38" s="418">
        <f t="shared" si="5"/>
        <v>2.0132042809364554E-2</v>
      </c>
      <c r="AA38" s="518">
        <f>AA36</f>
        <v>12.2</v>
      </c>
      <c r="AB38" s="517"/>
      <c r="AC38" s="420">
        <f t="shared" si="6"/>
        <v>2.6321744000000001E-2</v>
      </c>
      <c r="AD38" s="421">
        <f t="shared" si="7"/>
        <v>2.9344196209587512E-3</v>
      </c>
      <c r="AE38" s="518">
        <f>AE36</f>
        <v>0.44</v>
      </c>
      <c r="AF38" s="517"/>
      <c r="AG38" s="420">
        <f t="shared" si="8"/>
        <v>9.4930880000000011E-4</v>
      </c>
      <c r="AH38" s="420">
        <f t="shared" si="9"/>
        <v>1.0583152731326645E-4</v>
      </c>
      <c r="AI38" s="518">
        <f>AI36</f>
        <v>3.29</v>
      </c>
      <c r="AJ38" s="517"/>
      <c r="AK38" s="420">
        <f t="shared" si="10"/>
        <v>7.0982408000000007E-3</v>
      </c>
      <c r="AL38" s="422">
        <f t="shared" si="11"/>
        <v>7.9133119286510598E-4</v>
      </c>
      <c r="AM38" s="518">
        <f>AM36</f>
        <v>0.502</v>
      </c>
      <c r="AN38" s="517"/>
      <c r="AO38" s="420">
        <f t="shared" si="12"/>
        <v>1.0830750400000002E-3</v>
      </c>
      <c r="AP38" s="420">
        <f t="shared" si="13"/>
        <v>1.2074415161649946E-4</v>
      </c>
      <c r="AQ38" s="518">
        <f>AQ36</f>
        <v>0.92800000000000005</v>
      </c>
      <c r="AR38" s="517"/>
      <c r="AS38" s="420">
        <f t="shared" si="14"/>
        <v>2.0021785600000002E-3</v>
      </c>
      <c r="AT38" s="420">
        <f t="shared" si="15"/>
        <v>2.2320831215161651E-4</v>
      </c>
      <c r="AU38" s="423">
        <f t="shared" si="16"/>
        <v>15.489999999999998</v>
      </c>
      <c r="AV38" s="420">
        <f t="shared" si="17"/>
        <v>3.3419984799999997E-2</v>
      </c>
      <c r="AW38" s="422">
        <f t="shared" si="18"/>
        <v>3.7257508138238567E-3</v>
      </c>
      <c r="AX38" s="423">
        <f t="shared" si="19"/>
        <v>2.85</v>
      </c>
      <c r="AY38" s="420">
        <f t="shared" si="20"/>
        <v>6.148932000000001E-3</v>
      </c>
      <c r="AZ38" s="422">
        <f t="shared" si="21"/>
        <v>6.8549966555183956E-4</v>
      </c>
    </row>
    <row r="39" spans="1:52" x14ac:dyDescent="0.2">
      <c r="A39" s="323">
        <v>41396.746527777781</v>
      </c>
      <c r="B39" s="324">
        <v>41400.333333333336</v>
      </c>
      <c r="C39" s="325" t="s">
        <v>155</v>
      </c>
      <c r="D39" s="326" t="s">
        <v>156</v>
      </c>
      <c r="E39" s="327">
        <v>26153.280000000002</v>
      </c>
      <c r="F39" s="519"/>
      <c r="G39" s="328"/>
      <c r="H39" s="329">
        <v>27</v>
      </c>
      <c r="I39" s="330">
        <v>41396.745138888888</v>
      </c>
      <c r="J39" s="331">
        <v>41400.34375</v>
      </c>
      <c r="K39" s="332"/>
      <c r="L39" s="333" t="s">
        <v>82</v>
      </c>
      <c r="M39" s="333"/>
      <c r="N39" s="334"/>
      <c r="O39" s="334"/>
      <c r="P39" s="335">
        <v>0.65900000000000003</v>
      </c>
      <c r="Q39" s="336">
        <v>26161.920000000002</v>
      </c>
      <c r="R39" s="143">
        <f t="shared" si="1"/>
        <v>0.80347162718704213</v>
      </c>
      <c r="S39" s="337">
        <v>1094</v>
      </c>
      <c r="T39" s="338" t="s">
        <v>72</v>
      </c>
      <c r="U39" s="146">
        <f t="shared" si="2"/>
        <v>1786.7674481600002</v>
      </c>
      <c r="V39" s="403">
        <f t="shared" si="3"/>
        <v>199.19369544704571</v>
      </c>
      <c r="W39" s="339">
        <v>54.2</v>
      </c>
      <c r="X39" s="340"/>
      <c r="Y39" s="404">
        <f t="shared" si="4"/>
        <v>88.521751088000016</v>
      </c>
      <c r="Z39" s="405">
        <f t="shared" si="5"/>
        <v>9.8686456062430334</v>
      </c>
      <c r="AA39" s="341">
        <v>19.3</v>
      </c>
      <c r="AB39" s="338"/>
      <c r="AC39" s="406">
        <f t="shared" si="6"/>
        <v>31.521582952000003</v>
      </c>
      <c r="AD39" s="407">
        <f t="shared" si="7"/>
        <v>3.5141118118171684</v>
      </c>
      <c r="AE39" s="342">
        <v>0.32</v>
      </c>
      <c r="AF39" s="340"/>
      <c r="AG39" s="408">
        <f t="shared" si="8"/>
        <v>0.52263764480000008</v>
      </c>
      <c r="AH39" s="408">
        <f t="shared" si="9"/>
        <v>5.8265066309921967E-2</v>
      </c>
      <c r="AI39" s="341">
        <v>4.84</v>
      </c>
      <c r="AJ39" s="338" t="s">
        <v>72</v>
      </c>
      <c r="AK39" s="406">
        <f t="shared" si="10"/>
        <v>7.9048943776000007</v>
      </c>
      <c r="AL39" s="409">
        <f t="shared" si="11"/>
        <v>0.88125912793756966</v>
      </c>
      <c r="AM39" s="343">
        <v>0.56699999999999995</v>
      </c>
      <c r="AN39" s="340"/>
      <c r="AO39" s="408">
        <f t="shared" si="12"/>
        <v>0.92604857687999997</v>
      </c>
      <c r="AP39" s="408">
        <f t="shared" si="13"/>
        <v>0.10323841436789297</v>
      </c>
      <c r="AQ39" s="341">
        <v>1.65</v>
      </c>
      <c r="AR39" s="338" t="s">
        <v>72</v>
      </c>
      <c r="AS39" s="406">
        <f t="shared" si="14"/>
        <v>2.6948503559999999</v>
      </c>
      <c r="AT39" s="406">
        <f t="shared" si="15"/>
        <v>0.30042924816053507</v>
      </c>
      <c r="AU39" s="410">
        <f t="shared" si="16"/>
        <v>24.14</v>
      </c>
      <c r="AV39" s="408">
        <f t="shared" si="17"/>
        <v>39.426477329600004</v>
      </c>
      <c r="AW39" s="411">
        <f t="shared" si="18"/>
        <v>4.3953709397547378</v>
      </c>
      <c r="AX39" s="412">
        <f t="shared" si="19"/>
        <v>4.5199999999999996</v>
      </c>
      <c r="AY39" s="406">
        <f t="shared" si="20"/>
        <v>7.3822567328000002</v>
      </c>
      <c r="AZ39" s="409">
        <f t="shared" si="21"/>
        <v>0.82299406162764766</v>
      </c>
    </row>
    <row r="40" spans="1:52" x14ac:dyDescent="0.2">
      <c r="A40" s="308"/>
      <c r="B40" s="309"/>
      <c r="C40" s="310"/>
      <c r="D40" s="311"/>
      <c r="E40" s="312"/>
      <c r="F40" s="516"/>
      <c r="G40" s="313"/>
      <c r="H40" s="314"/>
      <c r="I40" s="308">
        <v>41403.739583333336</v>
      </c>
      <c r="J40" s="315">
        <v>41406.4375</v>
      </c>
      <c r="K40" s="237"/>
      <c r="L40" s="316" t="s">
        <v>82</v>
      </c>
      <c r="M40" s="316"/>
      <c r="N40" s="317"/>
      <c r="O40" s="317"/>
      <c r="P40" s="318">
        <v>5.8200000000000002E-2</v>
      </c>
      <c r="Q40" s="319">
        <v>2842.56</v>
      </c>
      <c r="R40" s="118">
        <f t="shared" si="1"/>
        <v>8.7299262002819303E-2</v>
      </c>
      <c r="S40" s="320">
        <f>S36</f>
        <v>235</v>
      </c>
      <c r="T40" s="517"/>
      <c r="U40" s="417">
        <f t="shared" si="2"/>
        <v>41.702164699999997</v>
      </c>
      <c r="V40" s="418">
        <f t="shared" si="3"/>
        <v>4.6490707580824964</v>
      </c>
      <c r="W40" s="518">
        <f>W36</f>
        <v>83.7</v>
      </c>
      <c r="X40" s="517"/>
      <c r="Y40" s="417">
        <f t="shared" si="4"/>
        <v>14.853068874</v>
      </c>
      <c r="Z40" s="418">
        <f t="shared" si="5"/>
        <v>1.655860521070234</v>
      </c>
      <c r="AA40" s="518">
        <f>AA36</f>
        <v>12.2</v>
      </c>
      <c r="AB40" s="517"/>
      <c r="AC40" s="420">
        <f t="shared" si="6"/>
        <v>2.1649634440000001</v>
      </c>
      <c r="AD40" s="421">
        <f t="shared" si="7"/>
        <v>0.2413560138238573</v>
      </c>
      <c r="AE40" s="518">
        <f>AE36</f>
        <v>0.44</v>
      </c>
      <c r="AF40" s="517"/>
      <c r="AG40" s="420">
        <f t="shared" si="8"/>
        <v>7.8080648799999999E-2</v>
      </c>
      <c r="AH40" s="420">
        <f t="shared" si="9"/>
        <v>8.7046431215161649E-3</v>
      </c>
      <c r="AI40" s="518">
        <f>AI36</f>
        <v>3.29</v>
      </c>
      <c r="AJ40" s="517"/>
      <c r="AK40" s="420">
        <f t="shared" si="10"/>
        <v>0.58383030580000006</v>
      </c>
      <c r="AL40" s="422">
        <f t="shared" si="11"/>
        <v>6.5086990613154969E-2</v>
      </c>
      <c r="AM40" s="518">
        <f>AM36</f>
        <v>0.502</v>
      </c>
      <c r="AN40" s="517"/>
      <c r="AO40" s="420">
        <f t="shared" si="12"/>
        <v>8.9082922040000012E-2</v>
      </c>
      <c r="AP40" s="420">
        <f t="shared" si="13"/>
        <v>9.9312064704570793E-3</v>
      </c>
      <c r="AQ40" s="518">
        <f>AQ36</f>
        <v>0.92800000000000005</v>
      </c>
      <c r="AR40" s="517"/>
      <c r="AS40" s="420">
        <f t="shared" si="14"/>
        <v>0.16467918656000002</v>
      </c>
      <c r="AT40" s="420">
        <f t="shared" si="15"/>
        <v>1.8358883674470458E-2</v>
      </c>
      <c r="AU40" s="423">
        <f t="shared" si="16"/>
        <v>15.489999999999998</v>
      </c>
      <c r="AV40" s="420">
        <f t="shared" si="17"/>
        <v>2.7487937497999999</v>
      </c>
      <c r="AW40" s="422">
        <f t="shared" si="18"/>
        <v>0.30644300443701222</v>
      </c>
      <c r="AX40" s="423">
        <f t="shared" si="19"/>
        <v>2.85</v>
      </c>
      <c r="AY40" s="420">
        <f t="shared" si="20"/>
        <v>0.50574965700000007</v>
      </c>
      <c r="AZ40" s="422">
        <f t="shared" si="21"/>
        <v>5.6382347491638798E-2</v>
      </c>
    </row>
    <row r="41" spans="1:52" x14ac:dyDescent="0.2">
      <c r="A41" s="308"/>
      <c r="B41" s="309"/>
      <c r="C41" s="310"/>
      <c r="D41" s="311"/>
      <c r="E41" s="312"/>
      <c r="F41" s="516"/>
      <c r="G41" s="313"/>
      <c r="H41" s="314"/>
      <c r="I41" s="308">
        <v>41416.925694444442</v>
      </c>
      <c r="J41" s="315">
        <v>41417.302083333336</v>
      </c>
      <c r="K41" s="237"/>
      <c r="L41" s="316" t="s">
        <v>82</v>
      </c>
      <c r="M41" s="316"/>
      <c r="N41" s="317"/>
      <c r="O41" s="317"/>
      <c r="P41" s="318">
        <v>5.5999999999999999E-3</v>
      </c>
      <c r="Q41" s="319">
        <v>146.88</v>
      </c>
      <c r="R41" s="118">
        <f t="shared" si="1"/>
        <v>4.510904115647198E-3</v>
      </c>
      <c r="S41" s="320">
        <f>S36</f>
        <v>235</v>
      </c>
      <c r="T41" s="517"/>
      <c r="U41" s="417">
        <f t="shared" si="2"/>
        <v>2.1548230999999998</v>
      </c>
      <c r="V41" s="418">
        <f t="shared" si="3"/>
        <v>0.24022554069119281</v>
      </c>
      <c r="W41" s="518">
        <f>W36</f>
        <v>83.7</v>
      </c>
      <c r="X41" s="517"/>
      <c r="Y41" s="417">
        <f t="shared" si="4"/>
        <v>0.76748380199999999</v>
      </c>
      <c r="Z41" s="418">
        <f t="shared" si="5"/>
        <v>8.5561181939799322E-2</v>
      </c>
      <c r="AA41" s="518">
        <f>AA36</f>
        <v>12.2</v>
      </c>
      <c r="AB41" s="517"/>
      <c r="AC41" s="420">
        <f t="shared" si="6"/>
        <v>0.111867412</v>
      </c>
      <c r="AD41" s="421">
        <f t="shared" si="7"/>
        <v>1.2471283389074692E-2</v>
      </c>
      <c r="AE41" s="518">
        <f>AE36</f>
        <v>0.44</v>
      </c>
      <c r="AF41" s="517"/>
      <c r="AG41" s="420">
        <f t="shared" si="8"/>
        <v>4.0345624000000004E-3</v>
      </c>
      <c r="AH41" s="420">
        <f t="shared" si="9"/>
        <v>4.4978399108138237E-4</v>
      </c>
      <c r="AI41" s="518">
        <f>AI36</f>
        <v>3.29</v>
      </c>
      <c r="AJ41" s="517"/>
      <c r="AK41" s="420">
        <f t="shared" si="10"/>
        <v>3.01675234E-2</v>
      </c>
      <c r="AL41" s="422">
        <f t="shared" si="11"/>
        <v>3.3631575696766998E-3</v>
      </c>
      <c r="AM41" s="518">
        <f>AM36</f>
        <v>0.502</v>
      </c>
      <c r="AN41" s="517"/>
      <c r="AO41" s="420">
        <f t="shared" si="12"/>
        <v>4.6030689200000008E-3</v>
      </c>
      <c r="AP41" s="420">
        <f t="shared" si="13"/>
        <v>5.1316264437012264E-4</v>
      </c>
      <c r="AQ41" s="518">
        <f>AQ36</f>
        <v>0.92800000000000005</v>
      </c>
      <c r="AR41" s="517"/>
      <c r="AS41" s="420">
        <f t="shared" si="14"/>
        <v>8.5092588800000004E-3</v>
      </c>
      <c r="AT41" s="420">
        <f t="shared" si="15"/>
        <v>9.4863532664437005E-4</v>
      </c>
      <c r="AU41" s="423">
        <f t="shared" si="16"/>
        <v>15.489999999999998</v>
      </c>
      <c r="AV41" s="420">
        <f t="shared" si="17"/>
        <v>0.14203493539999998</v>
      </c>
      <c r="AW41" s="422">
        <f t="shared" si="18"/>
        <v>1.5834440958751389E-2</v>
      </c>
      <c r="AX41" s="423">
        <f t="shared" si="19"/>
        <v>2.85</v>
      </c>
      <c r="AY41" s="420">
        <f t="shared" si="20"/>
        <v>2.6132961000000003E-2</v>
      </c>
      <c r="AZ41" s="422">
        <f t="shared" si="21"/>
        <v>2.9133735785953178E-3</v>
      </c>
    </row>
    <row r="42" spans="1:52" x14ac:dyDescent="0.2">
      <c r="A42" s="308"/>
      <c r="B42" s="309"/>
      <c r="C42" s="310"/>
      <c r="D42" s="311"/>
      <c r="E42" s="312"/>
      <c r="F42" s="516"/>
      <c r="G42" s="313"/>
      <c r="H42" s="314"/>
      <c r="I42" s="308">
        <v>41431.417361111111</v>
      </c>
      <c r="J42" s="315">
        <v>41431.510416666664</v>
      </c>
      <c r="K42" s="237"/>
      <c r="L42" s="316" t="s">
        <v>82</v>
      </c>
      <c r="M42" s="316"/>
      <c r="N42" s="317"/>
      <c r="O42" s="317"/>
      <c r="P42" s="318">
        <v>1.11E-2</v>
      </c>
      <c r="Q42" s="319">
        <v>43.2</v>
      </c>
      <c r="R42" s="118">
        <f t="shared" si="1"/>
        <v>1.3267365046021173E-3</v>
      </c>
      <c r="S42" s="320">
        <f>S36</f>
        <v>235</v>
      </c>
      <c r="T42" s="517"/>
      <c r="U42" s="417">
        <f t="shared" si="2"/>
        <v>0.63377150000000004</v>
      </c>
      <c r="V42" s="418">
        <f t="shared" si="3"/>
        <v>7.0654570791527316E-2</v>
      </c>
      <c r="W42" s="518">
        <f>W36</f>
        <v>83.7</v>
      </c>
      <c r="X42" s="517"/>
      <c r="Y42" s="417">
        <f t="shared" si="4"/>
        <v>0.22573053000000001</v>
      </c>
      <c r="Z42" s="418">
        <f t="shared" si="5"/>
        <v>2.5165053511705684E-2</v>
      </c>
      <c r="AA42" s="518">
        <f>AA36</f>
        <v>12.2</v>
      </c>
      <c r="AB42" s="517"/>
      <c r="AC42" s="420">
        <f t="shared" si="6"/>
        <v>3.2902179999999996E-2</v>
      </c>
      <c r="AD42" s="421">
        <f t="shared" si="7"/>
        <v>3.6680245261984388E-3</v>
      </c>
      <c r="AE42" s="518">
        <f>AE36</f>
        <v>0.44</v>
      </c>
      <c r="AF42" s="517"/>
      <c r="AG42" s="420">
        <f t="shared" si="8"/>
        <v>1.1866360000000002E-3</v>
      </c>
      <c r="AH42" s="420">
        <f t="shared" si="9"/>
        <v>1.3228940914158306E-4</v>
      </c>
      <c r="AI42" s="518">
        <f>AI36</f>
        <v>3.29</v>
      </c>
      <c r="AJ42" s="517"/>
      <c r="AK42" s="420">
        <f t="shared" si="10"/>
        <v>8.8728010000000013E-3</v>
      </c>
      <c r="AL42" s="422">
        <f t="shared" si="11"/>
        <v>9.8916399108138248E-4</v>
      </c>
      <c r="AM42" s="518">
        <f>AM36</f>
        <v>0.502</v>
      </c>
      <c r="AN42" s="517"/>
      <c r="AO42" s="420">
        <f t="shared" si="12"/>
        <v>1.3538438000000002E-3</v>
      </c>
      <c r="AP42" s="420">
        <f t="shared" si="13"/>
        <v>1.5093018952062431E-4</v>
      </c>
      <c r="AQ42" s="518">
        <f>AQ36</f>
        <v>0.92800000000000005</v>
      </c>
      <c r="AR42" s="517"/>
      <c r="AS42" s="420">
        <f t="shared" si="14"/>
        <v>2.5027232000000002E-3</v>
      </c>
      <c r="AT42" s="420">
        <f t="shared" si="15"/>
        <v>2.7901039018952061E-4</v>
      </c>
      <c r="AU42" s="423">
        <f t="shared" si="16"/>
        <v>15.489999999999998</v>
      </c>
      <c r="AV42" s="420">
        <f t="shared" si="17"/>
        <v>4.1774981000000003E-2</v>
      </c>
      <c r="AW42" s="422">
        <f t="shared" si="18"/>
        <v>4.6571885172798219E-3</v>
      </c>
      <c r="AX42" s="423">
        <f t="shared" si="19"/>
        <v>2.85</v>
      </c>
      <c r="AY42" s="420">
        <f t="shared" si="20"/>
        <v>7.6861650000000017E-3</v>
      </c>
      <c r="AZ42" s="422">
        <f t="shared" si="21"/>
        <v>8.568745819397995E-4</v>
      </c>
    </row>
    <row r="43" spans="1:52" x14ac:dyDescent="0.2">
      <c r="A43" s="308"/>
      <c r="B43" s="309"/>
      <c r="C43" s="310"/>
      <c r="D43" s="311"/>
      <c r="E43" s="312"/>
      <c r="F43" s="516"/>
      <c r="G43" s="313"/>
      <c r="H43" s="314"/>
      <c r="I43" s="308">
        <v>41452.17083333333</v>
      </c>
      <c r="J43" s="315">
        <v>41452.375</v>
      </c>
      <c r="K43" s="237"/>
      <c r="L43" s="316" t="s">
        <v>82</v>
      </c>
      <c r="M43" s="316"/>
      <c r="N43" s="317"/>
      <c r="O43" s="317"/>
      <c r="P43" s="318">
        <v>3.8899999999999997E-2</v>
      </c>
      <c r="Q43" s="319">
        <v>207.35999999999999</v>
      </c>
      <c r="R43" s="118">
        <f t="shared" si="1"/>
        <v>6.3683352220901615E-3</v>
      </c>
      <c r="S43" s="320">
        <f>S36</f>
        <v>235</v>
      </c>
      <c r="T43" s="517"/>
      <c r="U43" s="417">
        <f t="shared" si="2"/>
        <v>3.0421032000000001</v>
      </c>
      <c r="V43" s="418">
        <f t="shared" si="3"/>
        <v>0.3391419397993311</v>
      </c>
      <c r="W43" s="518">
        <f>W36</f>
        <v>83.7</v>
      </c>
      <c r="X43" s="517"/>
      <c r="Y43" s="417">
        <f t="shared" si="4"/>
        <v>1.083506544</v>
      </c>
      <c r="Z43" s="418">
        <f t="shared" si="5"/>
        <v>0.12079225685618729</v>
      </c>
      <c r="AA43" s="518">
        <f>AA36</f>
        <v>12.2</v>
      </c>
      <c r="AB43" s="517"/>
      <c r="AC43" s="420">
        <f t="shared" si="6"/>
        <v>0.15793046399999996</v>
      </c>
      <c r="AD43" s="421">
        <f t="shared" si="7"/>
        <v>1.7606517725752502E-2</v>
      </c>
      <c r="AE43" s="518">
        <f>AE36</f>
        <v>0.44</v>
      </c>
      <c r="AF43" s="517"/>
      <c r="AG43" s="420">
        <f t="shared" si="8"/>
        <v>5.6958527999999998E-3</v>
      </c>
      <c r="AH43" s="420">
        <f t="shared" si="9"/>
        <v>6.3498916387959856E-4</v>
      </c>
      <c r="AI43" s="518">
        <f>AI36</f>
        <v>3.29</v>
      </c>
      <c r="AJ43" s="517"/>
      <c r="AK43" s="420">
        <f t="shared" si="10"/>
        <v>4.2589444800000001E-2</v>
      </c>
      <c r="AL43" s="422">
        <f t="shared" si="11"/>
        <v>4.747987157190635E-3</v>
      </c>
      <c r="AM43" s="518">
        <f>AM36</f>
        <v>0.502</v>
      </c>
      <c r="AN43" s="517"/>
      <c r="AO43" s="420">
        <f t="shared" si="12"/>
        <v>6.4984502400000001E-3</v>
      </c>
      <c r="AP43" s="420">
        <f t="shared" si="13"/>
        <v>7.2446490969899665E-4</v>
      </c>
      <c r="AQ43" s="518">
        <f>AQ36</f>
        <v>0.92800000000000005</v>
      </c>
      <c r="AR43" s="517"/>
      <c r="AS43" s="420">
        <f t="shared" si="14"/>
        <v>1.201307136E-2</v>
      </c>
      <c r="AT43" s="420">
        <f t="shared" si="15"/>
        <v>1.339249872909699E-3</v>
      </c>
      <c r="AU43" s="423">
        <f t="shared" si="16"/>
        <v>15.489999999999998</v>
      </c>
      <c r="AV43" s="420">
        <f t="shared" si="17"/>
        <v>0.20051990879999995</v>
      </c>
      <c r="AW43" s="422">
        <f t="shared" si="18"/>
        <v>2.2354504882943136E-2</v>
      </c>
      <c r="AX43" s="423">
        <f t="shared" si="19"/>
        <v>2.85</v>
      </c>
      <c r="AY43" s="420">
        <f t="shared" si="20"/>
        <v>3.6893592000000003E-2</v>
      </c>
      <c r="AZ43" s="422">
        <f t="shared" si="21"/>
        <v>4.1129979933110369E-3</v>
      </c>
    </row>
    <row r="44" spans="1:52" x14ac:dyDescent="0.2">
      <c r="A44" s="323">
        <v>41463.263888888891</v>
      </c>
      <c r="B44" s="324">
        <v>41463.635416666664</v>
      </c>
      <c r="C44" s="325" t="s">
        <v>157</v>
      </c>
      <c r="D44" s="326" t="s">
        <v>158</v>
      </c>
      <c r="E44" s="327"/>
      <c r="F44" s="519"/>
      <c r="G44" s="328"/>
      <c r="H44" s="329">
        <v>13</v>
      </c>
      <c r="I44" s="330">
        <v>41463.263194444444</v>
      </c>
      <c r="J44" s="331">
        <v>41463.635416666664</v>
      </c>
      <c r="K44" s="243"/>
      <c r="L44" s="333" t="s">
        <v>82</v>
      </c>
      <c r="M44" s="333"/>
      <c r="N44" s="334"/>
      <c r="O44" s="334"/>
      <c r="P44" s="335">
        <v>2.21</v>
      </c>
      <c r="Q44" s="336">
        <v>7024.32</v>
      </c>
      <c r="R44" s="143">
        <f t="shared" si="1"/>
        <v>0.21572735564830423</v>
      </c>
      <c r="S44" s="337">
        <v>3185</v>
      </c>
      <c r="T44" s="338" t="s">
        <v>72</v>
      </c>
      <c r="U44" s="146">
        <f t="shared" si="2"/>
        <v>1396.6732689</v>
      </c>
      <c r="V44" s="403">
        <f t="shared" si="3"/>
        <v>155.7049352173913</v>
      </c>
      <c r="W44" s="339">
        <v>79.400000000000006</v>
      </c>
      <c r="X44" s="340"/>
      <c r="Y44" s="404">
        <f t="shared" si="4"/>
        <v>34.818165636000003</v>
      </c>
      <c r="Z44" s="405">
        <f t="shared" si="5"/>
        <v>3.8816238167224082</v>
      </c>
      <c r="AA44" s="341">
        <v>37.6</v>
      </c>
      <c r="AB44" s="338"/>
      <c r="AC44" s="406">
        <f t="shared" si="6"/>
        <v>16.488199343999998</v>
      </c>
      <c r="AD44" s="407">
        <f t="shared" si="7"/>
        <v>1.8381493137123743</v>
      </c>
      <c r="AE44" s="342">
        <v>0.27</v>
      </c>
      <c r="AF44" s="340"/>
      <c r="AG44" s="408">
        <f t="shared" si="8"/>
        <v>0.11839930380000002</v>
      </c>
      <c r="AH44" s="408">
        <f t="shared" si="9"/>
        <v>1.31994764548495E-2</v>
      </c>
      <c r="AI44" s="341">
        <v>10.6</v>
      </c>
      <c r="AJ44" s="338"/>
      <c r="AK44" s="406">
        <f t="shared" si="10"/>
        <v>4.6482689640000006</v>
      </c>
      <c r="AL44" s="409">
        <f t="shared" si="11"/>
        <v>0.51820166822742475</v>
      </c>
      <c r="AM44" s="343">
        <v>0.49</v>
      </c>
      <c r="AN44" s="340"/>
      <c r="AO44" s="408">
        <f t="shared" si="12"/>
        <v>0.21487281060000002</v>
      </c>
      <c r="AP44" s="408">
        <f t="shared" si="13"/>
        <v>2.3954605418060201E-2</v>
      </c>
      <c r="AQ44" s="341">
        <v>3.15</v>
      </c>
      <c r="AR44" s="338"/>
      <c r="AS44" s="406">
        <f t="shared" si="14"/>
        <v>1.3813252110000001</v>
      </c>
      <c r="AT44" s="406">
        <f t="shared" si="15"/>
        <v>0.15399389197324415</v>
      </c>
      <c r="AU44" s="410">
        <f t="shared" si="16"/>
        <v>48.2</v>
      </c>
      <c r="AV44" s="408">
        <f t="shared" si="17"/>
        <v>21.136468308000001</v>
      </c>
      <c r="AW44" s="411">
        <f t="shared" si="18"/>
        <v>2.3563509819397992</v>
      </c>
      <c r="AX44" s="412">
        <f t="shared" si="19"/>
        <v>10.33</v>
      </c>
      <c r="AY44" s="406">
        <f t="shared" si="20"/>
        <v>4.5298696601999993</v>
      </c>
      <c r="AZ44" s="409">
        <f t="shared" si="21"/>
        <v>0.5050021917725751</v>
      </c>
    </row>
    <row r="45" spans="1:52" x14ac:dyDescent="0.2">
      <c r="A45" s="520">
        <v>41463.677083333336</v>
      </c>
      <c r="B45" s="521"/>
      <c r="C45" s="522" t="s">
        <v>159</v>
      </c>
      <c r="D45" s="523" t="s">
        <v>106</v>
      </c>
      <c r="E45" s="524"/>
      <c r="F45" s="525"/>
      <c r="G45" s="526"/>
      <c r="H45" s="527"/>
      <c r="I45" s="520">
        <v>41463.635416666664</v>
      </c>
      <c r="J45" s="528">
        <v>41465.34375</v>
      </c>
      <c r="K45" s="252"/>
      <c r="L45" s="529" t="s">
        <v>82</v>
      </c>
      <c r="M45" s="529"/>
      <c r="N45" s="530"/>
      <c r="O45" s="530"/>
      <c r="P45" s="531">
        <v>4.24E-2</v>
      </c>
      <c r="Q45" s="532">
        <v>1607.04</v>
      </c>
      <c r="R45" s="256">
        <f t="shared" si="1"/>
        <v>4.935459797119876E-2</v>
      </c>
      <c r="S45" s="533">
        <v>5</v>
      </c>
      <c r="T45" s="534" t="s">
        <v>72</v>
      </c>
      <c r="U45" s="259">
        <f t="shared" si="2"/>
        <v>0.50162340000000005</v>
      </c>
      <c r="V45" s="460">
        <f t="shared" si="3"/>
        <v>5.592234113712375E-2</v>
      </c>
      <c r="W45" s="535">
        <v>116</v>
      </c>
      <c r="X45" s="534"/>
      <c r="Y45" s="259">
        <f t="shared" si="4"/>
        <v>11.637662879999999</v>
      </c>
      <c r="Z45" s="460">
        <f t="shared" si="5"/>
        <v>1.2973983143812706</v>
      </c>
      <c r="AA45" s="536">
        <v>41.7</v>
      </c>
      <c r="AB45" s="534"/>
      <c r="AC45" s="463">
        <f t="shared" si="6"/>
        <v>4.1835391560000001</v>
      </c>
      <c r="AD45" s="464">
        <f t="shared" si="7"/>
        <v>0.466392325083612</v>
      </c>
      <c r="AE45" s="536">
        <v>0.11</v>
      </c>
      <c r="AF45" s="534"/>
      <c r="AG45" s="463">
        <f t="shared" si="8"/>
        <v>1.1035714799999999E-2</v>
      </c>
      <c r="AH45" s="463">
        <f t="shared" si="9"/>
        <v>1.2302915050167221E-3</v>
      </c>
      <c r="AI45" s="536">
        <v>3.25</v>
      </c>
      <c r="AJ45" s="534"/>
      <c r="AK45" s="463">
        <f t="shared" si="10"/>
        <v>0.32605521000000004</v>
      </c>
      <c r="AL45" s="465">
        <f t="shared" si="11"/>
        <v>3.6349521739130433E-2</v>
      </c>
      <c r="AM45" s="537">
        <v>0.51900000000000002</v>
      </c>
      <c r="AN45" s="534"/>
      <c r="AO45" s="463">
        <f t="shared" si="12"/>
        <v>5.2068508920000006E-2</v>
      </c>
      <c r="AP45" s="463">
        <f t="shared" si="13"/>
        <v>5.8047390100334452E-3</v>
      </c>
      <c r="AQ45" s="536">
        <v>0.63800000000000001</v>
      </c>
      <c r="AR45" s="534"/>
      <c r="AS45" s="463">
        <f t="shared" si="14"/>
        <v>6.4007145840000002E-2</v>
      </c>
      <c r="AT45" s="463">
        <f t="shared" si="15"/>
        <v>7.1356907290969895E-3</v>
      </c>
      <c r="AU45" s="467">
        <f t="shared" si="16"/>
        <v>44.95</v>
      </c>
      <c r="AV45" s="463">
        <f t="shared" si="17"/>
        <v>4.5095943660000009</v>
      </c>
      <c r="AW45" s="465">
        <f t="shared" si="18"/>
        <v>0.50274184682274259</v>
      </c>
      <c r="AX45" s="467">
        <f t="shared" si="19"/>
        <v>3.14</v>
      </c>
      <c r="AY45" s="463">
        <f t="shared" si="20"/>
        <v>0.3150194952</v>
      </c>
      <c r="AZ45" s="465">
        <f t="shared" si="21"/>
        <v>3.5119230234113709E-2</v>
      </c>
    </row>
    <row r="46" spans="1:52" x14ac:dyDescent="0.2">
      <c r="A46" s="308"/>
      <c r="B46" s="309"/>
      <c r="C46" s="310"/>
      <c r="D46" s="311"/>
      <c r="E46" s="312"/>
      <c r="F46" s="516"/>
      <c r="G46" s="313"/>
      <c r="H46" s="314"/>
      <c r="I46" s="308">
        <v>41481.839583333334</v>
      </c>
      <c r="J46" s="315">
        <v>41481.916666666664</v>
      </c>
      <c r="K46" s="237"/>
      <c r="L46" s="316" t="s">
        <v>82</v>
      </c>
      <c r="M46" s="316"/>
      <c r="N46" s="317"/>
      <c r="O46" s="317"/>
      <c r="P46" s="318">
        <v>0.79</v>
      </c>
      <c r="Q46" s="319">
        <v>587.52</v>
      </c>
      <c r="R46" s="118">
        <f t="shared" si="1"/>
        <v>1.8043616462588792E-2</v>
      </c>
      <c r="S46" s="320">
        <f>S45</f>
        <v>5</v>
      </c>
      <c r="T46" s="517"/>
      <c r="U46" s="417">
        <f t="shared" si="2"/>
        <v>0.1833892</v>
      </c>
      <c r="V46" s="418">
        <f t="shared" si="3"/>
        <v>2.0444726867335561E-2</v>
      </c>
      <c r="W46" s="518">
        <f>W45</f>
        <v>116</v>
      </c>
      <c r="X46" s="517"/>
      <c r="Y46" s="417">
        <f t="shared" si="4"/>
        <v>4.2546294399999995</v>
      </c>
      <c r="Z46" s="418">
        <f t="shared" si="5"/>
        <v>0.474317663322185</v>
      </c>
      <c r="AA46" s="518">
        <f>AA45</f>
        <v>41.7</v>
      </c>
      <c r="AB46" s="517"/>
      <c r="AC46" s="420">
        <f t="shared" si="6"/>
        <v>1.5294659280000003</v>
      </c>
      <c r="AD46" s="421">
        <f t="shared" si="7"/>
        <v>0.1705090220735786</v>
      </c>
      <c r="AE46" s="518">
        <f>AE45</f>
        <v>0.11</v>
      </c>
      <c r="AF46" s="517"/>
      <c r="AG46" s="420">
        <f t="shared" si="8"/>
        <v>4.0345624000000004E-3</v>
      </c>
      <c r="AH46" s="420">
        <f t="shared" si="9"/>
        <v>4.4978399108138237E-4</v>
      </c>
      <c r="AI46" s="518">
        <f>AI45</f>
        <v>3.25</v>
      </c>
      <c r="AJ46" s="517"/>
      <c r="AK46" s="420">
        <f t="shared" si="10"/>
        <v>0.11920298000000001</v>
      </c>
      <c r="AL46" s="422">
        <f t="shared" si="11"/>
        <v>1.3289072463768117E-2</v>
      </c>
      <c r="AM46" s="518">
        <f>AM45</f>
        <v>0.51900000000000002</v>
      </c>
      <c r="AN46" s="517"/>
      <c r="AO46" s="420">
        <f t="shared" si="12"/>
        <v>1.9035798960000003E-2</v>
      </c>
      <c r="AP46" s="420">
        <f t="shared" si="13"/>
        <v>2.1221626488294315E-3</v>
      </c>
      <c r="AQ46" s="518">
        <f>AQ45</f>
        <v>0.63800000000000001</v>
      </c>
      <c r="AR46" s="517"/>
      <c r="AS46" s="420">
        <f t="shared" si="14"/>
        <v>2.3400461920000001E-2</v>
      </c>
      <c r="AT46" s="420">
        <f t="shared" si="15"/>
        <v>2.6087471482720177E-3</v>
      </c>
      <c r="AU46" s="423">
        <f t="shared" si="16"/>
        <v>44.95</v>
      </c>
      <c r="AV46" s="420">
        <f t="shared" si="17"/>
        <v>1.6486689080000001</v>
      </c>
      <c r="AW46" s="422">
        <f t="shared" si="18"/>
        <v>0.18379809453734672</v>
      </c>
      <c r="AX46" s="423">
        <f t="shared" si="19"/>
        <v>3.14</v>
      </c>
      <c r="AY46" s="420">
        <f t="shared" si="20"/>
        <v>0.1151684176</v>
      </c>
      <c r="AZ46" s="422">
        <f t="shared" si="21"/>
        <v>1.2839288472686733E-2</v>
      </c>
    </row>
    <row r="47" spans="1:52" ht="12.75" thickBot="1" x14ac:dyDescent="0.25">
      <c r="A47" s="538"/>
      <c r="B47" s="539"/>
      <c r="C47" s="540"/>
      <c r="D47" s="541"/>
      <c r="E47" s="542"/>
      <c r="F47" s="543" t="e">
        <f t="shared" si="0"/>
        <v>#DIV/0!</v>
      </c>
      <c r="G47" s="544"/>
      <c r="H47" s="545"/>
      <c r="I47" s="546"/>
      <c r="J47" s="547"/>
      <c r="K47" s="548"/>
      <c r="L47" s="549"/>
      <c r="M47" s="549"/>
      <c r="N47" s="550"/>
      <c r="O47" s="550"/>
      <c r="P47" s="551"/>
      <c r="Q47" s="552"/>
      <c r="R47" s="553">
        <f t="shared" si="1"/>
        <v>0</v>
      </c>
      <c r="S47" s="554"/>
      <c r="T47" s="555"/>
      <c r="U47" s="556">
        <f t="shared" si="2"/>
        <v>0</v>
      </c>
      <c r="V47" s="557">
        <f t="shared" si="3"/>
        <v>0</v>
      </c>
      <c r="W47" s="558"/>
      <c r="X47" s="559"/>
      <c r="Y47" s="560">
        <f t="shared" si="4"/>
        <v>0</v>
      </c>
      <c r="Z47" s="561">
        <f t="shared" si="5"/>
        <v>0</v>
      </c>
      <c r="AA47" s="562"/>
      <c r="AB47" s="555"/>
      <c r="AC47" s="563">
        <f t="shared" si="6"/>
        <v>0</v>
      </c>
      <c r="AD47" s="564">
        <f t="shared" si="7"/>
        <v>0</v>
      </c>
      <c r="AE47" s="565"/>
      <c r="AF47" s="559"/>
      <c r="AG47" s="566">
        <f t="shared" si="8"/>
        <v>0</v>
      </c>
      <c r="AH47" s="566">
        <f t="shared" si="9"/>
        <v>0</v>
      </c>
      <c r="AI47" s="562"/>
      <c r="AJ47" s="555"/>
      <c r="AK47" s="563">
        <f t="shared" si="10"/>
        <v>0</v>
      </c>
      <c r="AL47" s="567">
        <f t="shared" si="11"/>
        <v>0</v>
      </c>
      <c r="AM47" s="568"/>
      <c r="AN47" s="559"/>
      <c r="AO47" s="566">
        <f t="shared" si="12"/>
        <v>0</v>
      </c>
      <c r="AP47" s="566">
        <f t="shared" si="13"/>
        <v>0</v>
      </c>
      <c r="AQ47" s="562"/>
      <c r="AR47" s="555"/>
      <c r="AS47" s="563">
        <f t="shared" si="14"/>
        <v>0</v>
      </c>
      <c r="AT47" s="563">
        <f t="shared" si="15"/>
        <v>0</v>
      </c>
      <c r="AU47" s="569">
        <f t="shared" si="16"/>
        <v>0</v>
      </c>
      <c r="AV47" s="566">
        <f t="shared" si="17"/>
        <v>0</v>
      </c>
      <c r="AW47" s="570">
        <f t="shared" si="18"/>
        <v>0</v>
      </c>
      <c r="AX47" s="571">
        <f t="shared" si="19"/>
        <v>0</v>
      </c>
      <c r="AY47" s="563">
        <f t="shared" si="20"/>
        <v>0</v>
      </c>
      <c r="AZ47" s="567">
        <f t="shared" si="21"/>
        <v>0</v>
      </c>
    </row>
    <row r="48" spans="1:52" ht="12.75" thickBot="1" x14ac:dyDescent="0.25">
      <c r="I48" s="368"/>
      <c r="J48" s="368"/>
      <c r="AQ48" s="369"/>
      <c r="AR48" s="369"/>
      <c r="AS48" s="369"/>
      <c r="AT48" s="369"/>
      <c r="AU48" s="370"/>
    </row>
    <row r="49" spans="1:52" ht="12.75" thickBot="1" x14ac:dyDescent="0.25">
      <c r="A49" s="371" t="s">
        <v>109</v>
      </c>
      <c r="B49" s="372"/>
      <c r="C49" s="372"/>
      <c r="D49" s="372"/>
      <c r="E49" s="373">
        <f>SUM(E11:E47)</f>
        <v>281059.20000000001</v>
      </c>
      <c r="F49" s="374">
        <f>E49/Q49</f>
        <v>0.86932121859967937</v>
      </c>
      <c r="G49" s="372"/>
      <c r="H49" s="373">
        <f>SUM(H11:H47)</f>
        <v>226</v>
      </c>
      <c r="I49" s="375"/>
      <c r="J49" s="375"/>
      <c r="K49" s="372"/>
      <c r="L49" s="372"/>
      <c r="M49" s="372"/>
      <c r="N49" s="372"/>
      <c r="O49" s="372"/>
      <c r="P49" s="372"/>
      <c r="Q49" s="373">
        <f>SUM(Q11:Q47)</f>
        <v>323308.79999999999</v>
      </c>
      <c r="R49" s="376">
        <f>SUM(R11:R47)</f>
        <v>9.9292960004422461</v>
      </c>
      <c r="S49" s="372"/>
      <c r="T49" s="372"/>
      <c r="U49" s="373">
        <f>SUM(U11:U47)</f>
        <v>14608.136955380001</v>
      </c>
      <c r="V49" s="376">
        <f>SUM(V11:V47)</f>
        <v>1628.5548445239685</v>
      </c>
      <c r="W49" s="372"/>
      <c r="X49" s="372"/>
      <c r="Y49" s="373">
        <f>SUM(Y11:Y47)</f>
        <v>774.33721821799986</v>
      </c>
      <c r="Z49" s="376">
        <f>SUM(Z11:Z47)</f>
        <v>86.325219422296556</v>
      </c>
      <c r="AA49" s="372"/>
      <c r="AB49" s="372"/>
      <c r="AC49" s="373">
        <f>SUM(AC11:AC47)</f>
        <v>223.081580882</v>
      </c>
      <c r="AD49" s="376">
        <f>SUM(AD11:AD47)</f>
        <v>24.869741458416947</v>
      </c>
      <c r="AE49" s="372"/>
      <c r="AF49" s="372"/>
      <c r="AG49" s="373">
        <f>SUM(AG11:AG47)</f>
        <v>15.424223749799999</v>
      </c>
      <c r="AH49" s="376">
        <f>SUM(AH11:AH47)</f>
        <v>1.719534420267558</v>
      </c>
      <c r="AI49" s="372"/>
      <c r="AJ49" s="372"/>
      <c r="AK49" s="373">
        <f>SUM(AK11:AK47)</f>
        <v>99.80709095200001</v>
      </c>
      <c r="AL49" s="376">
        <f>SUM(AL11:AL47)</f>
        <v>11.126765992419173</v>
      </c>
      <c r="AM49" s="372"/>
      <c r="AN49" s="372"/>
      <c r="AO49" s="373">
        <f>SUM(AO11:AO47)</f>
        <v>10.62172500798</v>
      </c>
      <c r="AP49" s="376">
        <f>SUM(AP11:AP47)</f>
        <v>1.1841387968762542</v>
      </c>
      <c r="AQ49" s="378"/>
      <c r="AR49" s="378"/>
      <c r="AS49" s="373">
        <f>SUM(AS11:AS47)</f>
        <v>27.764419910340006</v>
      </c>
      <c r="AT49" s="376">
        <f>SUM(AT11:AT47)</f>
        <v>3.0952530557792639</v>
      </c>
      <c r="AU49" s="379"/>
      <c r="AV49" s="373">
        <f>SUM(AV11:AV47)</f>
        <v>322.88867183399992</v>
      </c>
      <c r="AW49" s="376">
        <f>SUM(AW11:AW47)</f>
        <v>35.996507450836113</v>
      </c>
      <c r="AX49" s="372"/>
      <c r="AY49" s="373">
        <f>SUM(AY11:AY47)</f>
        <v>84.382867202199989</v>
      </c>
      <c r="AZ49" s="376">
        <f>SUM(AZ11:AZ47)</f>
        <v>9.4072315721516144</v>
      </c>
    </row>
    <row r="50" spans="1:52" ht="12.75" thickBot="1" x14ac:dyDescent="0.25">
      <c r="A50" s="380" t="s">
        <v>110</v>
      </c>
      <c r="B50" s="381"/>
      <c r="C50" s="381"/>
      <c r="D50" s="381"/>
      <c r="E50" s="381"/>
      <c r="F50" s="381"/>
      <c r="G50" s="381"/>
      <c r="H50" s="381"/>
      <c r="I50" s="382"/>
      <c r="J50" s="382"/>
      <c r="K50" s="381"/>
      <c r="L50" s="381"/>
      <c r="M50" s="381"/>
      <c r="N50" s="381"/>
      <c r="O50" s="381"/>
      <c r="P50" s="381"/>
      <c r="Q50" s="384">
        <f>SUM(Q16:Q36)</f>
        <v>262586.88000000006</v>
      </c>
      <c r="R50" s="383">
        <f>SUM(R16:R36)</f>
        <v>8.0644351695735086</v>
      </c>
      <c r="S50" s="381"/>
      <c r="T50" s="381"/>
      <c r="U50" s="384">
        <f>SUM(U16:U36)</f>
        <v>10956.247405220001</v>
      </c>
      <c r="V50" s="383">
        <f>SUM(V16:V36)</f>
        <v>1221.4322636811594</v>
      </c>
      <c r="W50" s="381"/>
      <c r="X50" s="381"/>
      <c r="Y50" s="384">
        <f>SUM(Y16:Y36)</f>
        <v>565.54192570599992</v>
      </c>
      <c r="Z50" s="383">
        <f>SUM(Z16:Z36)</f>
        <v>63.048152252619843</v>
      </c>
      <c r="AA50" s="381"/>
      <c r="AB50" s="381"/>
      <c r="AC50" s="384">
        <f>SUM(AC16:AC36)</f>
        <v>161.53772956400002</v>
      </c>
      <c r="AD50" s="383">
        <f>SUM(AD16:AD36)</f>
        <v>18.008665503233001</v>
      </c>
      <c r="AE50" s="381"/>
      <c r="AF50" s="381"/>
      <c r="AG50" s="384">
        <f>SUM(AG16:AG36)</f>
        <v>14.3745794822</v>
      </c>
      <c r="AH50" s="383">
        <f>SUM(AH16:AH36)</f>
        <v>1.6025172220958748</v>
      </c>
      <c r="AI50" s="381"/>
      <c r="AJ50" s="381"/>
      <c r="AK50" s="384">
        <f>SUM(AK16:AK36)</f>
        <v>80.248719072800014</v>
      </c>
      <c r="AL50" s="383">
        <f>SUM(AL16:AL36)</f>
        <v>8.946345493065774</v>
      </c>
      <c r="AM50" s="381"/>
      <c r="AN50" s="381"/>
      <c r="AO50" s="384">
        <f>SUM(AO16:AO36)</f>
        <v>7.8509094515399998</v>
      </c>
      <c r="AP50" s="383">
        <f>SUM(AP16:AP36)</f>
        <v>0.87524074153177256</v>
      </c>
      <c r="AQ50" s="385"/>
      <c r="AR50" s="385"/>
      <c r="AS50" s="384">
        <f>SUM(AS16:AS36)</f>
        <v>21.207159990180003</v>
      </c>
      <c r="AT50" s="383">
        <f>SUM(AT16:AT36)</f>
        <v>2.3642318829632107</v>
      </c>
      <c r="AU50" s="386"/>
      <c r="AV50" s="384">
        <f>SUM(AV16:AV36)</f>
        <v>241.78644863680003</v>
      </c>
      <c r="AW50" s="383">
        <f>SUM(AW16:AW36)</f>
        <v>26.955010996298771</v>
      </c>
      <c r="AX50" s="381"/>
      <c r="AY50" s="384">
        <f>SUM(AY16:AY36)</f>
        <v>65.874139590599995</v>
      </c>
      <c r="AZ50" s="383">
        <f>SUM(AZ16:AZ36)</f>
        <v>7.3438282709698974</v>
      </c>
    </row>
    <row r="51" spans="1:52" ht="12.75" thickBot="1" x14ac:dyDescent="0.25">
      <c r="A51" s="387" t="s">
        <v>111</v>
      </c>
      <c r="B51" s="388"/>
      <c r="C51" s="388"/>
      <c r="D51" s="388"/>
      <c r="E51" s="388"/>
      <c r="F51" s="388"/>
      <c r="G51" s="388"/>
      <c r="H51" s="388"/>
      <c r="I51" s="389"/>
      <c r="J51" s="389"/>
      <c r="K51" s="388"/>
      <c r="L51" s="388"/>
      <c r="M51" s="388"/>
      <c r="N51" s="388"/>
      <c r="O51" s="388"/>
      <c r="P51" s="390"/>
      <c r="Q51" s="390">
        <f>SUM(Q11:Q15,Q37:Q46)</f>
        <v>60721.919999999998</v>
      </c>
      <c r="R51" s="391">
        <f>SUM(R11:R15,R37:R46)</f>
        <v>1.8648608308687358</v>
      </c>
      <c r="S51" s="388"/>
      <c r="T51" s="388"/>
      <c r="U51" s="390">
        <f>SUM(U11:U15,U37:U46)</f>
        <v>3651.8895501600005</v>
      </c>
      <c r="V51" s="391">
        <f>SUM(V11:V15,V37:V46)</f>
        <v>407.12258084280938</v>
      </c>
      <c r="W51" s="388"/>
      <c r="X51" s="388"/>
      <c r="Y51" s="390">
        <f>SUM(Y11:Y15,Y37:Y46)</f>
        <v>208.795292512</v>
      </c>
      <c r="Z51" s="391">
        <f>SUM(Z11:Z15,Z37:Z46)</f>
        <v>23.277067169676702</v>
      </c>
      <c r="AA51" s="388"/>
      <c r="AB51" s="388"/>
      <c r="AC51" s="390">
        <f>SUM(AC11:AC15,AC37:AC46)</f>
        <v>61.543851318000009</v>
      </c>
      <c r="AD51" s="391">
        <f>SUM(AD11:AD15,AD37:AD46)</f>
        <v>6.8610759551839466</v>
      </c>
      <c r="AE51" s="388"/>
      <c r="AF51" s="388"/>
      <c r="AG51" s="390">
        <f>SUM(AG11:AG15,AG37:AG46)</f>
        <v>1.0496442676</v>
      </c>
      <c r="AH51" s="391">
        <f>SUM(AH11:AH15,AH37:AH46)</f>
        <v>0.11701719817168339</v>
      </c>
      <c r="AI51" s="388"/>
      <c r="AJ51" s="388"/>
      <c r="AK51" s="390">
        <f>SUM(AK11:AK15,AK37:AK46)</f>
        <v>19.558371879200003</v>
      </c>
      <c r="AL51" s="391">
        <f>SUM(AL11:AL15,AL37:AL46)</f>
        <v>2.1804204993534002</v>
      </c>
      <c r="AM51" s="388"/>
      <c r="AN51" s="388"/>
      <c r="AO51" s="390">
        <f>SUM(AO11:AO15,AO37:AO46)</f>
        <v>2.770815556440001</v>
      </c>
      <c r="AP51" s="391">
        <f>SUM(AP11:AP15,AP37:AP46)</f>
        <v>0.30889805534448161</v>
      </c>
      <c r="AQ51" s="392"/>
      <c r="AR51" s="392"/>
      <c r="AS51" s="390">
        <f>SUM(AS11:AS15,AS37:AS46)</f>
        <v>6.5572599201599999</v>
      </c>
      <c r="AT51" s="391">
        <f>SUM(AT11:AT15,AT37:AT46)</f>
        <v>0.73102117281605339</v>
      </c>
      <c r="AU51" s="392"/>
      <c r="AV51" s="390">
        <f>SUM(AV11:AV15,AV37:AV46)</f>
        <v>81.102223197200018</v>
      </c>
      <c r="AW51" s="391">
        <f>SUM(AW11:AW15,AW37:AW46)</f>
        <v>9.0414964545373451</v>
      </c>
      <c r="AX51" s="388"/>
      <c r="AY51" s="390">
        <f>SUM(AY11:AY15,AY37:AY46)</f>
        <v>18.508727611600001</v>
      </c>
      <c r="AZ51" s="391">
        <f>SUM(AZ11:AZ15,AZ37:AZ46)</f>
        <v>2.0634033011817166</v>
      </c>
    </row>
    <row r="52" spans="1:52" x14ac:dyDescent="0.2">
      <c r="V52" s="3">
        <f>V50/V49</f>
        <v>0.75000990466378037</v>
      </c>
    </row>
    <row r="53" spans="1:52" ht="12.75" x14ac:dyDescent="0.2">
      <c r="I53" s="393"/>
      <c r="J53" s="393"/>
      <c r="R53" s="3">
        <f>R50/R49</f>
        <v>0.81218599679315862</v>
      </c>
    </row>
    <row r="54" spans="1:52" ht="12.75" x14ac:dyDescent="0.2">
      <c r="I54" s="393"/>
      <c r="J54" s="393"/>
    </row>
    <row r="55" spans="1:52" ht="12.75" x14ac:dyDescent="0.2">
      <c r="I55" s="393"/>
      <c r="J55" s="393"/>
      <c r="Q55" s="572"/>
    </row>
    <row r="56" spans="1:52" ht="12.75" x14ac:dyDescent="0.2">
      <c r="I56" s="393"/>
      <c r="J56" s="393"/>
    </row>
    <row r="57" spans="1:52" ht="12.75" x14ac:dyDescent="0.2">
      <c r="A57" s="395"/>
      <c r="B57" s="396"/>
      <c r="C57" s="397"/>
      <c r="I57" s="393"/>
      <c r="J57" s="393"/>
    </row>
    <row r="58" spans="1:52" ht="12.75" x14ac:dyDescent="0.2">
      <c r="A58" s="398"/>
      <c r="B58" s="398"/>
      <c r="C58" s="398"/>
      <c r="I58" s="393"/>
      <c r="J58" s="393"/>
    </row>
    <row r="59" spans="1:52" x14ac:dyDescent="0.2">
      <c r="A59" s="399"/>
      <c r="B59" s="399"/>
      <c r="C59" s="400"/>
    </row>
    <row r="60" spans="1:52" x14ac:dyDescent="0.2">
      <c r="A60" s="399"/>
      <c r="B60" s="399"/>
      <c r="C60" s="400"/>
    </row>
  </sheetData>
  <mergeCells count="9">
    <mergeCell ref="K21:K36"/>
    <mergeCell ref="K44:K45"/>
    <mergeCell ref="A57:B57"/>
    <mergeCell ref="A8:D8"/>
    <mergeCell ref="I8:J8"/>
    <mergeCell ref="A9:B9"/>
    <mergeCell ref="C9:D9"/>
    <mergeCell ref="I9:J9"/>
    <mergeCell ref="K9:O9"/>
  </mergeCell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65"/>
  <sheetViews>
    <sheetView tabSelected="1" zoomScale="75" workbookViewId="0">
      <selection activeCell="P26" sqref="P26"/>
    </sheetView>
  </sheetViews>
  <sheetFormatPr defaultRowHeight="12" x14ac:dyDescent="0.2"/>
  <cols>
    <col min="1" max="2" width="17.7109375" style="3" customWidth="1"/>
    <col min="3" max="3" width="16.140625" style="3" customWidth="1"/>
    <col min="4" max="4" width="14" style="3" customWidth="1"/>
    <col min="5" max="5" width="8.140625" style="3" bestFit="1" customWidth="1"/>
    <col min="6" max="6" width="7.28515625" style="3" bestFit="1" customWidth="1"/>
    <col min="7" max="7" width="5.42578125" style="3" bestFit="1" customWidth="1"/>
    <col min="8" max="8" width="4.28515625" style="3" customWidth="1"/>
    <col min="9" max="9" width="16" style="3" bestFit="1" customWidth="1"/>
    <col min="10" max="10" width="15.42578125" style="3" bestFit="1" customWidth="1"/>
    <col min="11" max="11" width="4.28515625" style="3" bestFit="1" customWidth="1"/>
    <col min="12" max="12" width="12.28515625" style="3" customWidth="1"/>
    <col min="13" max="13" width="6.42578125" style="3" bestFit="1" customWidth="1"/>
    <col min="14" max="16" width="5.7109375" style="3" customWidth="1"/>
    <col min="17" max="17" width="8.140625" style="3" bestFit="1" customWidth="1"/>
    <col min="18" max="18" width="10.28515625" style="3" bestFit="1" customWidth="1"/>
    <col min="19" max="19" width="5.7109375" style="3" customWidth="1"/>
    <col min="20" max="20" width="4.28515625" style="3" bestFit="1" customWidth="1"/>
    <col min="21" max="21" width="8" style="3" bestFit="1" customWidth="1"/>
    <col min="22" max="22" width="8.7109375" style="3" bestFit="1" customWidth="1"/>
    <col min="23" max="24" width="5.7109375" style="3" customWidth="1"/>
    <col min="25" max="25" width="7.28515625" style="3" customWidth="1"/>
    <col min="26" max="26" width="6.85546875" style="3" bestFit="1" customWidth="1"/>
    <col min="27" max="28" width="5.7109375" style="3" customWidth="1"/>
    <col min="29" max="29" width="10.28515625" style="3" bestFit="1" customWidth="1"/>
    <col min="30" max="30" width="6.42578125" style="3" bestFit="1" customWidth="1"/>
    <col min="31" max="32" width="5.7109375" style="3" customWidth="1"/>
    <col min="33" max="33" width="6.42578125" style="3" bestFit="1" customWidth="1"/>
    <col min="34" max="36" width="5.7109375" style="3" customWidth="1"/>
    <col min="37" max="37" width="7.5703125" style="3" bestFit="1" customWidth="1"/>
    <col min="38" max="38" width="6.85546875" style="3" bestFit="1" customWidth="1"/>
    <col min="39" max="40" width="5.7109375" style="3" customWidth="1"/>
    <col min="41" max="41" width="6.42578125" style="3" bestFit="1" customWidth="1"/>
    <col min="42" max="44" width="5.7109375" style="3" customWidth="1"/>
    <col min="45" max="45" width="6.85546875" style="3" bestFit="1" customWidth="1"/>
    <col min="46" max="47" width="5.7109375" style="3" customWidth="1"/>
    <col min="48" max="48" width="7.5703125" style="3" bestFit="1" customWidth="1"/>
    <col min="49" max="49" width="6.85546875" style="3" bestFit="1" customWidth="1"/>
    <col min="50" max="50" width="5.7109375" style="3" customWidth="1"/>
    <col min="51" max="51" width="7.140625" style="3" bestFit="1" customWidth="1"/>
    <col min="52" max="52" width="6.42578125" style="3" bestFit="1" customWidth="1"/>
    <col min="53" max="55" width="4.28515625" style="3" bestFit="1" customWidth="1"/>
    <col min="56" max="56" width="8.5703125" style="3" bestFit="1" customWidth="1"/>
    <col min="57" max="59" width="4.28515625" style="3" bestFit="1" customWidth="1"/>
    <col min="60" max="60" width="8.5703125" style="3" bestFit="1" customWidth="1"/>
    <col min="61" max="63" width="4.28515625" style="3" bestFit="1" customWidth="1"/>
    <col min="64" max="64" width="8.5703125" style="3" bestFit="1" customWidth="1"/>
    <col min="65" max="65" width="4.5703125" style="3" bestFit="1" customWidth="1"/>
    <col min="66" max="66" width="4.28515625" style="3" bestFit="1" customWidth="1"/>
    <col min="67" max="67" width="4.5703125" style="3" bestFit="1" customWidth="1"/>
    <col min="68" max="68" width="8.5703125" style="3" bestFit="1" customWidth="1"/>
    <col min="69" max="70" width="4.28515625" style="3" bestFit="1" customWidth="1"/>
    <col min="71" max="71" width="4.5703125" style="3" bestFit="1" customWidth="1"/>
    <col min="72" max="72" width="8.5703125" style="3" bestFit="1" customWidth="1"/>
    <col min="73" max="16384" width="9.140625" style="3"/>
  </cols>
  <sheetData>
    <row r="1" spans="1:52" ht="20.25" x14ac:dyDescent="0.3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L1" s="4" t="s">
        <v>1</v>
      </c>
      <c r="M1" s="4"/>
      <c r="T1" s="6"/>
      <c r="U1" s="401"/>
    </row>
    <row r="2" spans="1:52" ht="12.75" x14ac:dyDescent="0.2">
      <c r="A2" s="5" t="s">
        <v>2</v>
      </c>
      <c r="B2" s="6">
        <v>441624088045601</v>
      </c>
      <c r="L2" s="4" t="s">
        <v>3</v>
      </c>
      <c r="M2" s="4"/>
    </row>
    <row r="3" spans="1:52" ht="12.75" x14ac:dyDescent="0.2">
      <c r="A3" s="5" t="s">
        <v>4</v>
      </c>
      <c r="B3" s="7">
        <v>8.9700000000000006</v>
      </c>
      <c r="C3" s="8"/>
      <c r="L3" s="9" t="s">
        <v>5</v>
      </c>
      <c r="M3" s="9"/>
      <c r="N3" s="2"/>
    </row>
    <row r="4" spans="1:52" ht="12.75" x14ac:dyDescent="0.2">
      <c r="A4" s="5" t="s">
        <v>6</v>
      </c>
      <c r="C4" s="10"/>
      <c r="I4" s="11">
        <v>6.2428240740740744E-5</v>
      </c>
      <c r="L4" s="12" t="s">
        <v>7</v>
      </c>
      <c r="M4" s="12"/>
      <c r="N4" s="13"/>
      <c r="O4" s="13"/>
      <c r="P4" s="13"/>
      <c r="Q4" s="13"/>
      <c r="R4" s="13"/>
    </row>
    <row r="5" spans="1:52" ht="12.75" x14ac:dyDescent="0.2">
      <c r="A5" s="5" t="s">
        <v>8</v>
      </c>
      <c r="B5" s="14" t="s">
        <v>160</v>
      </c>
      <c r="L5" s="15" t="s">
        <v>10</v>
      </c>
      <c r="M5" s="15"/>
      <c r="N5" s="16"/>
      <c r="O5" s="16"/>
      <c r="P5" s="16"/>
    </row>
    <row r="6" spans="1:52" ht="12.75" x14ac:dyDescent="0.2">
      <c r="A6" s="5"/>
      <c r="B6" s="14"/>
      <c r="L6" s="17" t="s">
        <v>11</v>
      </c>
      <c r="M6" s="17"/>
      <c r="N6" s="18"/>
      <c r="O6" s="19"/>
      <c r="P6" s="18"/>
      <c r="Q6" s="18"/>
      <c r="R6" s="18"/>
    </row>
    <row r="7" spans="1:52" ht="13.5" thickBot="1" x14ac:dyDescent="0.25">
      <c r="L7" s="20" t="s">
        <v>12</v>
      </c>
      <c r="M7" s="20"/>
      <c r="N7" s="21"/>
      <c r="O7" s="21"/>
      <c r="P7" s="21"/>
      <c r="AV7" s="22"/>
      <c r="AW7" s="22"/>
      <c r="AX7" s="22"/>
      <c r="AY7" s="22"/>
    </row>
    <row r="8" spans="1:52" s="43" customFormat="1" ht="296.25" customHeight="1" thickBot="1" x14ac:dyDescent="0.25">
      <c r="A8" s="23" t="s">
        <v>13</v>
      </c>
      <c r="B8" s="24"/>
      <c r="C8" s="24"/>
      <c r="D8" s="25"/>
      <c r="E8" s="26" t="s">
        <v>14</v>
      </c>
      <c r="F8" s="26" t="s">
        <v>15</v>
      </c>
      <c r="G8" s="27" t="s">
        <v>16</v>
      </c>
      <c r="H8" s="28" t="s">
        <v>17</v>
      </c>
      <c r="I8" s="29" t="s">
        <v>18</v>
      </c>
      <c r="J8" s="25"/>
      <c r="K8" s="30" t="s">
        <v>19</v>
      </c>
      <c r="L8" s="30" t="s">
        <v>20</v>
      </c>
      <c r="M8" s="30" t="s">
        <v>114</v>
      </c>
      <c r="N8" s="31" t="s">
        <v>21</v>
      </c>
      <c r="O8" s="31" t="s">
        <v>22</v>
      </c>
      <c r="P8" s="30" t="s">
        <v>23</v>
      </c>
      <c r="Q8" s="31" t="s">
        <v>24</v>
      </c>
      <c r="R8" s="32" t="s">
        <v>25</v>
      </c>
      <c r="S8" s="33" t="s">
        <v>26</v>
      </c>
      <c r="T8" s="34" t="s">
        <v>27</v>
      </c>
      <c r="U8" s="34" t="s">
        <v>28</v>
      </c>
      <c r="V8" s="35" t="s">
        <v>29</v>
      </c>
      <c r="W8" s="36" t="s">
        <v>30</v>
      </c>
      <c r="X8" s="37" t="s">
        <v>31</v>
      </c>
      <c r="Y8" s="37" t="s">
        <v>32</v>
      </c>
      <c r="Z8" s="38" t="s">
        <v>33</v>
      </c>
      <c r="AA8" s="39" t="s">
        <v>34</v>
      </c>
      <c r="AB8" s="40" t="s">
        <v>35</v>
      </c>
      <c r="AC8" s="40" t="s">
        <v>36</v>
      </c>
      <c r="AD8" s="41" t="s">
        <v>37</v>
      </c>
      <c r="AE8" s="36" t="s">
        <v>38</v>
      </c>
      <c r="AF8" s="37" t="s">
        <v>39</v>
      </c>
      <c r="AG8" s="37" t="s">
        <v>40</v>
      </c>
      <c r="AH8" s="38" t="s">
        <v>41</v>
      </c>
      <c r="AI8" s="42" t="s">
        <v>42</v>
      </c>
      <c r="AJ8" s="34" t="s">
        <v>43</v>
      </c>
      <c r="AK8" s="34" t="s">
        <v>44</v>
      </c>
      <c r="AL8" s="35" t="s">
        <v>45</v>
      </c>
      <c r="AM8" s="36" t="s">
        <v>46</v>
      </c>
      <c r="AN8" s="37" t="s">
        <v>47</v>
      </c>
      <c r="AO8" s="37" t="s">
        <v>48</v>
      </c>
      <c r="AP8" s="38" t="s">
        <v>49</v>
      </c>
      <c r="AQ8" s="39" t="s">
        <v>50</v>
      </c>
      <c r="AR8" s="40" t="s">
        <v>51</v>
      </c>
      <c r="AS8" s="40" t="s">
        <v>52</v>
      </c>
      <c r="AT8" s="41" t="s">
        <v>53</v>
      </c>
      <c r="AU8" s="36" t="s">
        <v>54</v>
      </c>
      <c r="AV8" s="37" t="s">
        <v>55</v>
      </c>
      <c r="AW8" s="38" t="s">
        <v>56</v>
      </c>
      <c r="AX8" s="39" t="s">
        <v>57</v>
      </c>
      <c r="AY8" s="40" t="s">
        <v>58</v>
      </c>
      <c r="AZ8" s="41" t="s">
        <v>59</v>
      </c>
    </row>
    <row r="9" spans="1:52" x14ac:dyDescent="0.2">
      <c r="A9" s="44" t="s">
        <v>60</v>
      </c>
      <c r="B9" s="45"/>
      <c r="C9" s="46" t="s">
        <v>61</v>
      </c>
      <c r="D9" s="47"/>
      <c r="E9" s="48"/>
      <c r="F9" s="49"/>
      <c r="G9" s="49"/>
      <c r="H9" s="49"/>
      <c r="I9" s="50" t="s">
        <v>62</v>
      </c>
      <c r="J9" s="51"/>
      <c r="K9" s="52"/>
      <c r="L9" s="53"/>
      <c r="M9" s="53"/>
      <c r="N9" s="53"/>
      <c r="O9" s="53"/>
      <c r="P9" s="54"/>
      <c r="Q9" s="54"/>
      <c r="R9" s="54"/>
      <c r="S9" s="54"/>
      <c r="T9" s="54"/>
      <c r="U9" s="54"/>
      <c r="V9" s="55"/>
      <c r="W9" s="56"/>
      <c r="X9" s="56"/>
      <c r="Y9" s="56"/>
      <c r="Z9" s="57"/>
      <c r="AA9" s="54"/>
      <c r="AB9" s="54"/>
      <c r="AC9" s="54"/>
      <c r="AD9" s="55"/>
      <c r="AE9" s="56"/>
      <c r="AF9" s="56"/>
      <c r="AG9" s="56"/>
      <c r="AH9" s="57"/>
      <c r="AI9" s="54"/>
      <c r="AJ9" s="54"/>
      <c r="AK9" s="54"/>
      <c r="AL9" s="55"/>
      <c r="AM9" s="56"/>
      <c r="AN9" s="56"/>
      <c r="AO9" s="56"/>
      <c r="AP9" s="57"/>
      <c r="AQ9" s="54"/>
      <c r="AR9" s="54"/>
      <c r="AS9" s="54"/>
      <c r="AT9" s="55"/>
      <c r="AU9" s="56"/>
      <c r="AV9" s="56"/>
      <c r="AW9" s="57"/>
      <c r="AX9" s="54"/>
      <c r="AY9" s="54"/>
      <c r="AZ9" s="55"/>
    </row>
    <row r="10" spans="1:52" ht="12.75" thickBot="1" x14ac:dyDescent="0.25">
      <c r="A10" s="58" t="s">
        <v>63</v>
      </c>
      <c r="B10" s="59" t="s">
        <v>64</v>
      </c>
      <c r="C10" s="60" t="s">
        <v>65</v>
      </c>
      <c r="D10" s="61" t="s">
        <v>66</v>
      </c>
      <c r="E10" s="62"/>
      <c r="F10" s="63"/>
      <c r="G10" s="63"/>
      <c r="H10" s="64"/>
      <c r="I10" s="65" t="s">
        <v>63</v>
      </c>
      <c r="J10" s="66" t="s">
        <v>64</v>
      </c>
      <c r="K10" s="67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9"/>
      <c r="W10" s="70"/>
      <c r="X10" s="70"/>
      <c r="Y10" s="70"/>
      <c r="Z10" s="71"/>
      <c r="AA10" s="68"/>
      <c r="AB10" s="68"/>
      <c r="AC10" s="68"/>
      <c r="AD10" s="69"/>
      <c r="AE10" s="70"/>
      <c r="AF10" s="70"/>
      <c r="AG10" s="70"/>
      <c r="AH10" s="71"/>
      <c r="AI10" s="68"/>
      <c r="AJ10" s="68"/>
      <c r="AK10" s="68"/>
      <c r="AL10" s="69"/>
      <c r="AM10" s="70"/>
      <c r="AN10" s="70"/>
      <c r="AO10" s="70"/>
      <c r="AP10" s="71"/>
      <c r="AQ10" s="68"/>
      <c r="AR10" s="68"/>
      <c r="AS10" s="68"/>
      <c r="AT10" s="69"/>
      <c r="AU10" s="70"/>
      <c r="AV10" s="70"/>
      <c r="AW10" s="71"/>
      <c r="AX10" s="68"/>
      <c r="AY10" s="68"/>
      <c r="AZ10" s="69"/>
    </row>
    <row r="11" spans="1:52" x14ac:dyDescent="0.2">
      <c r="A11" s="573"/>
      <c r="B11" s="574"/>
      <c r="C11" s="575"/>
      <c r="D11" s="576"/>
      <c r="E11" s="577"/>
      <c r="F11" s="578"/>
      <c r="G11" s="579"/>
      <c r="H11" s="580"/>
      <c r="I11" s="573">
        <v>41552.739583333336</v>
      </c>
      <c r="J11" s="581">
        <v>41552.760416666664</v>
      </c>
      <c r="K11" s="582"/>
      <c r="L11" s="583"/>
      <c r="M11" s="583"/>
      <c r="N11" s="584"/>
      <c r="O11" s="584"/>
      <c r="P11" s="585">
        <v>0.12959999999999999</v>
      </c>
      <c r="Q11" s="586">
        <v>120.96</v>
      </c>
      <c r="R11" s="587">
        <f t="shared" ref="R11:R52" si="0">Q11/$B$3/43560*12</f>
        <v>3.7148622128859278E-3</v>
      </c>
      <c r="S11" s="518">
        <f>S12</f>
        <v>558</v>
      </c>
      <c r="T11" s="517"/>
      <c r="U11" s="417">
        <f>S11*$Q11*$I$4</f>
        <v>4.2136365599999994</v>
      </c>
      <c r="V11" s="418">
        <f>U11/$B$3</f>
        <v>0.46974766555183939</v>
      </c>
      <c r="W11" s="518">
        <f>W12</f>
        <v>17.2</v>
      </c>
      <c r="X11" s="517"/>
      <c r="Y11" s="417">
        <f t="shared" ref="Y11:Y51" si="1">W11*$Q11*$I$4</f>
        <v>0.12988270399999999</v>
      </c>
      <c r="Z11" s="418">
        <f t="shared" ref="Z11:Z51" si="2">Y11/$B$3</f>
        <v>1.447967714604236E-2</v>
      </c>
      <c r="AA11" s="518">
        <f>AA12</f>
        <v>0.7</v>
      </c>
      <c r="AB11" s="517"/>
      <c r="AC11" s="420">
        <f t="shared" ref="AC11:AC51" si="3">AA11*$Q11*$I$4</f>
        <v>5.285924E-3</v>
      </c>
      <c r="AD11" s="421">
        <f t="shared" ref="AD11:AD51" si="4">AC11/$B$3</f>
        <v>5.8928918617614265E-4</v>
      </c>
      <c r="AE11" s="588">
        <f>AE12</f>
        <v>0.32</v>
      </c>
      <c r="AF11" s="517"/>
      <c r="AG11" s="420">
        <f t="shared" ref="AG11:AG51" si="5">AE11*$Q11*$I$4</f>
        <v>2.4164224000000002E-3</v>
      </c>
      <c r="AH11" s="421">
        <f t="shared" ref="AH11:AH51" si="6">AG11/$B$3</f>
        <v>2.6938934225195093E-4</v>
      </c>
      <c r="AI11" s="588">
        <f>AI12</f>
        <v>4.51</v>
      </c>
      <c r="AJ11" s="517"/>
      <c r="AK11" s="420">
        <f t="shared" ref="AK11:AK51" si="7">AI11*$Q11*$I$4</f>
        <v>3.4056453199999996E-2</v>
      </c>
      <c r="AL11" s="422">
        <f t="shared" ref="AL11:AL51" si="8">AK11/$B$3</f>
        <v>3.796706042363433E-3</v>
      </c>
      <c r="AM11" s="518">
        <f>AM12</f>
        <v>0.623</v>
      </c>
      <c r="AN11" s="517"/>
      <c r="AO11" s="420">
        <f t="shared" ref="AO11:AO51" si="9">AM11*$Q11*$I$4</f>
        <v>4.7044723600000006E-3</v>
      </c>
      <c r="AP11" s="421">
        <f t="shared" ref="AP11:AP51" si="10">AO11/$B$3</f>
        <v>5.2446737569676702E-4</v>
      </c>
      <c r="AQ11" s="588">
        <f>AQ12</f>
        <v>1.78</v>
      </c>
      <c r="AR11" s="517"/>
      <c r="AS11" s="420">
        <f t="shared" ref="AS11:AS51" si="11">AQ11*$Q11*$I$4</f>
        <v>1.3441349599999999E-2</v>
      </c>
      <c r="AT11" s="420">
        <f t="shared" ref="AT11:AT51" si="12">AS11/$B$3</f>
        <v>1.4984782162764769E-3</v>
      </c>
      <c r="AU11" s="423">
        <f t="shared" ref="AU11:AU51" si="13">AA11+AI11</f>
        <v>5.21</v>
      </c>
      <c r="AV11" s="420">
        <f t="shared" ref="AV11:AV51" si="14">AU11*$Q11*$I$4</f>
        <v>3.93423772E-2</v>
      </c>
      <c r="AW11" s="422">
        <f t="shared" ref="AW11:AW51" si="15">AV11/$B$3</f>
        <v>4.3859952285395763E-3</v>
      </c>
      <c r="AX11" s="423">
        <f t="shared" ref="AX11:AX51" si="16">AI11-AE11</f>
        <v>4.1899999999999995</v>
      </c>
      <c r="AY11" s="420">
        <f t="shared" ref="AY11:AY51" si="17">AX11*$Q11*$I$4</f>
        <v>3.1640030799999996E-2</v>
      </c>
      <c r="AZ11" s="422">
        <f t="shared" ref="AZ11:AZ51" si="18">AY11/$B$3</f>
        <v>3.5273167001114822E-3</v>
      </c>
    </row>
    <row r="12" spans="1:52" x14ac:dyDescent="0.2">
      <c r="A12" s="323">
        <v>41578.967361111114</v>
      </c>
      <c r="B12" s="324">
        <v>41579.208333333336</v>
      </c>
      <c r="C12" s="325" t="s">
        <v>161</v>
      </c>
      <c r="D12" s="326" t="s">
        <v>162</v>
      </c>
      <c r="E12" s="327">
        <v>483.84</v>
      </c>
      <c r="F12" s="519">
        <f t="shared" ref="F12:F52" si="19">E12/Q12</f>
        <v>1</v>
      </c>
      <c r="G12" s="328"/>
      <c r="H12" s="329">
        <v>5</v>
      </c>
      <c r="I12" s="330">
        <v>41578.963194444441</v>
      </c>
      <c r="J12" s="331">
        <v>41579.21875</v>
      </c>
      <c r="K12" s="332"/>
      <c r="L12" s="333"/>
      <c r="M12" s="333"/>
      <c r="N12" s="334"/>
      <c r="O12" s="334"/>
      <c r="P12" s="335">
        <v>6.1600000000000002E-2</v>
      </c>
      <c r="Q12" s="336">
        <v>483.84</v>
      </c>
      <c r="R12" s="143">
        <f t="shared" si="0"/>
        <v>1.4859448851543711E-2</v>
      </c>
      <c r="S12" s="337">
        <v>558</v>
      </c>
      <c r="T12" s="338" t="s">
        <v>72</v>
      </c>
      <c r="U12" s="146">
        <f>S12*$Q12*$I$4</f>
        <v>16.854546239999998</v>
      </c>
      <c r="V12" s="403">
        <f>U12/$B$3</f>
        <v>1.8789906622073576</v>
      </c>
      <c r="W12" s="339">
        <v>17.2</v>
      </c>
      <c r="X12" s="340"/>
      <c r="Y12" s="404">
        <f t="shared" si="1"/>
        <v>0.51953081599999995</v>
      </c>
      <c r="Z12" s="405">
        <f t="shared" si="2"/>
        <v>5.7918708584169441E-2</v>
      </c>
      <c r="AA12" s="341">
        <v>0.7</v>
      </c>
      <c r="AB12" s="338"/>
      <c r="AC12" s="406">
        <f t="shared" si="3"/>
        <v>2.1143696E-2</v>
      </c>
      <c r="AD12" s="407">
        <f t="shared" si="4"/>
        <v>2.3571567447045706E-3</v>
      </c>
      <c r="AE12" s="342">
        <v>0.32</v>
      </c>
      <c r="AF12" s="340"/>
      <c r="AG12" s="408">
        <f t="shared" si="5"/>
        <v>9.665689600000001E-3</v>
      </c>
      <c r="AH12" s="589">
        <f t="shared" si="6"/>
        <v>1.0775573690078037E-3</v>
      </c>
      <c r="AI12" s="341">
        <v>4.51</v>
      </c>
      <c r="AJ12" s="338"/>
      <c r="AK12" s="406">
        <f t="shared" si="7"/>
        <v>0.13622581279999998</v>
      </c>
      <c r="AL12" s="409">
        <f t="shared" si="8"/>
        <v>1.5186824169453732E-2</v>
      </c>
      <c r="AM12" s="343">
        <v>0.623</v>
      </c>
      <c r="AN12" s="340"/>
      <c r="AO12" s="408">
        <f t="shared" si="9"/>
        <v>1.8817889440000003E-2</v>
      </c>
      <c r="AP12" s="589">
        <f t="shared" si="10"/>
        <v>2.0978695027870681E-3</v>
      </c>
      <c r="AQ12" s="341">
        <v>1.78</v>
      </c>
      <c r="AR12" s="338"/>
      <c r="AS12" s="406">
        <f t="shared" si="11"/>
        <v>5.3765398399999997E-2</v>
      </c>
      <c r="AT12" s="406">
        <f t="shared" si="12"/>
        <v>5.9939128651059076E-3</v>
      </c>
      <c r="AU12" s="410">
        <f t="shared" si="13"/>
        <v>5.21</v>
      </c>
      <c r="AV12" s="408">
        <f t="shared" si="14"/>
        <v>0.1573695088</v>
      </c>
      <c r="AW12" s="411">
        <f t="shared" si="15"/>
        <v>1.7543980914158305E-2</v>
      </c>
      <c r="AX12" s="412">
        <f t="shared" si="16"/>
        <v>4.1899999999999995</v>
      </c>
      <c r="AY12" s="406">
        <f t="shared" si="17"/>
        <v>0.12656012319999999</v>
      </c>
      <c r="AZ12" s="409">
        <f t="shared" si="18"/>
        <v>1.4109266800445929E-2</v>
      </c>
    </row>
    <row r="13" spans="1:52" x14ac:dyDescent="0.2">
      <c r="A13" s="573"/>
      <c r="B13" s="574"/>
      <c r="C13" s="575"/>
      <c r="D13" s="576"/>
      <c r="E13" s="577"/>
      <c r="F13" s="578"/>
      <c r="G13" s="579"/>
      <c r="H13" s="580"/>
      <c r="I13" s="573">
        <v>41579.804166666669</v>
      </c>
      <c r="J13" s="581">
        <v>41579.958333333336</v>
      </c>
      <c r="K13" s="582"/>
      <c r="L13" s="583"/>
      <c r="M13" s="583"/>
      <c r="N13" s="584"/>
      <c r="O13" s="584"/>
      <c r="P13" s="585">
        <v>1.47E-2</v>
      </c>
      <c r="Q13" s="586">
        <v>77.759999999999991</v>
      </c>
      <c r="R13" s="587">
        <f t="shared" si="0"/>
        <v>2.3881257082838106E-3</v>
      </c>
      <c r="S13" s="518">
        <f>S14</f>
        <v>304</v>
      </c>
      <c r="T13" s="517"/>
      <c r="U13" s="417">
        <f t="shared" ref="U13:U51" si="20">S13*$Q13*$I$4</f>
        <v>1.4757436799999999</v>
      </c>
      <c r="V13" s="418">
        <f t="shared" ref="V13:V51" si="21">U13/$B$3</f>
        <v>0.16451991973244146</v>
      </c>
      <c r="W13" s="518">
        <f>W14</f>
        <v>17.3</v>
      </c>
      <c r="X13" s="517"/>
      <c r="Y13" s="417">
        <f t="shared" si="1"/>
        <v>8.3981465999999991E-2</v>
      </c>
      <c r="Z13" s="418">
        <f t="shared" si="2"/>
        <v>9.3624822742474894E-3</v>
      </c>
      <c r="AA13" s="518">
        <f>AA14</f>
        <v>1.7</v>
      </c>
      <c r="AB13" s="517"/>
      <c r="AC13" s="420">
        <f t="shared" si="3"/>
        <v>8.252513999999999E-3</v>
      </c>
      <c r="AD13" s="421">
        <f t="shared" si="4"/>
        <v>9.2001270903010015E-4</v>
      </c>
      <c r="AE13" s="590">
        <f>AE14</f>
        <v>0.05</v>
      </c>
      <c r="AF13" s="517"/>
      <c r="AG13" s="420">
        <f t="shared" si="5"/>
        <v>2.42721E-4</v>
      </c>
      <c r="AH13" s="421">
        <f t="shared" si="6"/>
        <v>2.7059197324414712E-5</v>
      </c>
      <c r="AI13" s="590">
        <f>AI14</f>
        <v>2.94</v>
      </c>
      <c r="AJ13" s="517"/>
      <c r="AK13" s="420">
        <f t="shared" si="7"/>
        <v>1.4271994799999998E-2</v>
      </c>
      <c r="AL13" s="422">
        <f t="shared" si="8"/>
        <v>1.591080802675585E-3</v>
      </c>
      <c r="AM13" s="518">
        <f>AM14</f>
        <v>0.45400000000000001</v>
      </c>
      <c r="AN13" s="517"/>
      <c r="AO13" s="420">
        <f t="shared" si="9"/>
        <v>2.2039066799999997E-3</v>
      </c>
      <c r="AP13" s="421">
        <f t="shared" si="10"/>
        <v>2.4569751170568554E-4</v>
      </c>
      <c r="AQ13" s="590"/>
      <c r="AR13" s="517"/>
      <c r="AS13" s="420">
        <f t="shared" si="11"/>
        <v>0</v>
      </c>
      <c r="AT13" s="420">
        <f t="shared" si="12"/>
        <v>0</v>
      </c>
      <c r="AU13" s="423">
        <f t="shared" si="13"/>
        <v>4.6399999999999997</v>
      </c>
      <c r="AV13" s="420">
        <f t="shared" si="14"/>
        <v>2.2524508799999999E-2</v>
      </c>
      <c r="AW13" s="422">
        <f t="shared" si="15"/>
        <v>2.5110935117056855E-3</v>
      </c>
      <c r="AX13" s="423">
        <f t="shared" si="16"/>
        <v>2.89</v>
      </c>
      <c r="AY13" s="420">
        <f t="shared" si="17"/>
        <v>1.40292738E-2</v>
      </c>
      <c r="AZ13" s="422">
        <f t="shared" si="18"/>
        <v>1.5640216053511705E-3</v>
      </c>
    </row>
    <row r="14" spans="1:52" x14ac:dyDescent="0.2">
      <c r="A14" s="323">
        <v>41583.822916666664</v>
      </c>
      <c r="B14" s="324">
        <v>41584.677083333336</v>
      </c>
      <c r="C14" s="325" t="s">
        <v>163</v>
      </c>
      <c r="D14" s="326" t="s">
        <v>164</v>
      </c>
      <c r="E14" s="327">
        <v>1313.28</v>
      </c>
      <c r="F14" s="519">
        <f t="shared" si="19"/>
        <v>1</v>
      </c>
      <c r="G14" s="328"/>
      <c r="H14" s="329">
        <v>4</v>
      </c>
      <c r="I14" s="330">
        <v>41583.821527777778</v>
      </c>
      <c r="J14" s="331">
        <v>41584.6875</v>
      </c>
      <c r="K14" s="332"/>
      <c r="L14" s="333"/>
      <c r="M14" s="333"/>
      <c r="N14" s="334"/>
      <c r="O14" s="334"/>
      <c r="P14" s="335">
        <v>4.4699999999999997E-2</v>
      </c>
      <c r="Q14" s="336">
        <v>1313.28</v>
      </c>
      <c r="R14" s="143">
        <f t="shared" si="0"/>
        <v>4.0332789739904361E-2</v>
      </c>
      <c r="S14" s="337">
        <v>304</v>
      </c>
      <c r="T14" s="338" t="s">
        <v>72</v>
      </c>
      <c r="U14" s="146">
        <f t="shared" si="20"/>
        <v>24.923671040000002</v>
      </c>
      <c r="V14" s="403">
        <f t="shared" si="21"/>
        <v>2.7785586443701225</v>
      </c>
      <c r="W14" s="339">
        <v>17.3</v>
      </c>
      <c r="X14" s="340"/>
      <c r="Y14" s="404">
        <f t="shared" si="1"/>
        <v>1.4183536480000001</v>
      </c>
      <c r="Z14" s="405">
        <f t="shared" si="2"/>
        <v>0.15812192285395762</v>
      </c>
      <c r="AA14" s="341">
        <v>1.7</v>
      </c>
      <c r="AB14" s="338"/>
      <c r="AC14" s="406">
        <f t="shared" si="3"/>
        <v>0.139375792</v>
      </c>
      <c r="AD14" s="407">
        <f t="shared" si="4"/>
        <v>1.5537992419175027E-2</v>
      </c>
      <c r="AE14" s="342">
        <v>0.05</v>
      </c>
      <c r="AF14" s="340"/>
      <c r="AG14" s="408">
        <f t="shared" si="5"/>
        <v>4.0992880000000004E-3</v>
      </c>
      <c r="AH14" s="589">
        <f t="shared" si="6"/>
        <v>4.5699977703455967E-4</v>
      </c>
      <c r="AI14" s="341">
        <v>2.94</v>
      </c>
      <c r="AJ14" s="338"/>
      <c r="AK14" s="406">
        <f t="shared" si="7"/>
        <v>0.24103813440000002</v>
      </c>
      <c r="AL14" s="409">
        <f t="shared" si="8"/>
        <v>2.6871586889632107E-2</v>
      </c>
      <c r="AM14" s="343">
        <v>0.45400000000000001</v>
      </c>
      <c r="AN14" s="340"/>
      <c r="AO14" s="408">
        <f t="shared" si="9"/>
        <v>3.7221535039999996E-2</v>
      </c>
      <c r="AP14" s="589">
        <f t="shared" si="10"/>
        <v>4.1495579754738006E-3</v>
      </c>
      <c r="AQ14" s="341">
        <v>1.0900000000000001</v>
      </c>
      <c r="AR14" s="338"/>
      <c r="AS14" s="406">
        <f t="shared" si="11"/>
        <v>8.9364478400000003E-2</v>
      </c>
      <c r="AT14" s="406">
        <f t="shared" si="12"/>
        <v>9.9625951393533998E-3</v>
      </c>
      <c r="AU14" s="410">
        <f t="shared" si="13"/>
        <v>4.6399999999999997</v>
      </c>
      <c r="AV14" s="408">
        <f t="shared" si="14"/>
        <v>0.38041392639999999</v>
      </c>
      <c r="AW14" s="411">
        <f t="shared" si="15"/>
        <v>4.2409579308807129E-2</v>
      </c>
      <c r="AX14" s="412">
        <f t="shared" si="16"/>
        <v>2.89</v>
      </c>
      <c r="AY14" s="406">
        <f t="shared" si="17"/>
        <v>0.23693884640000004</v>
      </c>
      <c r="AZ14" s="409">
        <f t="shared" si="18"/>
        <v>2.6414587112597549E-2</v>
      </c>
    </row>
    <row r="15" spans="1:52" x14ac:dyDescent="0.2">
      <c r="A15" s="573"/>
      <c r="B15" s="574"/>
      <c r="C15" s="575"/>
      <c r="D15" s="576"/>
      <c r="E15" s="577"/>
      <c r="F15" s="578"/>
      <c r="G15" s="579"/>
      <c r="H15" s="580"/>
      <c r="I15" s="573">
        <v>41587.068749999999</v>
      </c>
      <c r="J15" s="581">
        <v>41587.270833333336</v>
      </c>
      <c r="K15" s="582"/>
      <c r="L15" s="583"/>
      <c r="M15" s="583"/>
      <c r="N15" s="584"/>
      <c r="O15" s="584"/>
      <c r="P15" s="585">
        <v>1.83E-2</v>
      </c>
      <c r="Q15" s="586">
        <v>103.67999999999999</v>
      </c>
      <c r="R15" s="587">
        <f t="shared" si="0"/>
        <v>3.1841676110450808E-3</v>
      </c>
      <c r="S15" s="518">
        <f>S14</f>
        <v>304</v>
      </c>
      <c r="T15" s="517"/>
      <c r="U15" s="417">
        <f t="shared" si="20"/>
        <v>1.96765824</v>
      </c>
      <c r="V15" s="418">
        <f t="shared" si="21"/>
        <v>0.21935989297658862</v>
      </c>
      <c r="W15" s="518">
        <f>W14</f>
        <v>17.3</v>
      </c>
      <c r="X15" s="517"/>
      <c r="Y15" s="417">
        <f t="shared" si="1"/>
        <v>0.11197528800000001</v>
      </c>
      <c r="Z15" s="418">
        <f t="shared" si="2"/>
        <v>1.2483309698996655E-2</v>
      </c>
      <c r="AA15" s="518">
        <f>AA14</f>
        <v>1.7</v>
      </c>
      <c r="AB15" s="517"/>
      <c r="AC15" s="420">
        <f t="shared" si="3"/>
        <v>1.1003351999999999E-2</v>
      </c>
      <c r="AD15" s="421">
        <f t="shared" si="4"/>
        <v>1.2266836120401335E-3</v>
      </c>
      <c r="AE15" s="590">
        <f>AE14</f>
        <v>0.05</v>
      </c>
      <c r="AF15" s="517"/>
      <c r="AG15" s="420">
        <f t="shared" si="5"/>
        <v>3.2362800000000001E-4</v>
      </c>
      <c r="AH15" s="421">
        <f t="shared" si="6"/>
        <v>3.6078929765886287E-5</v>
      </c>
      <c r="AI15" s="590">
        <f>AI14</f>
        <v>2.94</v>
      </c>
      <c r="AJ15" s="517"/>
      <c r="AK15" s="420">
        <f t="shared" si="7"/>
        <v>1.9029326399999998E-2</v>
      </c>
      <c r="AL15" s="422">
        <f t="shared" si="8"/>
        <v>2.1214410702341132E-3</v>
      </c>
      <c r="AM15" s="518">
        <f>AM14</f>
        <v>0.45400000000000001</v>
      </c>
      <c r="AN15" s="517"/>
      <c r="AO15" s="420">
        <f t="shared" si="9"/>
        <v>2.9385422400000001E-3</v>
      </c>
      <c r="AP15" s="421">
        <f t="shared" si="10"/>
        <v>3.275966822742475E-4</v>
      </c>
      <c r="AQ15" s="590">
        <f>AQ14</f>
        <v>1.0900000000000001</v>
      </c>
      <c r="AR15" s="517"/>
      <c r="AS15" s="420">
        <f t="shared" si="11"/>
        <v>7.0550904000000001E-3</v>
      </c>
      <c r="AT15" s="420">
        <f t="shared" si="12"/>
        <v>7.8652066889632101E-4</v>
      </c>
      <c r="AU15" s="423">
        <f t="shared" si="13"/>
        <v>4.6399999999999997</v>
      </c>
      <c r="AV15" s="420">
        <f t="shared" si="14"/>
        <v>3.0032678399999999E-2</v>
      </c>
      <c r="AW15" s="422">
        <f t="shared" si="15"/>
        <v>3.3481246822742471E-3</v>
      </c>
      <c r="AX15" s="423">
        <f t="shared" si="16"/>
        <v>2.89</v>
      </c>
      <c r="AY15" s="420">
        <f t="shared" si="17"/>
        <v>1.8705698400000002E-2</v>
      </c>
      <c r="AZ15" s="422">
        <f t="shared" si="18"/>
        <v>2.0853621404682277E-3</v>
      </c>
    </row>
    <row r="16" spans="1:52" x14ac:dyDescent="0.2">
      <c r="A16" s="323">
        <v>41595.426388888889</v>
      </c>
      <c r="B16" s="324">
        <v>41596.885416666664</v>
      </c>
      <c r="C16" s="325" t="s">
        <v>165</v>
      </c>
      <c r="D16" s="326" t="s">
        <v>166</v>
      </c>
      <c r="E16" s="327">
        <v>2289.6</v>
      </c>
      <c r="F16" s="519">
        <f t="shared" si="19"/>
        <v>1</v>
      </c>
      <c r="G16" s="328"/>
      <c r="H16" s="329">
        <v>11</v>
      </c>
      <c r="I16" s="330">
        <v>41595.418055555558</v>
      </c>
      <c r="J16" s="331">
        <v>41596.895833333336</v>
      </c>
      <c r="K16" s="332"/>
      <c r="L16" s="333"/>
      <c r="M16" s="333"/>
      <c r="N16" s="334"/>
      <c r="O16" s="334"/>
      <c r="P16" s="335">
        <v>0.1147</v>
      </c>
      <c r="Q16" s="336">
        <v>2289.6</v>
      </c>
      <c r="R16" s="143">
        <f t="shared" si="0"/>
        <v>7.031703474391221E-2</v>
      </c>
      <c r="S16" s="337">
        <v>250</v>
      </c>
      <c r="T16" s="338" t="s">
        <v>72</v>
      </c>
      <c r="U16" s="146">
        <f t="shared" si="20"/>
        <v>35.733924999999999</v>
      </c>
      <c r="V16" s="403">
        <f t="shared" si="21"/>
        <v>3.9837151616499438</v>
      </c>
      <c r="W16" s="339">
        <v>137</v>
      </c>
      <c r="X16" s="340"/>
      <c r="Y16" s="404">
        <f t="shared" si="1"/>
        <v>19.582190900000001</v>
      </c>
      <c r="Z16" s="405">
        <f t="shared" si="2"/>
        <v>2.1830759085841693</v>
      </c>
      <c r="AA16" s="341" t="s">
        <v>167</v>
      </c>
      <c r="AB16" s="338"/>
      <c r="AC16" s="406">
        <f>0.05*$Q16*$I$4</f>
        <v>7.146785000000001E-3</v>
      </c>
      <c r="AD16" s="407">
        <f t="shared" si="4"/>
        <v>7.9674303232998888E-4</v>
      </c>
      <c r="AE16" s="342">
        <v>0.76</v>
      </c>
      <c r="AF16" s="340"/>
      <c r="AG16" s="408">
        <f t="shared" si="5"/>
        <v>0.10863113200000001</v>
      </c>
      <c r="AH16" s="589">
        <f t="shared" si="6"/>
        <v>1.2110494091415831E-2</v>
      </c>
      <c r="AI16" s="341">
        <v>11.57</v>
      </c>
      <c r="AJ16" s="338"/>
      <c r="AK16" s="406">
        <f t="shared" si="7"/>
        <v>1.6537660489999999</v>
      </c>
      <c r="AL16" s="409">
        <f t="shared" si="8"/>
        <v>0.1843663376811594</v>
      </c>
      <c r="AM16" s="343">
        <v>0.216</v>
      </c>
      <c r="AN16" s="340"/>
      <c r="AO16" s="408">
        <f t="shared" si="9"/>
        <v>3.0874111199999998E-2</v>
      </c>
      <c r="AP16" s="589">
        <f t="shared" si="10"/>
        <v>3.4419298996655515E-3</v>
      </c>
      <c r="AQ16" s="341">
        <v>1.81</v>
      </c>
      <c r="AR16" s="338"/>
      <c r="AS16" s="406">
        <f t="shared" si="11"/>
        <v>0.25871361700000006</v>
      </c>
      <c r="AT16" s="406">
        <f t="shared" si="12"/>
        <v>2.88420977703456E-2</v>
      </c>
      <c r="AU16" s="410">
        <f>0.05+AI16</f>
        <v>11.620000000000001</v>
      </c>
      <c r="AV16" s="408">
        <f t="shared" si="14"/>
        <v>1.6609128340000001</v>
      </c>
      <c r="AW16" s="411">
        <f t="shared" si="15"/>
        <v>0.18516308071348941</v>
      </c>
      <c r="AX16" s="412">
        <f t="shared" si="16"/>
        <v>10.81</v>
      </c>
      <c r="AY16" s="406">
        <f t="shared" si="17"/>
        <v>1.5451349170000002</v>
      </c>
      <c r="AZ16" s="409">
        <f t="shared" si="18"/>
        <v>0.17225584358974361</v>
      </c>
    </row>
    <row r="17" spans="1:52" ht="12.75" thickBot="1" x14ac:dyDescent="0.25">
      <c r="A17" s="591"/>
      <c r="B17" s="592"/>
      <c r="C17" s="593"/>
      <c r="D17" s="594"/>
      <c r="E17" s="595"/>
      <c r="F17" s="596"/>
      <c r="G17" s="597"/>
      <c r="H17" s="598"/>
      <c r="I17" s="591">
        <v>41612.989583333336</v>
      </c>
      <c r="J17" s="599">
        <v>41613.229166666664</v>
      </c>
      <c r="K17" s="600"/>
      <c r="L17" s="601"/>
      <c r="M17" s="601"/>
      <c r="N17" s="602"/>
      <c r="O17" s="602"/>
      <c r="P17" s="603">
        <v>3.4500000000000003E-2</v>
      </c>
      <c r="Q17" s="604">
        <v>138.24</v>
      </c>
      <c r="R17" s="605">
        <f t="shared" si="0"/>
        <v>4.2455568147267749E-3</v>
      </c>
      <c r="S17" s="441">
        <f>S16</f>
        <v>250</v>
      </c>
      <c r="T17" s="438"/>
      <c r="U17" s="439">
        <f t="shared" si="20"/>
        <v>2.1575199999999999</v>
      </c>
      <c r="V17" s="440">
        <f t="shared" si="21"/>
        <v>0.24052619843924189</v>
      </c>
      <c r="W17" s="441">
        <f>W16</f>
        <v>137</v>
      </c>
      <c r="X17" s="438"/>
      <c r="Y17" s="439">
        <f t="shared" si="1"/>
        <v>1.1823209600000002</v>
      </c>
      <c r="Z17" s="440">
        <f t="shared" si="2"/>
        <v>0.13180835674470459</v>
      </c>
      <c r="AA17" s="441" t="str">
        <f>AA16</f>
        <v>&lt;0.1</v>
      </c>
      <c r="AB17" s="438"/>
      <c r="AC17" s="442">
        <f>0.05*$Q17*$I$4</f>
        <v>4.3150400000000009E-4</v>
      </c>
      <c r="AD17" s="443">
        <f t="shared" si="4"/>
        <v>4.8105239687848387E-5</v>
      </c>
      <c r="AE17" s="606">
        <f>AE16</f>
        <v>0.76</v>
      </c>
      <c r="AF17" s="438"/>
      <c r="AG17" s="442">
        <f t="shared" si="5"/>
        <v>6.5588608000000008E-3</v>
      </c>
      <c r="AH17" s="443">
        <f t="shared" si="6"/>
        <v>7.3119964325529547E-4</v>
      </c>
      <c r="AI17" s="606">
        <f>AI16</f>
        <v>11.57</v>
      </c>
      <c r="AJ17" s="438"/>
      <c r="AK17" s="442">
        <f t="shared" si="7"/>
        <v>9.9850025600000017E-2</v>
      </c>
      <c r="AL17" s="444">
        <f t="shared" si="8"/>
        <v>1.1131552463768117E-2</v>
      </c>
      <c r="AM17" s="441">
        <f>AM16</f>
        <v>0.216</v>
      </c>
      <c r="AN17" s="438"/>
      <c r="AO17" s="442">
        <f t="shared" si="9"/>
        <v>1.8640972800000003E-3</v>
      </c>
      <c r="AP17" s="443">
        <f t="shared" si="10"/>
        <v>2.0781463545150504E-4</v>
      </c>
      <c r="AQ17" s="606">
        <f>AQ16</f>
        <v>1.81</v>
      </c>
      <c r="AR17" s="438"/>
      <c r="AS17" s="442">
        <f t="shared" si="11"/>
        <v>1.5620444800000001E-2</v>
      </c>
      <c r="AT17" s="442">
        <f t="shared" si="12"/>
        <v>1.7414096767001115E-3</v>
      </c>
      <c r="AU17" s="445">
        <f>0.05+AI17</f>
        <v>11.620000000000001</v>
      </c>
      <c r="AV17" s="442">
        <f t="shared" si="14"/>
        <v>0.10028152960000002</v>
      </c>
      <c r="AW17" s="444">
        <f t="shared" si="15"/>
        <v>1.1179657703455966E-2</v>
      </c>
      <c r="AX17" s="445">
        <f t="shared" si="16"/>
        <v>10.81</v>
      </c>
      <c r="AY17" s="442">
        <f t="shared" si="17"/>
        <v>9.329116480000002E-2</v>
      </c>
      <c r="AZ17" s="444">
        <f t="shared" si="18"/>
        <v>1.0400352820512822E-2</v>
      </c>
    </row>
    <row r="18" spans="1:52" ht="12.75" thickTop="1" x14ac:dyDescent="0.2">
      <c r="A18" s="607"/>
      <c r="B18" s="608"/>
      <c r="C18" s="609"/>
      <c r="D18" s="610"/>
      <c r="E18" s="611"/>
      <c r="F18" s="612"/>
      <c r="G18" s="613"/>
      <c r="H18" s="614"/>
      <c r="I18" s="607">
        <v>41649.989583333336</v>
      </c>
      <c r="J18" s="615">
        <v>41650.5625</v>
      </c>
      <c r="K18" s="616"/>
      <c r="L18" s="617"/>
      <c r="M18" s="617"/>
      <c r="N18" s="618"/>
      <c r="O18" s="618"/>
      <c r="P18" s="619">
        <v>5.4600000000000003E-2</v>
      </c>
      <c r="Q18" s="620">
        <v>1278.72</v>
      </c>
      <c r="R18" s="621">
        <f t="shared" si="0"/>
        <v>3.9271400536222668E-2</v>
      </c>
      <c r="S18" s="515" t="str">
        <f>S20</f>
        <v>&lt;2</v>
      </c>
      <c r="T18" s="514"/>
      <c r="U18" s="448">
        <f>1*$Q18*$I$4</f>
        <v>7.9828240000000009E-2</v>
      </c>
      <c r="V18" s="449">
        <f t="shared" si="21"/>
        <v>8.8994693422519509E-3</v>
      </c>
      <c r="W18" s="515">
        <f>W20</f>
        <v>25.9</v>
      </c>
      <c r="X18" s="514"/>
      <c r="Y18" s="448">
        <f t="shared" si="1"/>
        <v>2.0675514160000001</v>
      </c>
      <c r="Z18" s="449">
        <f t="shared" si="2"/>
        <v>0.23049625596432552</v>
      </c>
      <c r="AA18" s="515">
        <f>AA20</f>
        <v>2.5</v>
      </c>
      <c r="AB18" s="514"/>
      <c r="AC18" s="450">
        <f t="shared" si="3"/>
        <v>0.19957060000000001</v>
      </c>
      <c r="AD18" s="451">
        <f t="shared" si="4"/>
        <v>2.2248673355629876E-2</v>
      </c>
      <c r="AE18" s="622">
        <f>AE20</f>
        <v>3.06</v>
      </c>
      <c r="AF18" s="514"/>
      <c r="AG18" s="450">
        <f t="shared" si="5"/>
        <v>0.24427441440000003</v>
      </c>
      <c r="AH18" s="451">
        <f t="shared" si="6"/>
        <v>2.723237618729097E-2</v>
      </c>
      <c r="AI18" s="622">
        <f>AI20</f>
        <v>5.09</v>
      </c>
      <c r="AJ18" s="514"/>
      <c r="AK18" s="450">
        <f t="shared" si="7"/>
        <v>0.40632574160000001</v>
      </c>
      <c r="AL18" s="452">
        <f t="shared" si="8"/>
        <v>4.529829895206243E-2</v>
      </c>
      <c r="AM18" s="515">
        <f>AM20</f>
        <v>1.1599999999999999</v>
      </c>
      <c r="AN18" s="514"/>
      <c r="AO18" s="450">
        <f t="shared" si="9"/>
        <v>9.2600758400000011E-2</v>
      </c>
      <c r="AP18" s="451">
        <f t="shared" si="10"/>
        <v>1.0323384437012263E-2</v>
      </c>
      <c r="AQ18" s="622">
        <f>AQ20</f>
        <v>1.33</v>
      </c>
      <c r="AR18" s="514"/>
      <c r="AS18" s="450">
        <f t="shared" si="11"/>
        <v>0.10617155920000002</v>
      </c>
      <c r="AT18" s="450">
        <f t="shared" si="12"/>
        <v>1.1836294225195096E-2</v>
      </c>
      <c r="AU18" s="453">
        <f t="shared" si="13"/>
        <v>7.59</v>
      </c>
      <c r="AV18" s="450">
        <f t="shared" si="14"/>
        <v>0.60589634160000005</v>
      </c>
      <c r="AW18" s="452">
        <f t="shared" si="15"/>
        <v>6.7546972307692313E-2</v>
      </c>
      <c r="AX18" s="453">
        <f t="shared" si="16"/>
        <v>2.0299999999999998</v>
      </c>
      <c r="AY18" s="450">
        <f t="shared" si="17"/>
        <v>0.16205132719999998</v>
      </c>
      <c r="AZ18" s="452">
        <f t="shared" si="18"/>
        <v>1.8065922764771456E-2</v>
      </c>
    </row>
    <row r="19" spans="1:52" x14ac:dyDescent="0.2">
      <c r="A19" s="573"/>
      <c r="B19" s="574"/>
      <c r="C19" s="575"/>
      <c r="D19" s="576"/>
      <c r="E19" s="577"/>
      <c r="F19" s="578"/>
      <c r="G19" s="579"/>
      <c r="H19" s="580"/>
      <c r="I19" s="573">
        <v>41690.822916666664</v>
      </c>
      <c r="J19" s="581">
        <v>41691</v>
      </c>
      <c r="K19" s="582"/>
      <c r="L19" s="583"/>
      <c r="M19" s="583"/>
      <c r="N19" s="584"/>
      <c r="O19" s="584"/>
      <c r="P19" s="585">
        <v>0</v>
      </c>
      <c r="Q19" s="586">
        <v>0</v>
      </c>
      <c r="R19" s="587">
        <f t="shared" si="0"/>
        <v>0</v>
      </c>
      <c r="S19" s="518" t="str">
        <f>S20</f>
        <v>&lt;2</v>
      </c>
      <c r="T19" s="517"/>
      <c r="U19" s="417">
        <f>1*$Q19*$I$4</f>
        <v>0</v>
      </c>
      <c r="V19" s="418">
        <f t="shared" si="21"/>
        <v>0</v>
      </c>
      <c r="W19" s="518">
        <f>W20</f>
        <v>25.9</v>
      </c>
      <c r="X19" s="517"/>
      <c r="Y19" s="417">
        <f t="shared" si="1"/>
        <v>0</v>
      </c>
      <c r="Z19" s="418">
        <f t="shared" si="2"/>
        <v>0</v>
      </c>
      <c r="AA19" s="518">
        <f>AA20</f>
        <v>2.5</v>
      </c>
      <c r="AB19" s="517"/>
      <c r="AC19" s="420">
        <f t="shared" si="3"/>
        <v>0</v>
      </c>
      <c r="AD19" s="421">
        <f t="shared" si="4"/>
        <v>0</v>
      </c>
      <c r="AE19" s="590">
        <f>AE20</f>
        <v>3.06</v>
      </c>
      <c r="AF19" s="517"/>
      <c r="AG19" s="420">
        <f t="shared" si="5"/>
        <v>0</v>
      </c>
      <c r="AH19" s="421">
        <f t="shared" si="6"/>
        <v>0</v>
      </c>
      <c r="AI19" s="590">
        <f>AI20</f>
        <v>5.09</v>
      </c>
      <c r="AJ19" s="517"/>
      <c r="AK19" s="420">
        <f t="shared" si="7"/>
        <v>0</v>
      </c>
      <c r="AL19" s="422">
        <f t="shared" si="8"/>
        <v>0</v>
      </c>
      <c r="AM19" s="518">
        <f>AM20</f>
        <v>1.1599999999999999</v>
      </c>
      <c r="AN19" s="517"/>
      <c r="AO19" s="420">
        <f t="shared" si="9"/>
        <v>0</v>
      </c>
      <c r="AP19" s="421">
        <f t="shared" si="10"/>
        <v>0</v>
      </c>
      <c r="AQ19" s="590">
        <f>AQ20</f>
        <v>1.33</v>
      </c>
      <c r="AR19" s="517"/>
      <c r="AS19" s="420">
        <f t="shared" si="11"/>
        <v>0</v>
      </c>
      <c r="AT19" s="420">
        <f t="shared" si="12"/>
        <v>0</v>
      </c>
      <c r="AU19" s="423">
        <f t="shared" si="13"/>
        <v>7.59</v>
      </c>
      <c r="AV19" s="420">
        <f t="shared" si="14"/>
        <v>0</v>
      </c>
      <c r="AW19" s="422">
        <f t="shared" si="15"/>
        <v>0</v>
      </c>
      <c r="AX19" s="423">
        <f t="shared" si="16"/>
        <v>2.0299999999999998</v>
      </c>
      <c r="AY19" s="420">
        <f t="shared" si="17"/>
        <v>0</v>
      </c>
      <c r="AZ19" s="422">
        <f t="shared" si="18"/>
        <v>0</v>
      </c>
    </row>
    <row r="20" spans="1:52" x14ac:dyDescent="0.2">
      <c r="A20" s="323">
        <v>41708.583333333336</v>
      </c>
      <c r="B20" s="324">
        <v>41712.093055555553</v>
      </c>
      <c r="C20" s="325" t="s">
        <v>168</v>
      </c>
      <c r="D20" s="326" t="s">
        <v>169</v>
      </c>
      <c r="E20" s="327">
        <v>6436.7999999999993</v>
      </c>
      <c r="F20" s="519">
        <f t="shared" si="19"/>
        <v>1</v>
      </c>
      <c r="G20" s="328"/>
      <c r="H20" s="329">
        <v>14</v>
      </c>
      <c r="I20" s="330">
        <v>41708.572916666664</v>
      </c>
      <c r="J20" s="331">
        <v>41712.093055555553</v>
      </c>
      <c r="K20" s="332"/>
      <c r="L20" s="333"/>
      <c r="M20" s="333"/>
      <c r="N20" s="334"/>
      <c r="O20" s="334"/>
      <c r="P20" s="335">
        <v>5.3699999999999998E-2</v>
      </c>
      <c r="Q20" s="336">
        <v>6436.7999999999993</v>
      </c>
      <c r="R20" s="143">
        <f t="shared" si="0"/>
        <v>0.19768373918571541</v>
      </c>
      <c r="S20" s="337" t="s">
        <v>127</v>
      </c>
      <c r="T20" s="338" t="s">
        <v>72</v>
      </c>
      <c r="U20" s="146">
        <f>1*$Q20*$I$4</f>
        <v>0.40183809999999998</v>
      </c>
      <c r="V20" s="403">
        <f t="shared" si="21"/>
        <v>4.4798004459308802E-2</v>
      </c>
      <c r="W20" s="339">
        <v>25.9</v>
      </c>
      <c r="X20" s="340"/>
      <c r="Y20" s="404">
        <f t="shared" si="1"/>
        <v>10.407606789999999</v>
      </c>
      <c r="Z20" s="405">
        <f t="shared" si="2"/>
        <v>1.160268315496098</v>
      </c>
      <c r="AA20" s="341">
        <v>2.5</v>
      </c>
      <c r="AB20" s="338"/>
      <c r="AC20" s="406">
        <f t="shared" si="3"/>
        <v>1.0045952499999999</v>
      </c>
      <c r="AD20" s="407">
        <f t="shared" si="4"/>
        <v>0.111995011148272</v>
      </c>
      <c r="AE20" s="342">
        <v>3.06</v>
      </c>
      <c r="AF20" s="340"/>
      <c r="AG20" s="408">
        <f t="shared" si="5"/>
        <v>1.2296245859999999</v>
      </c>
      <c r="AH20" s="589">
        <f t="shared" si="6"/>
        <v>0.13708189364548493</v>
      </c>
      <c r="AI20" s="341">
        <v>5.09</v>
      </c>
      <c r="AJ20" s="338"/>
      <c r="AK20" s="406">
        <f t="shared" si="7"/>
        <v>2.0453559289999999</v>
      </c>
      <c r="AL20" s="409">
        <f t="shared" si="8"/>
        <v>0.22802184269788178</v>
      </c>
      <c r="AM20" s="343">
        <v>1.1599999999999999</v>
      </c>
      <c r="AN20" s="340"/>
      <c r="AO20" s="408">
        <f t="shared" si="9"/>
        <v>0.46613219599999989</v>
      </c>
      <c r="AP20" s="589">
        <f t="shared" si="10"/>
        <v>5.1965685172798197E-2</v>
      </c>
      <c r="AQ20" s="341">
        <v>1.33</v>
      </c>
      <c r="AR20" s="338"/>
      <c r="AS20" s="406">
        <f t="shared" si="11"/>
        <v>0.53444467299999998</v>
      </c>
      <c r="AT20" s="406">
        <f t="shared" si="12"/>
        <v>5.9581345930880707E-2</v>
      </c>
      <c r="AU20" s="410">
        <f t="shared" si="13"/>
        <v>7.59</v>
      </c>
      <c r="AV20" s="408">
        <f t="shared" si="14"/>
        <v>3.0499511789999993</v>
      </c>
      <c r="AW20" s="411">
        <f t="shared" si="15"/>
        <v>0.34001685384615377</v>
      </c>
      <c r="AX20" s="412">
        <f t="shared" si="16"/>
        <v>2.0299999999999998</v>
      </c>
      <c r="AY20" s="406">
        <f t="shared" si="17"/>
        <v>0.81573134299999994</v>
      </c>
      <c r="AZ20" s="409">
        <f t="shared" si="18"/>
        <v>9.0939949052396871E-2</v>
      </c>
    </row>
    <row r="21" spans="1:52" x14ac:dyDescent="0.2">
      <c r="A21" s="323">
        <v>41712.093055555553</v>
      </c>
      <c r="B21" s="324">
        <v>41716.447916666664</v>
      </c>
      <c r="C21" s="325" t="s">
        <v>170</v>
      </c>
      <c r="D21" s="326" t="s">
        <v>171</v>
      </c>
      <c r="E21" s="327">
        <v>13426.560000000001</v>
      </c>
      <c r="F21" s="519">
        <f t="shared" si="19"/>
        <v>1</v>
      </c>
      <c r="G21" s="328"/>
      <c r="H21" s="329">
        <v>11</v>
      </c>
      <c r="I21" s="330">
        <v>41712.093055555553</v>
      </c>
      <c r="J21" s="331">
        <v>41716.447916666664</v>
      </c>
      <c r="K21" s="332"/>
      <c r="L21" s="333"/>
      <c r="M21" s="333"/>
      <c r="N21" s="334"/>
      <c r="O21" s="334"/>
      <c r="P21" s="335">
        <v>0.1186</v>
      </c>
      <c r="Q21" s="336">
        <v>13426.560000000001</v>
      </c>
      <c r="R21" s="143">
        <f t="shared" si="0"/>
        <v>0.41234970563033807</v>
      </c>
      <c r="S21" s="337">
        <v>32</v>
      </c>
      <c r="T21" s="338" t="s">
        <v>72</v>
      </c>
      <c r="U21" s="146">
        <f t="shared" si="20"/>
        <v>26.822288640000004</v>
      </c>
      <c r="V21" s="403">
        <f t="shared" si="21"/>
        <v>2.9902216989966557</v>
      </c>
      <c r="W21" s="339">
        <v>48.9</v>
      </c>
      <c r="X21" s="340"/>
      <c r="Y21" s="404">
        <f t="shared" si="1"/>
        <v>40.98780982800001</v>
      </c>
      <c r="Z21" s="405">
        <f t="shared" si="2"/>
        <v>4.5694325337792652</v>
      </c>
      <c r="AA21" s="341">
        <v>1.2</v>
      </c>
      <c r="AB21" s="338"/>
      <c r="AC21" s="406">
        <f t="shared" si="3"/>
        <v>1.005835824</v>
      </c>
      <c r="AD21" s="407">
        <f t="shared" si="4"/>
        <v>0.11213331371237457</v>
      </c>
      <c r="AE21" s="342">
        <v>6.2</v>
      </c>
      <c r="AF21" s="340"/>
      <c r="AG21" s="408">
        <f t="shared" si="5"/>
        <v>5.1968184240000008</v>
      </c>
      <c r="AH21" s="589">
        <f t="shared" si="6"/>
        <v>0.57935545418060208</v>
      </c>
      <c r="AI21" s="341">
        <v>15</v>
      </c>
      <c r="AJ21" s="338"/>
      <c r="AK21" s="406">
        <f t="shared" si="7"/>
        <v>12.572947800000001</v>
      </c>
      <c r="AL21" s="409">
        <f t="shared" si="8"/>
        <v>1.4016664214046823</v>
      </c>
      <c r="AM21" s="343">
        <v>2.85</v>
      </c>
      <c r="AN21" s="340"/>
      <c r="AO21" s="408">
        <f t="shared" si="9"/>
        <v>2.3888600820000003</v>
      </c>
      <c r="AP21" s="589">
        <f t="shared" si="10"/>
        <v>0.26631662006688966</v>
      </c>
      <c r="AQ21" s="341">
        <v>3.7</v>
      </c>
      <c r="AR21" s="338"/>
      <c r="AS21" s="406">
        <f t="shared" si="11"/>
        <v>3.1013271240000004</v>
      </c>
      <c r="AT21" s="406">
        <f t="shared" si="12"/>
        <v>0.34574438394648832</v>
      </c>
      <c r="AU21" s="410">
        <f t="shared" si="13"/>
        <v>16.2</v>
      </c>
      <c r="AV21" s="408">
        <f t="shared" si="14"/>
        <v>13.578783624</v>
      </c>
      <c r="AW21" s="411">
        <f t="shared" si="15"/>
        <v>1.5137997351170567</v>
      </c>
      <c r="AX21" s="412">
        <f t="shared" si="16"/>
        <v>8.8000000000000007</v>
      </c>
      <c r="AY21" s="406">
        <f t="shared" si="17"/>
        <v>7.3761293760000015</v>
      </c>
      <c r="AZ21" s="409">
        <f t="shared" si="18"/>
        <v>0.82231096722408037</v>
      </c>
    </row>
    <row r="22" spans="1:52" x14ac:dyDescent="0.2">
      <c r="A22" s="323">
        <v>41716.447916666664</v>
      </c>
      <c r="B22" s="324">
        <v>41720.427777777775</v>
      </c>
      <c r="C22" s="325" t="s">
        <v>172</v>
      </c>
      <c r="D22" s="326" t="s">
        <v>173</v>
      </c>
      <c r="E22" s="327">
        <v>9132.48</v>
      </c>
      <c r="F22" s="519">
        <f t="shared" si="19"/>
        <v>1</v>
      </c>
      <c r="G22" s="328"/>
      <c r="H22" s="329">
        <v>18</v>
      </c>
      <c r="I22" s="330">
        <v>41716.447916666664</v>
      </c>
      <c r="J22" s="331">
        <v>41720.427777777775</v>
      </c>
      <c r="K22" s="332"/>
      <c r="L22" s="333"/>
      <c r="M22" s="333"/>
      <c r="N22" s="334"/>
      <c r="O22" s="334"/>
      <c r="P22" s="335">
        <v>0.1206</v>
      </c>
      <c r="Q22" s="336">
        <v>9132.48</v>
      </c>
      <c r="R22" s="143">
        <f t="shared" si="0"/>
        <v>0.28047209707288756</v>
      </c>
      <c r="S22" s="337">
        <v>17</v>
      </c>
      <c r="T22" s="338" t="s">
        <v>72</v>
      </c>
      <c r="U22" s="146">
        <f t="shared" si="20"/>
        <v>9.6921192200000004</v>
      </c>
      <c r="V22" s="403">
        <f t="shared" si="21"/>
        <v>1.0805038149386845</v>
      </c>
      <c r="W22" s="339">
        <v>44.3</v>
      </c>
      <c r="X22" s="340"/>
      <c r="Y22" s="404">
        <f t="shared" si="1"/>
        <v>25.256522437999998</v>
      </c>
      <c r="Z22" s="405">
        <f t="shared" si="2"/>
        <v>2.8156658236343364</v>
      </c>
      <c r="AA22" s="341">
        <v>0.9</v>
      </c>
      <c r="AB22" s="338"/>
      <c r="AC22" s="406">
        <f t="shared" si="3"/>
        <v>0.51311219399999997</v>
      </c>
      <c r="AD22" s="407">
        <f t="shared" si="4"/>
        <v>5.7203143143812703E-2</v>
      </c>
      <c r="AE22" s="342">
        <v>5.53</v>
      </c>
      <c r="AF22" s="340"/>
      <c r="AG22" s="408">
        <f t="shared" si="5"/>
        <v>3.1527893698000002</v>
      </c>
      <c r="AH22" s="589">
        <f t="shared" si="6"/>
        <v>0.35148153509476032</v>
      </c>
      <c r="AI22" s="341">
        <v>9.6</v>
      </c>
      <c r="AJ22" s="338"/>
      <c r="AK22" s="406">
        <f t="shared" si="7"/>
        <v>5.4731967359999993</v>
      </c>
      <c r="AL22" s="409">
        <f t="shared" si="8"/>
        <v>0.61016686020066879</v>
      </c>
      <c r="AM22" s="343">
        <v>2.0099999999999998</v>
      </c>
      <c r="AN22" s="340"/>
      <c r="AO22" s="408">
        <f t="shared" si="9"/>
        <v>1.1459505665999998</v>
      </c>
      <c r="AP22" s="589">
        <f t="shared" si="10"/>
        <v>0.12775368635451503</v>
      </c>
      <c r="AQ22" s="341">
        <v>2.48</v>
      </c>
      <c r="AR22" s="338"/>
      <c r="AS22" s="406">
        <f t="shared" si="11"/>
        <v>1.4139091568000002</v>
      </c>
      <c r="AT22" s="406">
        <f t="shared" si="12"/>
        <v>0.1576264388851728</v>
      </c>
      <c r="AU22" s="410">
        <f t="shared" si="13"/>
        <v>10.5</v>
      </c>
      <c r="AV22" s="408">
        <f t="shared" si="14"/>
        <v>5.9863089299999999</v>
      </c>
      <c r="AW22" s="411">
        <f t="shared" si="15"/>
        <v>0.66737000334448149</v>
      </c>
      <c r="AX22" s="412">
        <f t="shared" si="16"/>
        <v>4.0699999999999994</v>
      </c>
      <c r="AY22" s="406">
        <f t="shared" si="17"/>
        <v>2.3204073661999995</v>
      </c>
      <c r="AZ22" s="409">
        <f t="shared" si="18"/>
        <v>0.25868532510590853</v>
      </c>
    </row>
    <row r="23" spans="1:52" x14ac:dyDescent="0.2">
      <c r="A23" s="573">
        <v>41720.427777777775</v>
      </c>
      <c r="B23" s="574">
        <v>41725.46875</v>
      </c>
      <c r="C23" s="575"/>
      <c r="D23" s="576" t="s">
        <v>174</v>
      </c>
      <c r="E23" s="577">
        <v>3922.5600000000004</v>
      </c>
      <c r="F23" s="578">
        <f t="shared" si="19"/>
        <v>1</v>
      </c>
      <c r="G23" s="579"/>
      <c r="H23" s="580"/>
      <c r="I23" s="573">
        <v>41720.427777777775</v>
      </c>
      <c r="J23" s="581">
        <v>41725.46875</v>
      </c>
      <c r="K23" s="582"/>
      <c r="L23" s="583"/>
      <c r="M23" s="583"/>
      <c r="N23" s="584"/>
      <c r="O23" s="584"/>
      <c r="P23" s="585">
        <v>8.2000000000000003E-2</v>
      </c>
      <c r="Q23" s="586">
        <v>3922.5600000000004</v>
      </c>
      <c r="R23" s="587">
        <f t="shared" si="0"/>
        <v>0.12046767461787225</v>
      </c>
      <c r="S23" s="518">
        <f>S22</f>
        <v>17</v>
      </c>
      <c r="T23" s="517"/>
      <c r="U23" s="417">
        <f t="shared" si="20"/>
        <v>4.1629348400000001</v>
      </c>
      <c r="V23" s="418">
        <f t="shared" si="21"/>
        <v>0.46409529988851728</v>
      </c>
      <c r="W23" s="518">
        <f>W22</f>
        <v>44.3</v>
      </c>
      <c r="X23" s="517"/>
      <c r="Y23" s="417">
        <f t="shared" si="1"/>
        <v>10.848118436</v>
      </c>
      <c r="Z23" s="418">
        <f t="shared" si="2"/>
        <v>1.2093777520624303</v>
      </c>
      <c r="AA23" s="518">
        <f>AA22</f>
        <v>0.9</v>
      </c>
      <c r="AB23" s="517"/>
      <c r="AC23" s="420">
        <f t="shared" si="3"/>
        <v>0.22039066800000004</v>
      </c>
      <c r="AD23" s="421">
        <f t="shared" si="4"/>
        <v>2.4569751170568564E-2</v>
      </c>
      <c r="AE23" s="518">
        <f>AE22</f>
        <v>5.53</v>
      </c>
      <c r="AF23" s="517"/>
      <c r="AG23" s="420">
        <f t="shared" si="5"/>
        <v>1.3541782156000002</v>
      </c>
      <c r="AH23" s="421">
        <f t="shared" si="6"/>
        <v>0.15096747108138239</v>
      </c>
      <c r="AI23" s="518">
        <f>AI22</f>
        <v>9.6</v>
      </c>
      <c r="AJ23" s="517"/>
      <c r="AK23" s="420">
        <f t="shared" si="7"/>
        <v>2.350833792</v>
      </c>
      <c r="AL23" s="422">
        <f t="shared" si="8"/>
        <v>0.26207734581939796</v>
      </c>
      <c r="AM23" s="518">
        <f>AM22</f>
        <v>2.0099999999999998</v>
      </c>
      <c r="AN23" s="517"/>
      <c r="AO23" s="420">
        <f t="shared" si="9"/>
        <v>0.4922058252</v>
      </c>
      <c r="AP23" s="421">
        <f t="shared" si="10"/>
        <v>5.4872444280936454E-2</v>
      </c>
      <c r="AQ23" s="518">
        <f>AQ22</f>
        <v>2.48</v>
      </c>
      <c r="AR23" s="517"/>
      <c r="AS23" s="420">
        <f t="shared" si="11"/>
        <v>0.60729872960000009</v>
      </c>
      <c r="AT23" s="420">
        <f t="shared" si="12"/>
        <v>6.7703314336677825E-2</v>
      </c>
      <c r="AU23" s="423">
        <f t="shared" si="13"/>
        <v>10.5</v>
      </c>
      <c r="AV23" s="420">
        <f t="shared" si="14"/>
        <v>2.5712244600000003</v>
      </c>
      <c r="AW23" s="422">
        <f t="shared" si="15"/>
        <v>0.28664709698996654</v>
      </c>
      <c r="AX23" s="423">
        <f t="shared" si="16"/>
        <v>4.0699999999999994</v>
      </c>
      <c r="AY23" s="420">
        <f t="shared" si="17"/>
        <v>0.99665557640000002</v>
      </c>
      <c r="AZ23" s="422">
        <f t="shared" si="18"/>
        <v>0.1111098747380156</v>
      </c>
    </row>
    <row r="24" spans="1:52" x14ac:dyDescent="0.2">
      <c r="A24" s="323">
        <v>41725.46875</v>
      </c>
      <c r="B24" s="324">
        <v>41726.325694444444</v>
      </c>
      <c r="C24" s="325" t="s">
        <v>175</v>
      </c>
      <c r="D24" s="326" t="s">
        <v>176</v>
      </c>
      <c r="E24" s="327">
        <v>5745.6</v>
      </c>
      <c r="F24" s="519">
        <f t="shared" si="19"/>
        <v>1</v>
      </c>
      <c r="G24" s="328"/>
      <c r="H24" s="329">
        <v>12</v>
      </c>
      <c r="I24" s="330">
        <v>41725.46875</v>
      </c>
      <c r="J24" s="331">
        <v>41726.325694444444</v>
      </c>
      <c r="K24" s="332"/>
      <c r="L24" s="333"/>
      <c r="M24" s="333"/>
      <c r="N24" s="334"/>
      <c r="O24" s="334"/>
      <c r="P24" s="335">
        <v>0.25900000000000001</v>
      </c>
      <c r="Q24" s="336">
        <v>5745.6</v>
      </c>
      <c r="R24" s="143">
        <f t="shared" si="0"/>
        <v>0.17645595511208159</v>
      </c>
      <c r="S24" s="337">
        <v>356</v>
      </c>
      <c r="T24" s="338" t="s">
        <v>72</v>
      </c>
      <c r="U24" s="146">
        <f t="shared" si="20"/>
        <v>127.69282120000001</v>
      </c>
      <c r="V24" s="403">
        <f t="shared" si="21"/>
        <v>14.235543054626532</v>
      </c>
      <c r="W24" s="339">
        <v>29.9</v>
      </c>
      <c r="X24" s="340"/>
      <c r="Y24" s="404">
        <f t="shared" si="1"/>
        <v>10.724762230000001</v>
      </c>
      <c r="Z24" s="405">
        <f t="shared" si="2"/>
        <v>1.1956256666666667</v>
      </c>
      <c r="AA24" s="341">
        <v>2.5</v>
      </c>
      <c r="AB24" s="338"/>
      <c r="AC24" s="406">
        <f t="shared" si="3"/>
        <v>0.89671925000000008</v>
      </c>
      <c r="AD24" s="407">
        <f t="shared" si="4"/>
        <v>9.9968701226309922E-2</v>
      </c>
      <c r="AE24" s="342">
        <v>3.39</v>
      </c>
      <c r="AF24" s="340"/>
      <c r="AG24" s="408">
        <f t="shared" si="5"/>
        <v>1.2159513030000002</v>
      </c>
      <c r="AH24" s="589">
        <f t="shared" si="6"/>
        <v>0.13555755886287627</v>
      </c>
      <c r="AI24" s="341">
        <v>8.4</v>
      </c>
      <c r="AJ24" s="338"/>
      <c r="AK24" s="406">
        <f t="shared" si="7"/>
        <v>3.0129766800000009</v>
      </c>
      <c r="AL24" s="409">
        <f t="shared" si="8"/>
        <v>0.33589483612040139</v>
      </c>
      <c r="AM24" s="343">
        <v>1.22</v>
      </c>
      <c r="AN24" s="340"/>
      <c r="AO24" s="408">
        <f t="shared" si="9"/>
        <v>0.43759899400000007</v>
      </c>
      <c r="AP24" s="589">
        <f t="shared" si="10"/>
        <v>4.8784726198439245E-2</v>
      </c>
      <c r="AQ24" s="341">
        <v>2.16</v>
      </c>
      <c r="AR24" s="338"/>
      <c r="AS24" s="406">
        <f t="shared" si="11"/>
        <v>0.77476543200000014</v>
      </c>
      <c r="AT24" s="406">
        <f t="shared" si="12"/>
        <v>8.6372957859531779E-2</v>
      </c>
      <c r="AU24" s="410">
        <f t="shared" si="13"/>
        <v>10.9</v>
      </c>
      <c r="AV24" s="408">
        <f t="shared" si="14"/>
        <v>3.9096959300000007</v>
      </c>
      <c r="AW24" s="411">
        <f t="shared" si="15"/>
        <v>0.43586353734671129</v>
      </c>
      <c r="AX24" s="412">
        <f t="shared" si="16"/>
        <v>5.01</v>
      </c>
      <c r="AY24" s="406">
        <f t="shared" si="17"/>
        <v>1.7970253770000002</v>
      </c>
      <c r="AZ24" s="409">
        <f t="shared" si="18"/>
        <v>0.20033727725752509</v>
      </c>
    </row>
    <row r="25" spans="1:52" x14ac:dyDescent="0.2">
      <c r="A25" s="323">
        <v>41726.325694444444</v>
      </c>
      <c r="B25" s="324">
        <v>41728.1875</v>
      </c>
      <c r="C25" s="325" t="s">
        <v>177</v>
      </c>
      <c r="D25" s="326" t="s">
        <v>178</v>
      </c>
      <c r="E25" s="327">
        <v>15223.68</v>
      </c>
      <c r="F25" s="519">
        <f t="shared" si="19"/>
        <v>1</v>
      </c>
      <c r="G25" s="328"/>
      <c r="H25" s="329">
        <v>9</v>
      </c>
      <c r="I25" s="330">
        <v>41726.325694444444</v>
      </c>
      <c r="J25" s="331">
        <v>41728.1875</v>
      </c>
      <c r="K25" s="332"/>
      <c r="L25" s="333"/>
      <c r="M25" s="333"/>
      <c r="N25" s="334"/>
      <c r="O25" s="334"/>
      <c r="P25" s="335">
        <v>0.35399999999999998</v>
      </c>
      <c r="Q25" s="336">
        <v>15223.68</v>
      </c>
      <c r="R25" s="143">
        <f t="shared" si="0"/>
        <v>0.46754194422178613</v>
      </c>
      <c r="S25" s="337">
        <v>239</v>
      </c>
      <c r="T25" s="338" t="s">
        <v>72</v>
      </c>
      <c r="U25" s="146">
        <f t="shared" si="20"/>
        <v>227.14262684000002</v>
      </c>
      <c r="V25" s="403">
        <f t="shared" si="21"/>
        <v>25.322477908584169</v>
      </c>
      <c r="W25" s="339">
        <v>39.4</v>
      </c>
      <c r="X25" s="340"/>
      <c r="Y25" s="404">
        <f t="shared" si="1"/>
        <v>37.445269863999997</v>
      </c>
      <c r="Z25" s="405">
        <f t="shared" si="2"/>
        <v>4.1745005422519501</v>
      </c>
      <c r="AA25" s="341">
        <v>1.4</v>
      </c>
      <c r="AB25" s="338"/>
      <c r="AC25" s="406">
        <f t="shared" si="3"/>
        <v>1.330542584</v>
      </c>
      <c r="AD25" s="407">
        <f t="shared" si="4"/>
        <v>0.14833250657748048</v>
      </c>
      <c r="AE25" s="342">
        <v>4.3600000000000003</v>
      </c>
      <c r="AF25" s="340"/>
      <c r="AG25" s="408">
        <f t="shared" si="5"/>
        <v>4.1436897616000001</v>
      </c>
      <c r="AH25" s="589">
        <f t="shared" si="6"/>
        <v>0.46194980619843923</v>
      </c>
      <c r="AI25" s="341">
        <v>9.4</v>
      </c>
      <c r="AJ25" s="338"/>
      <c r="AK25" s="406">
        <f t="shared" si="7"/>
        <v>8.933643064</v>
      </c>
      <c r="AL25" s="409">
        <f t="shared" si="8"/>
        <v>0.99594682987736893</v>
      </c>
      <c r="AM25" s="343">
        <v>1.65</v>
      </c>
      <c r="AN25" s="340"/>
      <c r="AO25" s="408">
        <f t="shared" si="9"/>
        <v>1.5681394740000001</v>
      </c>
      <c r="AP25" s="589">
        <f t="shared" si="10"/>
        <v>0.17482045418060199</v>
      </c>
      <c r="AQ25" s="341">
        <v>2.3199999999999998</v>
      </c>
      <c r="AR25" s="338"/>
      <c r="AS25" s="406">
        <f t="shared" si="11"/>
        <v>2.2048991392000001</v>
      </c>
      <c r="AT25" s="406">
        <f t="shared" si="12"/>
        <v>0.24580815375696766</v>
      </c>
      <c r="AU25" s="410">
        <f t="shared" si="13"/>
        <v>10.8</v>
      </c>
      <c r="AV25" s="408">
        <f t="shared" si="14"/>
        <v>10.264185648000002</v>
      </c>
      <c r="AW25" s="411">
        <f t="shared" si="15"/>
        <v>1.1442793364548496</v>
      </c>
      <c r="AX25" s="412">
        <f t="shared" si="16"/>
        <v>5.04</v>
      </c>
      <c r="AY25" s="406">
        <f t="shared" si="17"/>
        <v>4.7899533024000007</v>
      </c>
      <c r="AZ25" s="409">
        <f t="shared" si="18"/>
        <v>0.53399702367892976</v>
      </c>
    </row>
    <row r="26" spans="1:52" ht="12.75" thickBot="1" x14ac:dyDescent="0.25">
      <c r="A26" s="591"/>
      <c r="B26" s="592"/>
      <c r="C26" s="593"/>
      <c r="D26" s="594"/>
      <c r="E26" s="595"/>
      <c r="F26" s="596"/>
      <c r="G26" s="597"/>
      <c r="H26" s="598"/>
      <c r="I26" s="591">
        <v>41728.1875</v>
      </c>
      <c r="J26" s="599">
        <v>41736.15625</v>
      </c>
      <c r="K26" s="600"/>
      <c r="L26" s="601"/>
      <c r="M26" s="601"/>
      <c r="N26" s="602"/>
      <c r="O26" s="602"/>
      <c r="P26" s="603">
        <v>5.9499999999999997E-2</v>
      </c>
      <c r="Q26" s="604">
        <v>3490.56</v>
      </c>
      <c r="R26" s="605">
        <f t="shared" si="0"/>
        <v>0.10720030957185106</v>
      </c>
      <c r="S26" s="441">
        <f>S28</f>
        <v>901</v>
      </c>
      <c r="T26" s="438"/>
      <c r="U26" s="439">
        <f t="shared" si="20"/>
        <v>196.33647752000002</v>
      </c>
      <c r="V26" s="440">
        <f t="shared" si="21"/>
        <v>21.888124584169454</v>
      </c>
      <c r="W26" s="441">
        <f>W28</f>
        <v>78.400000000000006</v>
      </c>
      <c r="X26" s="438"/>
      <c r="Y26" s="439">
        <f t="shared" si="1"/>
        <v>17.084106368000004</v>
      </c>
      <c r="Z26" s="440">
        <f t="shared" si="2"/>
        <v>1.9045826497212934</v>
      </c>
      <c r="AA26" s="441">
        <f>AA28</f>
        <v>17.3</v>
      </c>
      <c r="AB26" s="438"/>
      <c r="AC26" s="442">
        <f t="shared" si="3"/>
        <v>3.7698346960000002</v>
      </c>
      <c r="AD26" s="443">
        <f t="shared" si="4"/>
        <v>0.4202714265328874</v>
      </c>
      <c r="AE26" s="606">
        <f>AE28</f>
        <v>1.59</v>
      </c>
      <c r="AF26" s="438"/>
      <c r="AG26" s="442">
        <f t="shared" si="5"/>
        <v>0.34647613680000006</v>
      </c>
      <c r="AH26" s="443">
        <f t="shared" si="6"/>
        <v>3.8626102207357862E-2</v>
      </c>
      <c r="AI26" s="606">
        <f>AI28</f>
        <v>8.9</v>
      </c>
      <c r="AJ26" s="438"/>
      <c r="AK26" s="442">
        <f t="shared" si="7"/>
        <v>1.9393947280000001</v>
      </c>
      <c r="AL26" s="444">
        <f t="shared" si="8"/>
        <v>0.21620899977703456</v>
      </c>
      <c r="AM26" s="441">
        <f>AM28</f>
        <v>0.74099999999999999</v>
      </c>
      <c r="AN26" s="438"/>
      <c r="AO26" s="442">
        <f t="shared" si="9"/>
        <v>0.16147095432</v>
      </c>
      <c r="AP26" s="443">
        <f t="shared" si="10"/>
        <v>1.8001221217391304E-2</v>
      </c>
      <c r="AQ26" s="606">
        <f>AQ28</f>
        <v>2.0499999999999998</v>
      </c>
      <c r="AR26" s="438"/>
      <c r="AS26" s="442">
        <f t="shared" si="11"/>
        <v>0.44671451599999995</v>
      </c>
      <c r="AT26" s="442">
        <f t="shared" si="12"/>
        <v>4.9800949386845032E-2</v>
      </c>
      <c r="AU26" s="445">
        <f t="shared" si="13"/>
        <v>26.200000000000003</v>
      </c>
      <c r="AV26" s="442">
        <f t="shared" si="14"/>
        <v>5.709229424000001</v>
      </c>
      <c r="AW26" s="444">
        <f t="shared" si="15"/>
        <v>0.63648042630992208</v>
      </c>
      <c r="AX26" s="445">
        <f t="shared" si="16"/>
        <v>7.3100000000000005</v>
      </c>
      <c r="AY26" s="442">
        <f t="shared" si="17"/>
        <v>1.5929185912000001</v>
      </c>
      <c r="AZ26" s="444">
        <f t="shared" si="18"/>
        <v>0.17758289756967671</v>
      </c>
    </row>
    <row r="27" spans="1:52" ht="12.75" thickTop="1" x14ac:dyDescent="0.2">
      <c r="A27" s="623">
        <v>41741.534722222219</v>
      </c>
      <c r="B27" s="624">
        <v>41742.072222222225</v>
      </c>
      <c r="C27" s="625" t="s">
        <v>179</v>
      </c>
      <c r="D27" s="626" t="s">
        <v>180</v>
      </c>
      <c r="E27" s="627">
        <v>3093.12</v>
      </c>
      <c r="F27" s="628">
        <f t="shared" si="19"/>
        <v>1</v>
      </c>
      <c r="G27" s="629"/>
      <c r="H27" s="630">
        <v>8</v>
      </c>
      <c r="I27" s="631">
        <v>41741.531944444447</v>
      </c>
      <c r="J27" s="632">
        <v>41742.072222222225</v>
      </c>
      <c r="K27" s="633"/>
      <c r="L27" s="634"/>
      <c r="M27" s="634"/>
      <c r="N27" s="635"/>
      <c r="O27" s="635"/>
      <c r="P27" s="636">
        <v>0.26050000000000001</v>
      </c>
      <c r="Q27" s="637">
        <v>3093.12</v>
      </c>
      <c r="R27" s="221">
        <f t="shared" si="0"/>
        <v>9.499433372951159E-2</v>
      </c>
      <c r="S27" s="638">
        <v>1821</v>
      </c>
      <c r="T27" s="639" t="s">
        <v>72</v>
      </c>
      <c r="U27" s="222">
        <f t="shared" si="20"/>
        <v>351.63153083999998</v>
      </c>
      <c r="V27" s="147">
        <f t="shared" si="21"/>
        <v>39.200839558528422</v>
      </c>
      <c r="W27" s="640">
        <v>75</v>
      </c>
      <c r="X27" s="641"/>
      <c r="Y27" s="150">
        <f t="shared" si="1"/>
        <v>14.482353</v>
      </c>
      <c r="Z27" s="151">
        <f t="shared" si="2"/>
        <v>1.6145321070234113</v>
      </c>
      <c r="AA27" s="642">
        <v>9.6999999999999993</v>
      </c>
      <c r="AB27" s="639"/>
      <c r="AC27" s="153">
        <f t="shared" si="3"/>
        <v>1.8730509879999999</v>
      </c>
      <c r="AD27" s="154">
        <f t="shared" si="4"/>
        <v>0.20881281917502784</v>
      </c>
      <c r="AE27" s="643">
        <v>1.54</v>
      </c>
      <c r="AF27" s="641"/>
      <c r="AG27" s="156">
        <f t="shared" si="5"/>
        <v>0.29737098160000003</v>
      </c>
      <c r="AH27" s="644">
        <f t="shared" si="6"/>
        <v>3.3151725930880713E-2</v>
      </c>
      <c r="AI27" s="642">
        <v>11.9</v>
      </c>
      <c r="AJ27" s="639" t="s">
        <v>72</v>
      </c>
      <c r="AK27" s="153">
        <f t="shared" si="7"/>
        <v>2.2978666759999999</v>
      </c>
      <c r="AL27" s="157">
        <f t="shared" si="8"/>
        <v>0.25617242764771458</v>
      </c>
      <c r="AM27" s="645">
        <v>0.55900000000000005</v>
      </c>
      <c r="AN27" s="641"/>
      <c r="AO27" s="156">
        <f t="shared" si="9"/>
        <v>0.10794180436000002</v>
      </c>
      <c r="AP27" s="644">
        <f t="shared" si="10"/>
        <v>1.2033645971014494E-2</v>
      </c>
      <c r="AQ27" s="642">
        <v>3.19</v>
      </c>
      <c r="AR27" s="639" t="s">
        <v>72</v>
      </c>
      <c r="AS27" s="153">
        <f t="shared" si="11"/>
        <v>0.61598274760000005</v>
      </c>
      <c r="AT27" s="153">
        <f t="shared" si="12"/>
        <v>6.8671432285395767E-2</v>
      </c>
      <c r="AU27" s="159">
        <f t="shared" si="13"/>
        <v>21.6</v>
      </c>
      <c r="AV27" s="156">
        <f t="shared" si="14"/>
        <v>4.170917664000001</v>
      </c>
      <c r="AW27" s="160">
        <f t="shared" si="15"/>
        <v>0.46498524682274256</v>
      </c>
      <c r="AX27" s="161">
        <f t="shared" si="16"/>
        <v>10.36</v>
      </c>
      <c r="AY27" s="153">
        <f t="shared" si="17"/>
        <v>2.0004956944000001</v>
      </c>
      <c r="AZ27" s="157">
        <f t="shared" si="18"/>
        <v>0.22302070171683389</v>
      </c>
    </row>
    <row r="28" spans="1:52" x14ac:dyDescent="0.2">
      <c r="A28" s="324">
        <v>41742.072222222225</v>
      </c>
      <c r="B28" s="324">
        <v>41742.767361111109</v>
      </c>
      <c r="C28" s="325" t="s">
        <v>181</v>
      </c>
      <c r="D28" s="326" t="s">
        <v>182</v>
      </c>
      <c r="E28" s="327">
        <v>5529.6</v>
      </c>
      <c r="F28" s="519"/>
      <c r="G28" s="328"/>
      <c r="H28" s="329">
        <v>10</v>
      </c>
      <c r="I28" s="330">
        <v>41742.072222222225</v>
      </c>
      <c r="J28" s="331">
        <v>41742.767361111109</v>
      </c>
      <c r="K28" s="332"/>
      <c r="L28" s="333"/>
      <c r="M28" s="333"/>
      <c r="N28" s="334"/>
      <c r="O28" s="334"/>
      <c r="P28" s="335">
        <v>0.3972</v>
      </c>
      <c r="Q28" s="336">
        <v>5529.6</v>
      </c>
      <c r="R28" s="143">
        <f t="shared" si="0"/>
        <v>0.16982227258907101</v>
      </c>
      <c r="S28" s="337">
        <v>901</v>
      </c>
      <c r="T28" s="338" t="s">
        <v>72</v>
      </c>
      <c r="U28" s="146">
        <f t="shared" si="20"/>
        <v>311.02808320000003</v>
      </c>
      <c r="V28" s="403">
        <f t="shared" si="21"/>
        <v>34.674256767001118</v>
      </c>
      <c r="W28" s="339">
        <v>78.400000000000006</v>
      </c>
      <c r="X28" s="340"/>
      <c r="Y28" s="404">
        <f t="shared" si="1"/>
        <v>27.063930880000004</v>
      </c>
      <c r="Z28" s="405">
        <f t="shared" si="2"/>
        <v>3.017160633221851</v>
      </c>
      <c r="AA28" s="341">
        <v>17.3</v>
      </c>
      <c r="AB28" s="338"/>
      <c r="AC28" s="406">
        <f t="shared" si="3"/>
        <v>5.9720153600000012</v>
      </c>
      <c r="AD28" s="407">
        <f t="shared" si="4"/>
        <v>0.66577651727982168</v>
      </c>
      <c r="AE28" s="342">
        <v>1.59</v>
      </c>
      <c r="AF28" s="340"/>
      <c r="AG28" s="408">
        <f t="shared" si="5"/>
        <v>0.54887308800000001</v>
      </c>
      <c r="AH28" s="589">
        <f t="shared" si="6"/>
        <v>6.1189864882943139E-2</v>
      </c>
      <c r="AI28" s="341">
        <v>8.9</v>
      </c>
      <c r="AJ28" s="338" t="s">
        <v>72</v>
      </c>
      <c r="AK28" s="406">
        <f t="shared" si="7"/>
        <v>3.0723084800000002</v>
      </c>
      <c r="AL28" s="409">
        <f t="shared" si="8"/>
        <v>0.34250930657748047</v>
      </c>
      <c r="AM28" s="343">
        <v>0.74099999999999999</v>
      </c>
      <c r="AN28" s="340"/>
      <c r="AO28" s="408">
        <f t="shared" si="9"/>
        <v>0.25579557120000002</v>
      </c>
      <c r="AP28" s="589">
        <f t="shared" si="10"/>
        <v>2.8516786086956521E-2</v>
      </c>
      <c r="AQ28" s="341">
        <v>2.0499999999999998</v>
      </c>
      <c r="AR28" s="338" t="s">
        <v>72</v>
      </c>
      <c r="AS28" s="406">
        <f t="shared" si="11"/>
        <v>0.70766656000000006</v>
      </c>
      <c r="AT28" s="406">
        <f t="shared" si="12"/>
        <v>7.8892593088071353E-2</v>
      </c>
      <c r="AU28" s="410">
        <f t="shared" si="13"/>
        <v>26.200000000000003</v>
      </c>
      <c r="AV28" s="408">
        <f t="shared" si="14"/>
        <v>9.0443238400000023</v>
      </c>
      <c r="AW28" s="411">
        <f t="shared" si="15"/>
        <v>1.0082858238573023</v>
      </c>
      <c r="AX28" s="412">
        <f t="shared" si="16"/>
        <v>7.3100000000000005</v>
      </c>
      <c r="AY28" s="406">
        <f t="shared" si="17"/>
        <v>2.5234353920000006</v>
      </c>
      <c r="AZ28" s="409">
        <f t="shared" si="18"/>
        <v>0.28131944169453738</v>
      </c>
    </row>
    <row r="29" spans="1:52" ht="12" customHeight="1" x14ac:dyDescent="0.2">
      <c r="A29" s="324">
        <v>41742.767361111109</v>
      </c>
      <c r="B29" s="324">
        <v>41743.279861111114</v>
      </c>
      <c r="C29" s="325" t="s">
        <v>183</v>
      </c>
      <c r="D29" s="326" t="s">
        <v>184</v>
      </c>
      <c r="E29" s="327">
        <v>21349.439999999999</v>
      </c>
      <c r="F29" s="519">
        <f t="shared" si="19"/>
        <v>1</v>
      </c>
      <c r="G29" s="328"/>
      <c r="H29" s="329">
        <v>8</v>
      </c>
      <c r="I29" s="330">
        <v>41742.767361111109</v>
      </c>
      <c r="J29" s="331">
        <v>41743.279861111114</v>
      </c>
      <c r="K29" s="332"/>
      <c r="L29" s="333"/>
      <c r="M29" s="333"/>
      <c r="N29" s="334"/>
      <c r="O29" s="334"/>
      <c r="P29" s="335">
        <v>1.262</v>
      </c>
      <c r="Q29" s="336">
        <v>21349.439999999999</v>
      </c>
      <c r="R29" s="143">
        <f t="shared" si="0"/>
        <v>0.6556731805743663</v>
      </c>
      <c r="S29" s="337">
        <v>1638</v>
      </c>
      <c r="T29" s="338" t="s">
        <v>72</v>
      </c>
      <c r="U29" s="146">
        <f t="shared" si="20"/>
        <v>2183.1394712400001</v>
      </c>
      <c r="V29" s="403">
        <f t="shared" si="21"/>
        <v>243.38232678260869</v>
      </c>
      <c r="W29" s="339">
        <v>57.2</v>
      </c>
      <c r="X29" s="340"/>
      <c r="Y29" s="404">
        <f t="shared" si="1"/>
        <v>76.236616455999993</v>
      </c>
      <c r="Z29" s="405">
        <f t="shared" si="2"/>
        <v>8.4990653797101441</v>
      </c>
      <c r="AA29" s="341">
        <v>12.8</v>
      </c>
      <c r="AB29" s="338"/>
      <c r="AC29" s="406">
        <f t="shared" si="3"/>
        <v>17.059942144000001</v>
      </c>
      <c r="AD29" s="407">
        <f t="shared" si="4"/>
        <v>1.9018887562987736</v>
      </c>
      <c r="AE29" s="342">
        <v>1.5</v>
      </c>
      <c r="AF29" s="340"/>
      <c r="AG29" s="408">
        <f t="shared" si="5"/>
        <v>1.9992119699999999</v>
      </c>
      <c r="AH29" s="589">
        <f t="shared" si="6"/>
        <v>0.22287758862876253</v>
      </c>
      <c r="AI29" s="341">
        <v>9.5</v>
      </c>
      <c r="AJ29" s="338" t="s">
        <v>72</v>
      </c>
      <c r="AK29" s="406">
        <f t="shared" si="7"/>
        <v>12.66167581</v>
      </c>
      <c r="AL29" s="409">
        <f t="shared" si="8"/>
        <v>1.4115580613154961</v>
      </c>
      <c r="AM29" s="343">
        <v>1.05</v>
      </c>
      <c r="AN29" s="340"/>
      <c r="AO29" s="408">
        <f t="shared" si="9"/>
        <v>1.3994483790000001</v>
      </c>
      <c r="AP29" s="589">
        <f t="shared" si="10"/>
        <v>0.15601431204013377</v>
      </c>
      <c r="AQ29" s="341">
        <v>2.82</v>
      </c>
      <c r="AR29" s="338" t="s">
        <v>72</v>
      </c>
      <c r="AS29" s="406">
        <f t="shared" si="11"/>
        <v>3.7585185035999995</v>
      </c>
      <c r="AT29" s="406">
        <f t="shared" si="12"/>
        <v>0.41900986662207351</v>
      </c>
      <c r="AU29" s="410">
        <f t="shared" si="13"/>
        <v>22.3</v>
      </c>
      <c r="AV29" s="408">
        <f t="shared" si="14"/>
        <v>29.721617953999999</v>
      </c>
      <c r="AW29" s="411">
        <f t="shared" si="15"/>
        <v>3.3134468176142695</v>
      </c>
      <c r="AX29" s="412">
        <f t="shared" si="16"/>
        <v>8</v>
      </c>
      <c r="AY29" s="406">
        <f t="shared" si="17"/>
        <v>10.662463839999999</v>
      </c>
      <c r="AZ29" s="409">
        <f t="shared" si="18"/>
        <v>1.1886804726867333</v>
      </c>
    </row>
    <row r="30" spans="1:52" ht="12" customHeight="1" x14ac:dyDescent="0.2">
      <c r="A30" s="324">
        <v>41743.279861111114</v>
      </c>
      <c r="B30" s="324">
        <v>41743.916666666664</v>
      </c>
      <c r="C30" s="325" t="s">
        <v>185</v>
      </c>
      <c r="D30" s="326" t="s">
        <v>186</v>
      </c>
      <c r="E30" s="327">
        <v>6480</v>
      </c>
      <c r="F30" s="519">
        <f t="shared" si="19"/>
        <v>1</v>
      </c>
      <c r="G30" s="328"/>
      <c r="H30" s="329">
        <v>7</v>
      </c>
      <c r="I30" s="330">
        <v>41743.279861111114</v>
      </c>
      <c r="J30" s="331">
        <v>41743.916666666664</v>
      </c>
      <c r="K30" s="332"/>
      <c r="L30" s="333"/>
      <c r="M30" s="333"/>
      <c r="N30" s="334"/>
      <c r="O30" s="334"/>
      <c r="P30" s="335">
        <v>0.1986</v>
      </c>
      <c r="Q30" s="336">
        <v>6480</v>
      </c>
      <c r="R30" s="143">
        <f t="shared" si="0"/>
        <v>0.19901047569031755</v>
      </c>
      <c r="S30" s="337">
        <v>338</v>
      </c>
      <c r="T30" s="338" t="s">
        <v>72</v>
      </c>
      <c r="U30" s="146">
        <f t="shared" si="20"/>
        <v>136.73283000000001</v>
      </c>
      <c r="V30" s="403">
        <f t="shared" si="21"/>
        <v>15.243347826086957</v>
      </c>
      <c r="W30" s="339">
        <v>61</v>
      </c>
      <c r="X30" s="340"/>
      <c r="Y30" s="404">
        <f t="shared" si="1"/>
        <v>24.676635000000001</v>
      </c>
      <c r="Z30" s="405">
        <f t="shared" si="2"/>
        <v>2.7510183946488294</v>
      </c>
      <c r="AA30" s="341">
        <v>12.3</v>
      </c>
      <c r="AB30" s="338"/>
      <c r="AC30" s="406">
        <f t="shared" si="3"/>
        <v>4.9757804999999999</v>
      </c>
      <c r="AD30" s="407">
        <f t="shared" si="4"/>
        <v>0.55471354515050164</v>
      </c>
      <c r="AE30" s="342">
        <v>1.61</v>
      </c>
      <c r="AF30" s="340"/>
      <c r="AG30" s="408">
        <f t="shared" si="5"/>
        <v>0.65130135000000011</v>
      </c>
      <c r="AH30" s="589">
        <f t="shared" si="6"/>
        <v>7.2608846153846163E-2</v>
      </c>
      <c r="AI30" s="341">
        <v>6.3</v>
      </c>
      <c r="AJ30" s="338" t="s">
        <v>72</v>
      </c>
      <c r="AK30" s="406">
        <f t="shared" si="7"/>
        <v>2.5485705000000003</v>
      </c>
      <c r="AL30" s="409">
        <f t="shared" si="8"/>
        <v>0.28412157190635451</v>
      </c>
      <c r="AM30" s="343">
        <v>0.93700000000000006</v>
      </c>
      <c r="AN30" s="340"/>
      <c r="AO30" s="408">
        <f t="shared" si="9"/>
        <v>0.37904929500000001</v>
      </c>
      <c r="AP30" s="589">
        <f t="shared" si="10"/>
        <v>4.2257446488294312E-2</v>
      </c>
      <c r="AQ30" s="341">
        <v>1.43</v>
      </c>
      <c r="AR30" s="338" t="s">
        <v>72</v>
      </c>
      <c r="AS30" s="406">
        <f t="shared" si="11"/>
        <v>0.57848505000000006</v>
      </c>
      <c r="AT30" s="406">
        <f t="shared" si="12"/>
        <v>6.449108695652174E-2</v>
      </c>
      <c r="AU30" s="410">
        <f t="shared" si="13"/>
        <v>18.600000000000001</v>
      </c>
      <c r="AV30" s="408">
        <f t="shared" si="14"/>
        <v>7.5243510000000011</v>
      </c>
      <c r="AW30" s="411">
        <f t="shared" si="15"/>
        <v>0.83883511705685621</v>
      </c>
      <c r="AX30" s="412">
        <f t="shared" si="16"/>
        <v>4.6899999999999995</v>
      </c>
      <c r="AY30" s="406">
        <f t="shared" si="17"/>
        <v>1.8972691499999998</v>
      </c>
      <c r="AZ30" s="409">
        <f t="shared" si="18"/>
        <v>0.21151272575250832</v>
      </c>
    </row>
    <row r="31" spans="1:52" ht="12" customHeight="1" x14ac:dyDescent="0.2">
      <c r="A31" s="646"/>
      <c r="B31" s="574"/>
      <c r="C31" s="575"/>
      <c r="D31" s="576"/>
      <c r="E31" s="577"/>
      <c r="F31" s="578"/>
      <c r="G31" s="579"/>
      <c r="H31" s="580"/>
      <c r="I31" s="573">
        <v>41743.916666666664</v>
      </c>
      <c r="J31" s="581">
        <v>41744.1875</v>
      </c>
      <c r="K31" s="582"/>
      <c r="L31" s="583"/>
      <c r="M31" s="583"/>
      <c r="N31" s="584"/>
      <c r="O31" s="584"/>
      <c r="P31" s="585">
        <v>0.02</v>
      </c>
      <c r="Q31" s="586">
        <v>216</v>
      </c>
      <c r="R31" s="587">
        <f t="shared" si="0"/>
        <v>6.6336825230105863E-3</v>
      </c>
      <c r="S31" s="518">
        <f>S30</f>
        <v>338</v>
      </c>
      <c r="T31" s="517"/>
      <c r="U31" s="417">
        <f t="shared" si="20"/>
        <v>4.5577610000000002</v>
      </c>
      <c r="V31" s="418">
        <f t="shared" si="21"/>
        <v>0.50811159420289853</v>
      </c>
      <c r="W31" s="518">
        <f>W30</f>
        <v>61</v>
      </c>
      <c r="X31" s="517"/>
      <c r="Y31" s="417">
        <f t="shared" si="1"/>
        <v>0.82255450000000008</v>
      </c>
      <c r="Z31" s="418">
        <f t="shared" si="2"/>
        <v>9.1700613154960989E-2</v>
      </c>
      <c r="AA31" s="518">
        <f>AA30</f>
        <v>12.3</v>
      </c>
      <c r="AB31" s="517"/>
      <c r="AC31" s="420">
        <f t="shared" si="3"/>
        <v>0.16585935000000002</v>
      </c>
      <c r="AD31" s="421">
        <f t="shared" si="4"/>
        <v>1.8490451505016724E-2</v>
      </c>
      <c r="AE31" s="590">
        <f>AE30</f>
        <v>1.61</v>
      </c>
      <c r="AF31" s="517"/>
      <c r="AG31" s="420">
        <f t="shared" si="5"/>
        <v>2.1710045000000004E-2</v>
      </c>
      <c r="AH31" s="421">
        <f t="shared" si="6"/>
        <v>2.4202948717948719E-3</v>
      </c>
      <c r="AI31" s="590">
        <f>AI30</f>
        <v>6.3</v>
      </c>
      <c r="AJ31" s="517"/>
      <c r="AK31" s="420">
        <f t="shared" si="7"/>
        <v>8.4952349999999996E-2</v>
      </c>
      <c r="AL31" s="422">
        <f t="shared" si="8"/>
        <v>9.470719063545149E-3</v>
      </c>
      <c r="AM31" s="518">
        <f>AM30</f>
        <v>0.93700000000000006</v>
      </c>
      <c r="AN31" s="517"/>
      <c r="AO31" s="420">
        <f t="shared" si="9"/>
        <v>1.2634976500000002E-2</v>
      </c>
      <c r="AP31" s="421">
        <f t="shared" si="10"/>
        <v>1.4085815496098107E-3</v>
      </c>
      <c r="AQ31" s="590">
        <f>AQ30</f>
        <v>1.43</v>
      </c>
      <c r="AR31" s="517"/>
      <c r="AS31" s="420">
        <f t="shared" si="11"/>
        <v>1.9282835000000002E-2</v>
      </c>
      <c r="AT31" s="420">
        <f t="shared" si="12"/>
        <v>2.1497028985507246E-3</v>
      </c>
      <c r="AU31" s="423">
        <f t="shared" si="13"/>
        <v>18.600000000000001</v>
      </c>
      <c r="AV31" s="420">
        <f t="shared" si="14"/>
        <v>0.25081170000000003</v>
      </c>
      <c r="AW31" s="422">
        <f t="shared" si="15"/>
        <v>2.7961170568561875E-2</v>
      </c>
      <c r="AX31" s="423">
        <f t="shared" si="16"/>
        <v>4.6899999999999995</v>
      </c>
      <c r="AY31" s="420">
        <f t="shared" si="17"/>
        <v>6.3242304999999999E-2</v>
      </c>
      <c r="AZ31" s="422">
        <f t="shared" si="18"/>
        <v>7.0504241917502784E-3</v>
      </c>
    </row>
    <row r="32" spans="1:52" ht="12" customHeight="1" x14ac:dyDescent="0.2">
      <c r="A32" s="646"/>
      <c r="B32" s="574"/>
      <c r="C32" s="575"/>
      <c r="D32" s="576"/>
      <c r="E32" s="577"/>
      <c r="F32" s="578"/>
      <c r="G32" s="579"/>
      <c r="H32" s="580"/>
      <c r="I32" s="573">
        <v>41758.115277777775</v>
      </c>
      <c r="J32" s="581">
        <v>41759.427083333336</v>
      </c>
      <c r="K32" s="582"/>
      <c r="L32" s="583"/>
      <c r="M32" s="583"/>
      <c r="N32" s="584"/>
      <c r="O32" s="584"/>
      <c r="P32" s="585">
        <v>5.3499999999999999E-2</v>
      </c>
      <c r="Q32" s="586">
        <v>1546.56</v>
      </c>
      <c r="R32" s="587">
        <f t="shared" si="0"/>
        <v>4.7497166864755795E-2</v>
      </c>
      <c r="S32" s="518">
        <f>S30</f>
        <v>338</v>
      </c>
      <c r="T32" s="517"/>
      <c r="U32" s="417">
        <f t="shared" si="20"/>
        <v>32.633568760000003</v>
      </c>
      <c r="V32" s="418">
        <f t="shared" si="21"/>
        <v>3.6380790144927535</v>
      </c>
      <c r="W32" s="518">
        <f>W30</f>
        <v>61</v>
      </c>
      <c r="X32" s="517"/>
      <c r="Y32" s="417">
        <f t="shared" si="1"/>
        <v>5.8894902200000008</v>
      </c>
      <c r="Z32" s="418">
        <f t="shared" si="2"/>
        <v>0.65657639018952063</v>
      </c>
      <c r="AA32" s="518">
        <f>AA30</f>
        <v>12.3</v>
      </c>
      <c r="AB32" s="517"/>
      <c r="AC32" s="420">
        <f t="shared" si="3"/>
        <v>1.1875529460000003</v>
      </c>
      <c r="AD32" s="421">
        <f t="shared" si="4"/>
        <v>0.13239163277591975</v>
      </c>
      <c r="AE32" s="590">
        <f>AE30</f>
        <v>1.61</v>
      </c>
      <c r="AF32" s="517"/>
      <c r="AG32" s="420">
        <f t="shared" si="5"/>
        <v>0.1554439222</v>
      </c>
      <c r="AH32" s="421">
        <f t="shared" si="6"/>
        <v>1.7329311282051282E-2</v>
      </c>
      <c r="AI32" s="590">
        <f>AI30</f>
        <v>6.3</v>
      </c>
      <c r="AJ32" s="517"/>
      <c r="AK32" s="420">
        <f t="shared" si="7"/>
        <v>0.60825882600000003</v>
      </c>
      <c r="AL32" s="422">
        <f t="shared" si="8"/>
        <v>6.7810348494983283E-2</v>
      </c>
      <c r="AM32" s="518">
        <f>AM30</f>
        <v>0.93700000000000006</v>
      </c>
      <c r="AN32" s="517"/>
      <c r="AO32" s="420">
        <f t="shared" si="9"/>
        <v>9.0466431740000006E-2</v>
      </c>
      <c r="AP32" s="421">
        <f t="shared" si="10"/>
        <v>1.0085443895206244E-2</v>
      </c>
      <c r="AQ32" s="590">
        <f>AQ30</f>
        <v>1.43</v>
      </c>
      <c r="AR32" s="517"/>
      <c r="AS32" s="420">
        <f t="shared" si="11"/>
        <v>0.13806509859999999</v>
      </c>
      <c r="AT32" s="420">
        <f t="shared" si="12"/>
        <v>1.5391872753623186E-2</v>
      </c>
      <c r="AU32" s="423">
        <f t="shared" si="13"/>
        <v>18.600000000000001</v>
      </c>
      <c r="AV32" s="420">
        <f t="shared" si="14"/>
        <v>1.795811772</v>
      </c>
      <c r="AW32" s="422">
        <f t="shared" si="15"/>
        <v>0.200201981270903</v>
      </c>
      <c r="AX32" s="423">
        <f t="shared" si="16"/>
        <v>4.6899999999999995</v>
      </c>
      <c r="AY32" s="420">
        <f t="shared" si="17"/>
        <v>0.45281490379999995</v>
      </c>
      <c r="AZ32" s="422">
        <f t="shared" si="18"/>
        <v>5.0481037212931984E-2</v>
      </c>
    </row>
    <row r="33" spans="1:52" ht="12" customHeight="1" x14ac:dyDescent="0.2">
      <c r="A33" s="323">
        <v>41771.225694444445</v>
      </c>
      <c r="B33" s="324">
        <v>41772.604166666664</v>
      </c>
      <c r="C33" s="325" t="s">
        <v>187</v>
      </c>
      <c r="D33" s="326" t="s">
        <v>188</v>
      </c>
      <c r="E33" s="327">
        <v>11309.759999999998</v>
      </c>
      <c r="F33" s="519">
        <f t="shared" si="19"/>
        <v>1</v>
      </c>
      <c r="G33" s="328"/>
      <c r="H33" s="329"/>
      <c r="I33" s="330">
        <v>41771.225694444445</v>
      </c>
      <c r="J33" s="331">
        <v>41772.604166666664</v>
      </c>
      <c r="K33" s="332"/>
      <c r="L33" s="333"/>
      <c r="M33" s="333"/>
      <c r="N33" s="334"/>
      <c r="O33" s="334"/>
      <c r="P33" s="335">
        <v>0.6996</v>
      </c>
      <c r="Q33" s="336">
        <v>11309.759999999998</v>
      </c>
      <c r="R33" s="143">
        <f t="shared" si="0"/>
        <v>0.34733961690483423</v>
      </c>
      <c r="S33" s="337">
        <v>1021</v>
      </c>
      <c r="T33" s="338" t="s">
        <v>72</v>
      </c>
      <c r="U33" s="146">
        <f t="shared" si="20"/>
        <v>720.87543682</v>
      </c>
      <c r="V33" s="403">
        <f t="shared" si="21"/>
        <v>80.365154606465993</v>
      </c>
      <c r="W33" s="339">
        <v>51.8</v>
      </c>
      <c r="X33" s="340"/>
      <c r="Y33" s="404">
        <f t="shared" si="1"/>
        <v>36.573308155999996</v>
      </c>
      <c r="Z33" s="405">
        <f t="shared" si="2"/>
        <v>4.0772918791527308</v>
      </c>
      <c r="AA33" s="341">
        <v>9.4</v>
      </c>
      <c r="AB33" s="338"/>
      <c r="AC33" s="406">
        <f t="shared" si="3"/>
        <v>6.6368551479999995</v>
      </c>
      <c r="AD33" s="407">
        <f t="shared" si="4"/>
        <v>0.73989466532887394</v>
      </c>
      <c r="AE33" s="342">
        <v>0.26</v>
      </c>
      <c r="AF33" s="340"/>
      <c r="AG33" s="408">
        <f t="shared" si="5"/>
        <v>0.1835725892</v>
      </c>
      <c r="AH33" s="589">
        <f t="shared" si="6"/>
        <v>2.0465171594202896E-2</v>
      </c>
      <c r="AI33" s="341">
        <v>7</v>
      </c>
      <c r="AJ33" s="338" t="s">
        <v>72</v>
      </c>
      <c r="AK33" s="406">
        <f t="shared" si="7"/>
        <v>4.94233894</v>
      </c>
      <c r="AL33" s="409">
        <f t="shared" si="8"/>
        <v>0.55098538907469341</v>
      </c>
      <c r="AM33" s="343">
        <v>0.57099999999999995</v>
      </c>
      <c r="AN33" s="340"/>
      <c r="AO33" s="408">
        <f t="shared" si="9"/>
        <v>0.40315364781999996</v>
      </c>
      <c r="AP33" s="589">
        <f t="shared" si="10"/>
        <v>4.4944665308807127E-2</v>
      </c>
      <c r="AQ33" s="341">
        <v>1.92</v>
      </c>
      <c r="AR33" s="338" t="s">
        <v>72</v>
      </c>
      <c r="AS33" s="406">
        <f t="shared" si="11"/>
        <v>1.3556129663999998</v>
      </c>
      <c r="AT33" s="406">
        <f t="shared" si="12"/>
        <v>0.15112742100334445</v>
      </c>
      <c r="AU33" s="410">
        <f t="shared" si="13"/>
        <v>16.399999999999999</v>
      </c>
      <c r="AV33" s="408">
        <f t="shared" si="14"/>
        <v>11.579194087999998</v>
      </c>
      <c r="AW33" s="411">
        <f t="shared" si="15"/>
        <v>1.290880054403567</v>
      </c>
      <c r="AX33" s="412">
        <f t="shared" si="16"/>
        <v>6.74</v>
      </c>
      <c r="AY33" s="406">
        <f t="shared" si="17"/>
        <v>4.7587663508000002</v>
      </c>
      <c r="AZ33" s="409">
        <f t="shared" si="18"/>
        <v>0.5305202174804905</v>
      </c>
    </row>
    <row r="34" spans="1:52" ht="12" customHeight="1" x14ac:dyDescent="0.2">
      <c r="A34" s="573"/>
      <c r="B34" s="574"/>
      <c r="C34" s="575"/>
      <c r="D34" s="576"/>
      <c r="E34" s="577"/>
      <c r="F34" s="578"/>
      <c r="G34" s="579"/>
      <c r="H34" s="580"/>
      <c r="I34" s="573">
        <v>41778.914583333331</v>
      </c>
      <c r="J34" s="581">
        <v>41779.270833333336</v>
      </c>
      <c r="K34" s="582"/>
      <c r="L34" s="583"/>
      <c r="M34" s="583"/>
      <c r="N34" s="584"/>
      <c r="O34" s="584"/>
      <c r="P34" s="585">
        <v>7.8100000000000003E-2</v>
      </c>
      <c r="Q34" s="586">
        <v>492.48</v>
      </c>
      <c r="R34" s="587">
        <f t="shared" si="0"/>
        <v>1.5124796152464134E-2</v>
      </c>
      <c r="S34" s="518">
        <f>S30</f>
        <v>338</v>
      </c>
      <c r="T34" s="517"/>
      <c r="U34" s="417">
        <f t="shared" si="20"/>
        <v>10.391695080000002</v>
      </c>
      <c r="V34" s="418">
        <f t="shared" si="21"/>
        <v>1.1584944347826087</v>
      </c>
      <c r="W34" s="518">
        <f>W30</f>
        <v>61</v>
      </c>
      <c r="X34" s="517"/>
      <c r="Y34" s="417">
        <f t="shared" si="1"/>
        <v>1.8754242600000002</v>
      </c>
      <c r="Z34" s="418">
        <f t="shared" si="2"/>
        <v>0.20907739799331104</v>
      </c>
      <c r="AA34" s="518">
        <f>AA30</f>
        <v>12.3</v>
      </c>
      <c r="AB34" s="517"/>
      <c r="AC34" s="420">
        <f t="shared" si="3"/>
        <v>0.37815931800000008</v>
      </c>
      <c r="AD34" s="421">
        <f t="shared" si="4"/>
        <v>4.2158229431438134E-2</v>
      </c>
      <c r="AE34" s="590">
        <f>AE30</f>
        <v>1.61</v>
      </c>
      <c r="AF34" s="517"/>
      <c r="AG34" s="420">
        <f t="shared" si="5"/>
        <v>4.9498902600000005E-2</v>
      </c>
      <c r="AH34" s="421">
        <f t="shared" si="6"/>
        <v>5.5182723076923077E-3</v>
      </c>
      <c r="AI34" s="590">
        <f>AI30</f>
        <v>6.3</v>
      </c>
      <c r="AJ34" s="517"/>
      <c r="AK34" s="420">
        <f t="shared" si="7"/>
        <v>0.19369135800000004</v>
      </c>
      <c r="AL34" s="422">
        <f t="shared" si="8"/>
        <v>2.1593239464882945E-2</v>
      </c>
      <c r="AM34" s="518">
        <f>AM30</f>
        <v>0.93700000000000006</v>
      </c>
      <c r="AN34" s="517"/>
      <c r="AO34" s="420">
        <f t="shared" si="9"/>
        <v>2.8807746420000006E-2</v>
      </c>
      <c r="AP34" s="421">
        <f t="shared" si="10"/>
        <v>3.2115659331103685E-3</v>
      </c>
      <c r="AQ34" s="590">
        <f>AQ30</f>
        <v>1.43</v>
      </c>
      <c r="AR34" s="517"/>
      <c r="AS34" s="420">
        <f t="shared" si="11"/>
        <v>4.3964863800000004E-2</v>
      </c>
      <c r="AT34" s="420">
        <f t="shared" si="12"/>
        <v>4.9013226086956525E-3</v>
      </c>
      <c r="AU34" s="423">
        <f t="shared" si="13"/>
        <v>18.600000000000001</v>
      </c>
      <c r="AV34" s="420">
        <f t="shared" si="14"/>
        <v>0.57185067600000006</v>
      </c>
      <c r="AW34" s="422">
        <f t="shared" si="15"/>
        <v>6.3751468896321078E-2</v>
      </c>
      <c r="AX34" s="423">
        <f t="shared" si="16"/>
        <v>4.6899999999999995</v>
      </c>
      <c r="AY34" s="420">
        <f t="shared" si="17"/>
        <v>0.1441924554</v>
      </c>
      <c r="AZ34" s="422">
        <f t="shared" si="18"/>
        <v>1.6074967157190635E-2</v>
      </c>
    </row>
    <row r="35" spans="1:52" ht="12" customHeight="1" x14ac:dyDescent="0.2">
      <c r="A35" s="573">
        <v>41791.791666666664</v>
      </c>
      <c r="B35" s="574">
        <v>41791.865972222222</v>
      </c>
      <c r="C35" s="575"/>
      <c r="D35" s="576" t="s">
        <v>189</v>
      </c>
      <c r="E35" s="577">
        <v>103.67999999999999</v>
      </c>
      <c r="F35" s="578">
        <f t="shared" si="19"/>
        <v>1</v>
      </c>
      <c r="G35" s="579"/>
      <c r="H35" s="580"/>
      <c r="I35" s="573">
        <v>41791.790972222225</v>
      </c>
      <c r="J35" s="581">
        <v>41791.865972222222</v>
      </c>
      <c r="K35" s="582"/>
      <c r="L35" s="583"/>
      <c r="M35" s="583"/>
      <c r="N35" s="584"/>
      <c r="O35" s="584"/>
      <c r="P35" s="585">
        <v>4.3499999999999997E-2</v>
      </c>
      <c r="Q35" s="586">
        <v>103.67999999999999</v>
      </c>
      <c r="R35" s="587">
        <f t="shared" si="0"/>
        <v>3.1841676110450808E-3</v>
      </c>
      <c r="S35" s="518">
        <f>S30</f>
        <v>338</v>
      </c>
      <c r="T35" s="517"/>
      <c r="U35" s="417">
        <f t="shared" si="20"/>
        <v>2.18772528</v>
      </c>
      <c r="V35" s="418">
        <f t="shared" si="21"/>
        <v>0.24389356521739128</v>
      </c>
      <c r="W35" s="518">
        <f>W30</f>
        <v>61</v>
      </c>
      <c r="X35" s="517"/>
      <c r="Y35" s="417">
        <f t="shared" si="1"/>
        <v>0.39482615999999998</v>
      </c>
      <c r="Z35" s="418">
        <f t="shared" si="2"/>
        <v>4.4016294314381268E-2</v>
      </c>
      <c r="AA35" s="518">
        <f>AA30</f>
        <v>12.3</v>
      </c>
      <c r="AB35" s="517"/>
      <c r="AC35" s="420">
        <f t="shared" si="3"/>
        <v>7.9612487999999995E-2</v>
      </c>
      <c r="AD35" s="421">
        <f t="shared" si="4"/>
        <v>8.8754167224080263E-3</v>
      </c>
      <c r="AE35" s="590">
        <f>AE30</f>
        <v>1.61</v>
      </c>
      <c r="AF35" s="517"/>
      <c r="AG35" s="420">
        <f t="shared" si="5"/>
        <v>1.0420821600000001E-2</v>
      </c>
      <c r="AH35" s="421">
        <f t="shared" si="6"/>
        <v>1.1617415384615386E-3</v>
      </c>
      <c r="AI35" s="590">
        <f>AI30</f>
        <v>6.3</v>
      </c>
      <c r="AJ35" s="517"/>
      <c r="AK35" s="420">
        <f t="shared" si="7"/>
        <v>4.0777128000000003E-2</v>
      </c>
      <c r="AL35" s="422">
        <f t="shared" si="8"/>
        <v>4.5459451505016719E-3</v>
      </c>
      <c r="AM35" s="518">
        <f>AM30</f>
        <v>0.93700000000000006</v>
      </c>
      <c r="AN35" s="517"/>
      <c r="AO35" s="420">
        <f t="shared" si="9"/>
        <v>6.0647887200000004E-3</v>
      </c>
      <c r="AP35" s="421">
        <f t="shared" si="10"/>
        <v>6.7611914381270901E-4</v>
      </c>
      <c r="AQ35" s="590">
        <f>AQ30</f>
        <v>1.43</v>
      </c>
      <c r="AR35" s="517"/>
      <c r="AS35" s="420">
        <f t="shared" si="11"/>
        <v>9.2557608000000003E-3</v>
      </c>
      <c r="AT35" s="420">
        <f t="shared" si="12"/>
        <v>1.0318573913043478E-3</v>
      </c>
      <c r="AU35" s="423">
        <f t="shared" si="13"/>
        <v>18.600000000000001</v>
      </c>
      <c r="AV35" s="420">
        <f t="shared" si="14"/>
        <v>0.120389616</v>
      </c>
      <c r="AW35" s="422">
        <f t="shared" si="15"/>
        <v>1.3421361872909699E-2</v>
      </c>
      <c r="AX35" s="423">
        <f t="shared" si="16"/>
        <v>4.6899999999999995</v>
      </c>
      <c r="AY35" s="420">
        <f t="shared" si="17"/>
        <v>3.0356306399999994E-2</v>
      </c>
      <c r="AZ35" s="422">
        <f t="shared" si="18"/>
        <v>3.3842036120401331E-3</v>
      </c>
    </row>
    <row r="36" spans="1:52" ht="12" customHeight="1" x14ac:dyDescent="0.2">
      <c r="A36" s="324">
        <v>41791.865972222222</v>
      </c>
      <c r="B36" s="324">
        <v>41791.915972222225</v>
      </c>
      <c r="C36" s="325" t="s">
        <v>190</v>
      </c>
      <c r="D36" s="326" t="s">
        <v>191</v>
      </c>
      <c r="E36" s="327">
        <v>699.83999999999992</v>
      </c>
      <c r="F36" s="519"/>
      <c r="G36" s="328"/>
      <c r="H36" s="329"/>
      <c r="I36" s="330">
        <v>41791.865972222222</v>
      </c>
      <c r="J36" s="331">
        <v>41791.915972222225</v>
      </c>
      <c r="K36" s="332"/>
      <c r="L36" s="333"/>
      <c r="M36" s="333"/>
      <c r="N36" s="334"/>
      <c r="O36" s="334"/>
      <c r="P36" s="335">
        <v>0.25900000000000001</v>
      </c>
      <c r="Q36" s="336">
        <v>699.83999999999992</v>
      </c>
      <c r="R36" s="143">
        <f t="shared" si="0"/>
        <v>2.1493131374554296E-2</v>
      </c>
      <c r="S36" s="337">
        <v>3053</v>
      </c>
      <c r="T36" s="338" t="s">
        <v>72</v>
      </c>
      <c r="U36" s="146">
        <f t="shared" si="20"/>
        <v>133.38489833999998</v>
      </c>
      <c r="V36" s="403">
        <f t="shared" si="21"/>
        <v>14.870111297658859</v>
      </c>
      <c r="W36" s="339">
        <v>65</v>
      </c>
      <c r="X36" s="340"/>
      <c r="Y36" s="404">
        <f t="shared" si="1"/>
        <v>2.8398356999999996</v>
      </c>
      <c r="Z36" s="405">
        <f t="shared" si="2"/>
        <v>0.31659260869565209</v>
      </c>
      <c r="AA36" s="341">
        <v>10.6</v>
      </c>
      <c r="AB36" s="338"/>
      <c r="AC36" s="406">
        <f t="shared" si="3"/>
        <v>0.46311166799999998</v>
      </c>
      <c r="AD36" s="407">
        <f t="shared" si="4"/>
        <v>5.1628948494983271E-2</v>
      </c>
      <c r="AE36" s="342">
        <v>0.37</v>
      </c>
      <c r="AF36" s="340"/>
      <c r="AG36" s="408">
        <f t="shared" si="5"/>
        <v>1.61652186E-2</v>
      </c>
      <c r="AH36" s="589">
        <f t="shared" si="6"/>
        <v>1.8021425418060198E-3</v>
      </c>
      <c r="AI36" s="341">
        <v>13.8</v>
      </c>
      <c r="AJ36" s="338"/>
      <c r="AK36" s="406">
        <f t="shared" si="7"/>
        <v>0.602918964</v>
      </c>
      <c r="AL36" s="409">
        <f t="shared" si="8"/>
        <v>6.7215046153846145E-2</v>
      </c>
      <c r="AM36" s="343">
        <v>0.37</v>
      </c>
      <c r="AN36" s="340"/>
      <c r="AO36" s="408">
        <f t="shared" si="9"/>
        <v>1.61652186E-2</v>
      </c>
      <c r="AP36" s="589">
        <f t="shared" si="10"/>
        <v>1.8021425418060198E-3</v>
      </c>
      <c r="AQ36" s="341">
        <v>3.95</v>
      </c>
      <c r="AR36" s="338"/>
      <c r="AS36" s="406">
        <f t="shared" si="11"/>
        <v>0.17257463100000001</v>
      </c>
      <c r="AT36" s="406">
        <f t="shared" si="12"/>
        <v>1.9239089297658864E-2</v>
      </c>
      <c r="AU36" s="410">
        <f t="shared" si="13"/>
        <v>24.4</v>
      </c>
      <c r="AV36" s="408">
        <f t="shared" si="14"/>
        <v>1.0660306319999999</v>
      </c>
      <c r="AW36" s="411">
        <f t="shared" si="15"/>
        <v>0.11884399464882942</v>
      </c>
      <c r="AX36" s="412">
        <f t="shared" si="16"/>
        <v>13.430000000000001</v>
      </c>
      <c r="AY36" s="406">
        <f t="shared" si="17"/>
        <v>0.58675374540000003</v>
      </c>
      <c r="AZ36" s="409">
        <f t="shared" si="18"/>
        <v>6.5412903612040135E-2</v>
      </c>
    </row>
    <row r="37" spans="1:52" ht="12" customHeight="1" x14ac:dyDescent="0.2">
      <c r="A37" s="324">
        <v>41791.915972222225</v>
      </c>
      <c r="B37" s="324">
        <v>41792.134027777778</v>
      </c>
      <c r="C37" s="325" t="s">
        <v>192</v>
      </c>
      <c r="D37" s="326" t="s">
        <v>193</v>
      </c>
      <c r="E37" s="327">
        <v>8544.9600000000009</v>
      </c>
      <c r="F37" s="519">
        <f t="shared" si="19"/>
        <v>1</v>
      </c>
      <c r="G37" s="328"/>
      <c r="H37" s="329"/>
      <c r="I37" s="330">
        <v>41791.915972222225</v>
      </c>
      <c r="J37" s="331">
        <v>41792.134027777778</v>
      </c>
      <c r="K37" s="332"/>
      <c r="L37" s="333"/>
      <c r="M37" s="333"/>
      <c r="N37" s="334"/>
      <c r="O37" s="334"/>
      <c r="P37" s="335">
        <v>0.79</v>
      </c>
      <c r="Q37" s="336">
        <v>8544.9600000000009</v>
      </c>
      <c r="R37" s="143">
        <f t="shared" si="0"/>
        <v>0.26242848061029878</v>
      </c>
      <c r="S37" s="337">
        <v>14072</v>
      </c>
      <c r="T37" s="338" t="s">
        <v>72</v>
      </c>
      <c r="U37" s="146">
        <f t="shared" si="20"/>
        <v>7506.6636510400012</v>
      </c>
      <c r="V37" s="403">
        <f t="shared" si="21"/>
        <v>836.86328328205138</v>
      </c>
      <c r="W37" s="339">
        <v>69.900000000000006</v>
      </c>
      <c r="X37" s="340"/>
      <c r="Y37" s="404">
        <f t="shared" si="1"/>
        <v>37.287932718000008</v>
      </c>
      <c r="Z37" s="405">
        <f t="shared" si="2"/>
        <v>4.1569601692307696</v>
      </c>
      <c r="AA37" s="341">
        <v>13.9</v>
      </c>
      <c r="AB37" s="338"/>
      <c r="AC37" s="406">
        <f t="shared" si="3"/>
        <v>7.4149107980000011</v>
      </c>
      <c r="AD37" s="407">
        <f t="shared" si="4"/>
        <v>0.82663442564102574</v>
      </c>
      <c r="AE37" s="342">
        <v>0.59</v>
      </c>
      <c r="AF37" s="340"/>
      <c r="AG37" s="408">
        <f t="shared" si="5"/>
        <v>0.31473362380000003</v>
      </c>
      <c r="AH37" s="589">
        <f t="shared" si="6"/>
        <v>3.5087360512820513E-2</v>
      </c>
      <c r="AI37" s="341">
        <v>48</v>
      </c>
      <c r="AJ37" s="338"/>
      <c r="AK37" s="406">
        <f t="shared" si="7"/>
        <v>25.605447360000007</v>
      </c>
      <c r="AL37" s="409">
        <f t="shared" si="8"/>
        <v>2.8545649230769237</v>
      </c>
      <c r="AM37" s="343">
        <v>0.52100000000000002</v>
      </c>
      <c r="AN37" s="340"/>
      <c r="AO37" s="408">
        <f t="shared" si="9"/>
        <v>0.27792579322000005</v>
      </c>
      <c r="AP37" s="589">
        <f t="shared" si="10"/>
        <v>3.098392343589744E-2</v>
      </c>
      <c r="AQ37" s="341">
        <v>15.5</v>
      </c>
      <c r="AR37" s="338"/>
      <c r="AS37" s="406">
        <f t="shared" si="11"/>
        <v>8.2684257100000007</v>
      </c>
      <c r="AT37" s="406">
        <f t="shared" si="12"/>
        <v>0.92178658974358973</v>
      </c>
      <c r="AU37" s="410">
        <f t="shared" si="13"/>
        <v>61.9</v>
      </c>
      <c r="AV37" s="408">
        <f t="shared" si="14"/>
        <v>33.020358158000008</v>
      </c>
      <c r="AW37" s="411">
        <f t="shared" si="15"/>
        <v>3.6811993487179495</v>
      </c>
      <c r="AX37" s="412">
        <f t="shared" si="16"/>
        <v>47.41</v>
      </c>
      <c r="AY37" s="406">
        <f t="shared" si="17"/>
        <v>25.290713736200004</v>
      </c>
      <c r="AZ37" s="409">
        <f t="shared" si="18"/>
        <v>2.8194775625641029</v>
      </c>
    </row>
    <row r="38" spans="1:52" ht="12" customHeight="1" x14ac:dyDescent="0.2">
      <c r="A38" s="324">
        <v>41792.134027777778</v>
      </c>
      <c r="B38" s="324">
        <v>41792.438888888886</v>
      </c>
      <c r="C38" s="325" t="s">
        <v>194</v>
      </c>
      <c r="D38" s="326" t="s">
        <v>195</v>
      </c>
      <c r="E38" s="327">
        <v>11344.32</v>
      </c>
      <c r="F38" s="519">
        <f t="shared" si="19"/>
        <v>1</v>
      </c>
      <c r="G38" s="328"/>
      <c r="H38" s="329"/>
      <c r="I38" s="330">
        <v>41792.134027777778</v>
      </c>
      <c r="J38" s="331">
        <v>41792.438888888886</v>
      </c>
      <c r="K38" s="332"/>
      <c r="L38" s="333"/>
      <c r="M38" s="333"/>
      <c r="N38" s="334"/>
      <c r="O38" s="334"/>
      <c r="P38" s="335">
        <v>1.99</v>
      </c>
      <c r="Q38" s="336">
        <v>11344.32</v>
      </c>
      <c r="R38" s="143">
        <f t="shared" si="0"/>
        <v>0.34840100610851599</v>
      </c>
      <c r="S38" s="337">
        <v>9075</v>
      </c>
      <c r="T38" s="338" t="s">
        <v>72</v>
      </c>
      <c r="U38" s="146">
        <f t="shared" si="20"/>
        <v>6426.9689054999999</v>
      </c>
      <c r="V38" s="403">
        <f t="shared" si="21"/>
        <v>716.49597608695649</v>
      </c>
      <c r="W38" s="339">
        <v>54.4</v>
      </c>
      <c r="X38" s="340"/>
      <c r="Y38" s="404">
        <f t="shared" si="1"/>
        <v>38.526403135999999</v>
      </c>
      <c r="Z38" s="405">
        <f t="shared" si="2"/>
        <v>4.2950282202898551</v>
      </c>
      <c r="AA38" s="341">
        <v>10</v>
      </c>
      <c r="AB38" s="338"/>
      <c r="AC38" s="406">
        <f t="shared" si="3"/>
        <v>7.0820594000000003</v>
      </c>
      <c r="AD38" s="407">
        <f t="shared" si="4"/>
        <v>0.7895272463768116</v>
      </c>
      <c r="AE38" s="342">
        <v>0.52</v>
      </c>
      <c r="AF38" s="340"/>
      <c r="AG38" s="408">
        <f t="shared" si="5"/>
        <v>0.36826708880000003</v>
      </c>
      <c r="AH38" s="589">
        <f t="shared" si="6"/>
        <v>4.1055416811594206E-2</v>
      </c>
      <c r="AI38" s="341">
        <v>28.1</v>
      </c>
      <c r="AJ38" s="338"/>
      <c r="AK38" s="406">
        <f t="shared" si="7"/>
        <v>19.900586914000002</v>
      </c>
      <c r="AL38" s="409">
        <f t="shared" si="8"/>
        <v>2.2185715623188407</v>
      </c>
      <c r="AM38" s="343">
        <v>0.59699999999999998</v>
      </c>
      <c r="AN38" s="340"/>
      <c r="AO38" s="408">
        <f t="shared" si="9"/>
        <v>0.42279894617999997</v>
      </c>
      <c r="AP38" s="589">
        <f t="shared" si="10"/>
        <v>4.7134776608695646E-2</v>
      </c>
      <c r="AQ38" s="341">
        <v>8.58</v>
      </c>
      <c r="AR38" s="338"/>
      <c r="AS38" s="406">
        <f t="shared" si="11"/>
        <v>6.0764069652000003</v>
      </c>
      <c r="AT38" s="406">
        <f t="shared" si="12"/>
        <v>0.67741437739130439</v>
      </c>
      <c r="AU38" s="410">
        <f t="shared" si="13"/>
        <v>38.1</v>
      </c>
      <c r="AV38" s="408">
        <f t="shared" si="14"/>
        <v>26.982646314</v>
      </c>
      <c r="AW38" s="411">
        <f t="shared" si="15"/>
        <v>3.0080988086956522</v>
      </c>
      <c r="AX38" s="412">
        <f t="shared" si="16"/>
        <v>27.580000000000002</v>
      </c>
      <c r="AY38" s="406">
        <f t="shared" si="17"/>
        <v>19.532319825200002</v>
      </c>
      <c r="AZ38" s="409">
        <f t="shared" si="18"/>
        <v>2.1775161455072465</v>
      </c>
    </row>
    <row r="39" spans="1:52" x14ac:dyDescent="0.2">
      <c r="A39" s="324">
        <v>41792.438888888886</v>
      </c>
      <c r="B39" s="324">
        <v>41793.0625</v>
      </c>
      <c r="C39" s="325" t="s">
        <v>196</v>
      </c>
      <c r="D39" s="326" t="s">
        <v>197</v>
      </c>
      <c r="E39" s="327">
        <v>24304.32</v>
      </c>
      <c r="F39" s="519">
        <f t="shared" si="19"/>
        <v>1</v>
      </c>
      <c r="G39" s="328"/>
      <c r="H39" s="329"/>
      <c r="I39" s="330">
        <v>41792.438888888886</v>
      </c>
      <c r="J39" s="331">
        <v>41793.063194444447</v>
      </c>
      <c r="K39" s="332"/>
      <c r="L39" s="333"/>
      <c r="M39" s="333"/>
      <c r="N39" s="334"/>
      <c r="O39" s="334"/>
      <c r="P39" s="335">
        <v>3.516</v>
      </c>
      <c r="Q39" s="336">
        <v>24304.32</v>
      </c>
      <c r="R39" s="143">
        <f t="shared" si="0"/>
        <v>0.74642195748915108</v>
      </c>
      <c r="S39" s="337">
        <v>22417</v>
      </c>
      <c r="T39" s="338" t="s">
        <v>72</v>
      </c>
      <c r="U39" s="146">
        <f t="shared" si="20"/>
        <v>34012.774746979994</v>
      </c>
      <c r="V39" s="403">
        <f t="shared" si="21"/>
        <v>3791.8366496075801</v>
      </c>
      <c r="W39" s="339">
        <v>31.8</v>
      </c>
      <c r="X39" s="340"/>
      <c r="Y39" s="404">
        <f t="shared" si="1"/>
        <v>48.249374892000006</v>
      </c>
      <c r="Z39" s="405">
        <f t="shared" si="2"/>
        <v>5.3789715598662209</v>
      </c>
      <c r="AA39" s="341">
        <v>4.2</v>
      </c>
      <c r="AB39" s="338"/>
      <c r="AC39" s="406">
        <f t="shared" si="3"/>
        <v>6.372558948</v>
      </c>
      <c r="AD39" s="407">
        <f t="shared" si="4"/>
        <v>0.71043020602006679</v>
      </c>
      <c r="AE39" s="342">
        <v>0.4</v>
      </c>
      <c r="AF39" s="340"/>
      <c r="AG39" s="408">
        <f t="shared" si="5"/>
        <v>0.60691037600000008</v>
      </c>
      <c r="AH39" s="589">
        <f t="shared" si="6"/>
        <v>6.7660019620958758E-2</v>
      </c>
      <c r="AI39" s="341">
        <v>48</v>
      </c>
      <c r="AJ39" s="338"/>
      <c r="AK39" s="406">
        <f t="shared" si="7"/>
        <v>72.829245119999996</v>
      </c>
      <c r="AL39" s="409">
        <f t="shared" si="8"/>
        <v>8.1192023545150498</v>
      </c>
      <c r="AM39" s="343">
        <v>0.69199999999999995</v>
      </c>
      <c r="AN39" s="340"/>
      <c r="AO39" s="408">
        <f t="shared" si="9"/>
        <v>1.0499549504800001</v>
      </c>
      <c r="AP39" s="589">
        <f t="shared" si="10"/>
        <v>0.11705183394425864</v>
      </c>
      <c r="AQ39" s="341">
        <v>15.6</v>
      </c>
      <c r="AR39" s="338"/>
      <c r="AS39" s="406">
        <f t="shared" si="11"/>
        <v>23.669504664000002</v>
      </c>
      <c r="AT39" s="406">
        <f t="shared" si="12"/>
        <v>2.6387407652173911</v>
      </c>
      <c r="AU39" s="410">
        <f t="shared" si="13"/>
        <v>52.2</v>
      </c>
      <c r="AV39" s="408">
        <f t="shared" si="14"/>
        <v>79.201804068000001</v>
      </c>
      <c r="AW39" s="411">
        <f t="shared" si="15"/>
        <v>8.8296325605351171</v>
      </c>
      <c r="AX39" s="412">
        <f t="shared" si="16"/>
        <v>47.6</v>
      </c>
      <c r="AY39" s="406">
        <f t="shared" si="17"/>
        <v>72.222334744000008</v>
      </c>
      <c r="AZ39" s="409">
        <f t="shared" si="18"/>
        <v>8.0515423348940924</v>
      </c>
    </row>
    <row r="40" spans="1:52" ht="12" customHeight="1" x14ac:dyDescent="0.2">
      <c r="A40" s="323">
        <v>41808.219444444447</v>
      </c>
      <c r="B40" s="324">
        <v>41808.864583333336</v>
      </c>
      <c r="C40" s="325" t="s">
        <v>198</v>
      </c>
      <c r="D40" s="326" t="s">
        <v>199</v>
      </c>
      <c r="E40" s="327">
        <v>5909.76</v>
      </c>
      <c r="F40" s="519">
        <f t="shared" si="19"/>
        <v>0.90957446808510634</v>
      </c>
      <c r="G40" s="328"/>
      <c r="H40" s="329"/>
      <c r="I40" s="330">
        <v>41808.219444444447</v>
      </c>
      <c r="J40" s="331">
        <v>41809.333333333336</v>
      </c>
      <c r="K40" s="332"/>
      <c r="L40" s="333"/>
      <c r="M40" s="333"/>
      <c r="N40" s="334"/>
      <c r="O40" s="334"/>
      <c r="P40" s="335">
        <v>0.39360000000000001</v>
      </c>
      <c r="Q40" s="336">
        <v>6497.2800000000007</v>
      </c>
      <c r="R40" s="143">
        <f t="shared" si="0"/>
        <v>0.1995411702921584</v>
      </c>
      <c r="S40" s="337">
        <v>3054</v>
      </c>
      <c r="T40" s="338" t="s">
        <v>72</v>
      </c>
      <c r="U40" s="146">
        <f t="shared" si="20"/>
        <v>1238.7444230400001</v>
      </c>
      <c r="V40" s="403">
        <f t="shared" si="21"/>
        <v>138.09859788628762</v>
      </c>
      <c r="W40" s="339">
        <v>90.7</v>
      </c>
      <c r="X40" s="340"/>
      <c r="Y40" s="404">
        <f t="shared" si="1"/>
        <v>36.789168032000006</v>
      </c>
      <c r="Z40" s="405">
        <f t="shared" si="2"/>
        <v>4.1013565253065778</v>
      </c>
      <c r="AA40" s="341">
        <v>19.2</v>
      </c>
      <c r="AB40" s="338"/>
      <c r="AC40" s="406">
        <f t="shared" si="3"/>
        <v>7.787784192000001</v>
      </c>
      <c r="AD40" s="407">
        <f t="shared" si="4"/>
        <v>0.86820336588628766</v>
      </c>
      <c r="AE40" s="342">
        <v>1.05</v>
      </c>
      <c r="AF40" s="340"/>
      <c r="AG40" s="408">
        <f t="shared" si="5"/>
        <v>0.42589444800000009</v>
      </c>
      <c r="AH40" s="589">
        <f t="shared" si="6"/>
        <v>4.7479871571906362E-2</v>
      </c>
      <c r="AI40" s="341">
        <v>7.8</v>
      </c>
      <c r="AJ40" s="338"/>
      <c r="AK40" s="406">
        <f t="shared" si="7"/>
        <v>3.1637873280000006</v>
      </c>
      <c r="AL40" s="409">
        <f t="shared" si="8"/>
        <v>0.35270761739130441</v>
      </c>
      <c r="AM40" s="343">
        <v>0.67600000000000005</v>
      </c>
      <c r="AN40" s="340"/>
      <c r="AO40" s="408">
        <f t="shared" si="9"/>
        <v>0.27419490176000011</v>
      </c>
      <c r="AP40" s="589">
        <f t="shared" si="10"/>
        <v>3.0567993507246385E-2</v>
      </c>
      <c r="AQ40" s="341">
        <v>2.09</v>
      </c>
      <c r="AR40" s="338"/>
      <c r="AS40" s="406">
        <f t="shared" si="11"/>
        <v>0.84773275840000006</v>
      </c>
      <c r="AT40" s="406">
        <f t="shared" si="12"/>
        <v>9.4507553890746929E-2</v>
      </c>
      <c r="AU40" s="410">
        <f t="shared" si="13"/>
        <v>27</v>
      </c>
      <c r="AV40" s="408">
        <f t="shared" si="14"/>
        <v>10.951571520000002</v>
      </c>
      <c r="AW40" s="411">
        <f t="shared" si="15"/>
        <v>1.2209109832775922</v>
      </c>
      <c r="AX40" s="412">
        <f t="shared" si="16"/>
        <v>6.75</v>
      </c>
      <c r="AY40" s="406">
        <f t="shared" si="17"/>
        <v>2.7378928800000004</v>
      </c>
      <c r="AZ40" s="409">
        <f t="shared" si="18"/>
        <v>0.30522774581939804</v>
      </c>
    </row>
    <row r="41" spans="1:52" ht="12" customHeight="1" x14ac:dyDescent="0.2">
      <c r="A41" s="573"/>
      <c r="B41" s="574"/>
      <c r="C41" s="575"/>
      <c r="D41" s="576"/>
      <c r="E41" s="577"/>
      <c r="F41" s="578"/>
      <c r="G41" s="579"/>
      <c r="H41" s="580"/>
      <c r="I41" s="573">
        <v>41810.177083333336</v>
      </c>
      <c r="J41" s="581">
        <v>41810.96875</v>
      </c>
      <c r="K41" s="582"/>
      <c r="L41" s="583"/>
      <c r="M41" s="583"/>
      <c r="N41" s="584"/>
      <c r="O41" s="584"/>
      <c r="P41" s="585">
        <v>0.13689999999999999</v>
      </c>
      <c r="Q41" s="586">
        <v>2280.96</v>
      </c>
      <c r="R41" s="587">
        <f t="shared" si="0"/>
        <v>7.0051687442991784E-2</v>
      </c>
      <c r="S41" s="518">
        <f>S43</f>
        <v>167</v>
      </c>
      <c r="T41" s="517"/>
      <c r="U41" s="417">
        <f t="shared" si="20"/>
        <v>23.78018544</v>
      </c>
      <c r="V41" s="418">
        <f t="shared" si="21"/>
        <v>2.6510797591973243</v>
      </c>
      <c r="W41" s="518">
        <f>W43</f>
        <v>74.2</v>
      </c>
      <c r="X41" s="517"/>
      <c r="Y41" s="417">
        <f t="shared" si="1"/>
        <v>10.565806944000002</v>
      </c>
      <c r="Z41" s="418">
        <f t="shared" si="2"/>
        <v>1.1779048989966556</v>
      </c>
      <c r="AA41" s="518">
        <f>AA43</f>
        <v>39.200000000000003</v>
      </c>
      <c r="AB41" s="517"/>
      <c r="AC41" s="420">
        <f t="shared" si="3"/>
        <v>5.5819357440000008</v>
      </c>
      <c r="AD41" s="421">
        <f t="shared" si="4"/>
        <v>0.62228938060200678</v>
      </c>
      <c r="AE41" s="590">
        <f>AE43</f>
        <v>0.83</v>
      </c>
      <c r="AF41" s="517"/>
      <c r="AG41" s="420">
        <f t="shared" si="5"/>
        <v>0.1181889456</v>
      </c>
      <c r="AH41" s="421">
        <f t="shared" si="6"/>
        <v>1.3176025150501671E-2</v>
      </c>
      <c r="AI41" s="590">
        <f>AI43</f>
        <v>3.22</v>
      </c>
      <c r="AJ41" s="517"/>
      <c r="AK41" s="420">
        <f t="shared" si="7"/>
        <v>0.45851615040000004</v>
      </c>
      <c r="AL41" s="422">
        <f t="shared" si="8"/>
        <v>5.1116627692307695E-2</v>
      </c>
      <c r="AM41" s="518">
        <f>AM43</f>
        <v>0.27100000000000002</v>
      </c>
      <c r="AN41" s="517"/>
      <c r="AO41" s="420">
        <f t="shared" si="9"/>
        <v>3.8589402720000006E-2</v>
      </c>
      <c r="AP41" s="421">
        <f t="shared" si="10"/>
        <v>4.3020515852842814E-3</v>
      </c>
      <c r="AQ41" s="590">
        <f>AQ43</f>
        <v>0.64700000000000002</v>
      </c>
      <c r="AR41" s="517"/>
      <c r="AS41" s="420">
        <f t="shared" si="11"/>
        <v>9.2130419040000008E-2</v>
      </c>
      <c r="AT41" s="420">
        <f t="shared" si="12"/>
        <v>1.0270949725752508E-2</v>
      </c>
      <c r="AU41" s="423">
        <f t="shared" si="13"/>
        <v>42.42</v>
      </c>
      <c r="AV41" s="420">
        <f t="shared" si="14"/>
        <v>6.0404518944000003</v>
      </c>
      <c r="AW41" s="422">
        <f t="shared" si="15"/>
        <v>0.67340600829431441</v>
      </c>
      <c r="AX41" s="423">
        <f t="shared" si="16"/>
        <v>2.39</v>
      </c>
      <c r="AY41" s="420">
        <f t="shared" si="17"/>
        <v>0.34032720480000006</v>
      </c>
      <c r="AZ41" s="422">
        <f t="shared" si="18"/>
        <v>3.7940602541806027E-2</v>
      </c>
    </row>
    <row r="42" spans="1:52" ht="12" customHeight="1" x14ac:dyDescent="0.2">
      <c r="A42" s="573"/>
      <c r="B42" s="574"/>
      <c r="C42" s="575"/>
      <c r="D42" s="576"/>
      <c r="E42" s="577"/>
      <c r="F42" s="578"/>
      <c r="G42" s="579"/>
      <c r="H42" s="580"/>
      <c r="I42" s="573">
        <v>41813.190972222219</v>
      </c>
      <c r="J42" s="581">
        <v>41813.458333333336</v>
      </c>
      <c r="K42" s="582"/>
      <c r="L42" s="583"/>
      <c r="M42" s="583"/>
      <c r="N42" s="584"/>
      <c r="O42" s="584"/>
      <c r="P42" s="585">
        <v>1.32E-2</v>
      </c>
      <c r="Q42" s="586">
        <v>155.51999999999998</v>
      </c>
      <c r="R42" s="587">
        <f t="shared" si="0"/>
        <v>4.7762514165676211E-3</v>
      </c>
      <c r="S42" s="518">
        <f>S43</f>
        <v>167</v>
      </c>
      <c r="T42" s="517"/>
      <c r="U42" s="417">
        <f t="shared" si="20"/>
        <v>1.6213762799999998</v>
      </c>
      <c r="V42" s="418">
        <f t="shared" si="21"/>
        <v>0.18075543812709027</v>
      </c>
      <c r="W42" s="518">
        <f>W43</f>
        <v>74.2</v>
      </c>
      <c r="X42" s="517"/>
      <c r="Y42" s="417">
        <f t="shared" si="1"/>
        <v>0.72039592799999996</v>
      </c>
      <c r="Z42" s="418">
        <f t="shared" si="2"/>
        <v>8.0311697658862868E-2</v>
      </c>
      <c r="AA42" s="518">
        <f>AA43</f>
        <v>39.200000000000003</v>
      </c>
      <c r="AB42" s="517"/>
      <c r="AC42" s="420">
        <f t="shared" si="3"/>
        <v>0.38058652800000004</v>
      </c>
      <c r="AD42" s="421">
        <f t="shared" si="4"/>
        <v>4.2428821404682272E-2</v>
      </c>
      <c r="AE42" s="590">
        <f>AE43</f>
        <v>0.83</v>
      </c>
      <c r="AF42" s="517"/>
      <c r="AG42" s="420">
        <f t="shared" si="5"/>
        <v>8.0583371999999997E-3</v>
      </c>
      <c r="AH42" s="421">
        <f t="shared" si="6"/>
        <v>8.9836535117056846E-4</v>
      </c>
      <c r="AI42" s="590">
        <f>AI43</f>
        <v>3.22</v>
      </c>
      <c r="AJ42" s="517"/>
      <c r="AK42" s="420">
        <f t="shared" si="7"/>
        <v>3.12624648E-2</v>
      </c>
      <c r="AL42" s="422">
        <f t="shared" si="8"/>
        <v>3.4852246153846151E-3</v>
      </c>
      <c r="AM42" s="518">
        <f>AM43</f>
        <v>0.27100000000000002</v>
      </c>
      <c r="AN42" s="517"/>
      <c r="AO42" s="420">
        <f t="shared" si="9"/>
        <v>2.63109564E-3</v>
      </c>
      <c r="AP42" s="421">
        <f t="shared" si="10"/>
        <v>2.9332169899665551E-4</v>
      </c>
      <c r="AQ42" s="590">
        <f>AQ43</f>
        <v>0.64700000000000002</v>
      </c>
      <c r="AR42" s="517"/>
      <c r="AS42" s="420">
        <f t="shared" si="11"/>
        <v>6.2816194800000003E-3</v>
      </c>
      <c r="AT42" s="420">
        <f t="shared" si="12"/>
        <v>7.0029202675585278E-4</v>
      </c>
      <c r="AU42" s="423">
        <f t="shared" si="13"/>
        <v>42.42</v>
      </c>
      <c r="AV42" s="420">
        <f t="shared" si="14"/>
        <v>0.41184899279999998</v>
      </c>
      <c r="AW42" s="422">
        <f t="shared" si="15"/>
        <v>4.5914046020066886E-2</v>
      </c>
      <c r="AX42" s="423">
        <f t="shared" si="16"/>
        <v>2.39</v>
      </c>
      <c r="AY42" s="420">
        <f t="shared" si="17"/>
        <v>2.3204127599999999E-2</v>
      </c>
      <c r="AZ42" s="422">
        <f t="shared" si="18"/>
        <v>2.5868592642140464E-3</v>
      </c>
    </row>
    <row r="43" spans="1:52" ht="12" customHeight="1" x14ac:dyDescent="0.2">
      <c r="A43" s="323">
        <v>41863.143750000003</v>
      </c>
      <c r="B43" s="324">
        <v>41863.484722222223</v>
      </c>
      <c r="C43" s="325" t="s">
        <v>200</v>
      </c>
      <c r="D43" s="326" t="s">
        <v>201</v>
      </c>
      <c r="E43" s="327">
        <v>535.67999999999995</v>
      </c>
      <c r="F43" s="519">
        <f t="shared" si="19"/>
        <v>1</v>
      </c>
      <c r="G43" s="328"/>
      <c r="H43" s="329"/>
      <c r="I43" s="330">
        <v>41863.140972222223</v>
      </c>
      <c r="J43" s="331">
        <v>41863.489583333336</v>
      </c>
      <c r="K43" s="332"/>
      <c r="L43" s="333"/>
      <c r="M43" s="333"/>
      <c r="N43" s="334"/>
      <c r="O43" s="334"/>
      <c r="P43" s="335">
        <v>4.7100000000000003E-2</v>
      </c>
      <c r="Q43" s="336">
        <v>535.67999999999995</v>
      </c>
      <c r="R43" s="143">
        <f t="shared" si="0"/>
        <v>1.645153265706625E-2</v>
      </c>
      <c r="S43" s="337">
        <v>167</v>
      </c>
      <c r="T43" s="338" t="s">
        <v>72</v>
      </c>
      <c r="U43" s="146">
        <f t="shared" si="20"/>
        <v>5.5847405200000004</v>
      </c>
      <c r="V43" s="403">
        <f t="shared" si="21"/>
        <v>0.62260206465997769</v>
      </c>
      <c r="W43" s="339">
        <v>74.2</v>
      </c>
      <c r="X43" s="340"/>
      <c r="Y43" s="404">
        <f t="shared" si="1"/>
        <v>2.481363752</v>
      </c>
      <c r="Z43" s="405">
        <f t="shared" si="2"/>
        <v>0.27662918082497212</v>
      </c>
      <c r="AA43" s="341">
        <v>39.200000000000003</v>
      </c>
      <c r="AB43" s="338"/>
      <c r="AC43" s="406">
        <f t="shared" si="3"/>
        <v>1.310909152</v>
      </c>
      <c r="AD43" s="407">
        <f t="shared" si="4"/>
        <v>0.14614371817168337</v>
      </c>
      <c r="AE43" s="342">
        <v>0.83</v>
      </c>
      <c r="AF43" s="340"/>
      <c r="AG43" s="408">
        <f t="shared" si="5"/>
        <v>2.7756494799999996E-2</v>
      </c>
      <c r="AH43" s="589">
        <f t="shared" si="6"/>
        <v>3.0943695429208468E-3</v>
      </c>
      <c r="AI43" s="341">
        <v>3.22</v>
      </c>
      <c r="AJ43" s="338"/>
      <c r="AK43" s="406">
        <f t="shared" si="7"/>
        <v>0.1076818232</v>
      </c>
      <c r="AL43" s="409">
        <f t="shared" si="8"/>
        <v>1.2004662564102563E-2</v>
      </c>
      <c r="AM43" s="343">
        <v>0.27100000000000002</v>
      </c>
      <c r="AN43" s="340"/>
      <c r="AO43" s="408">
        <f t="shared" si="9"/>
        <v>9.0626627599999995E-3</v>
      </c>
      <c r="AP43" s="589">
        <f t="shared" si="10"/>
        <v>1.0103302965440355E-3</v>
      </c>
      <c r="AQ43" s="341">
        <v>0.64700000000000002</v>
      </c>
      <c r="AR43" s="338"/>
      <c r="AS43" s="406">
        <f t="shared" si="11"/>
        <v>2.1636689319999999E-2</v>
      </c>
      <c r="AT43" s="406">
        <f t="shared" si="12"/>
        <v>2.4121169810479375E-3</v>
      </c>
      <c r="AU43" s="410">
        <f t="shared" si="13"/>
        <v>42.42</v>
      </c>
      <c r="AV43" s="408">
        <f t="shared" si="14"/>
        <v>1.4185909751999999</v>
      </c>
      <c r="AW43" s="411">
        <f t="shared" si="15"/>
        <v>0.15814838073578594</v>
      </c>
      <c r="AX43" s="412">
        <f t="shared" si="16"/>
        <v>2.39</v>
      </c>
      <c r="AY43" s="406">
        <f t="shared" si="17"/>
        <v>7.9925328400000009E-2</v>
      </c>
      <c r="AZ43" s="409">
        <f t="shared" si="18"/>
        <v>8.9102930211817175E-3</v>
      </c>
    </row>
    <row r="44" spans="1:52" ht="12" customHeight="1" x14ac:dyDescent="0.2">
      <c r="A44" s="573"/>
      <c r="B44" s="574"/>
      <c r="C44" s="575"/>
      <c r="D44" s="576"/>
      <c r="E44" s="577"/>
      <c r="F44" s="578"/>
      <c r="G44" s="579"/>
      <c r="H44" s="580"/>
      <c r="I44" s="573">
        <v>41869.750694444447</v>
      </c>
      <c r="J44" s="581">
        <v>41869.822916666664</v>
      </c>
      <c r="K44" s="582"/>
      <c r="L44" s="583"/>
      <c r="M44" s="583"/>
      <c r="N44" s="584"/>
      <c r="O44" s="584"/>
      <c r="P44" s="585">
        <v>3.8399999999999997E-2</v>
      </c>
      <c r="Q44" s="586">
        <v>69.12</v>
      </c>
      <c r="R44" s="587">
        <f t="shared" si="0"/>
        <v>2.1227784073633875E-3</v>
      </c>
      <c r="S44" s="518">
        <f>S43</f>
        <v>167</v>
      </c>
      <c r="T44" s="517"/>
      <c r="U44" s="417">
        <f t="shared" si="20"/>
        <v>0.72061168000000009</v>
      </c>
      <c r="V44" s="418">
        <f t="shared" si="21"/>
        <v>8.0335750278706805E-2</v>
      </c>
      <c r="W44" s="518">
        <f>W43</f>
        <v>74.2</v>
      </c>
      <c r="X44" s="517"/>
      <c r="Y44" s="417">
        <f t="shared" si="1"/>
        <v>0.32017596800000003</v>
      </c>
      <c r="Z44" s="418">
        <f t="shared" si="2"/>
        <v>3.5694087848383502E-2</v>
      </c>
      <c r="AA44" s="518">
        <f>AA43</f>
        <v>39.200000000000003</v>
      </c>
      <c r="AB44" s="517"/>
      <c r="AC44" s="420">
        <f t="shared" si="3"/>
        <v>0.16914956800000003</v>
      </c>
      <c r="AD44" s="421">
        <f t="shared" si="4"/>
        <v>1.8857253957636568E-2</v>
      </c>
      <c r="AE44" s="590">
        <f>AE43</f>
        <v>0.83</v>
      </c>
      <c r="AF44" s="517"/>
      <c r="AG44" s="420">
        <f t="shared" si="5"/>
        <v>3.5814832E-3</v>
      </c>
      <c r="AH44" s="421">
        <f t="shared" si="6"/>
        <v>3.9927348940914153E-4</v>
      </c>
      <c r="AI44" s="590">
        <f>AI43</f>
        <v>3.22</v>
      </c>
      <c r="AJ44" s="517"/>
      <c r="AK44" s="420">
        <f t="shared" si="7"/>
        <v>1.3894428800000002E-2</v>
      </c>
      <c r="AL44" s="422">
        <f t="shared" si="8"/>
        <v>1.5489887179487181E-3</v>
      </c>
      <c r="AM44" s="518">
        <f>AM43</f>
        <v>0.27100000000000002</v>
      </c>
      <c r="AN44" s="517"/>
      <c r="AO44" s="420">
        <f t="shared" si="9"/>
        <v>1.1693758400000002E-3</v>
      </c>
      <c r="AP44" s="421">
        <f t="shared" si="10"/>
        <v>1.3036519955406914E-4</v>
      </c>
      <c r="AQ44" s="590">
        <f>AQ43</f>
        <v>0.64700000000000002</v>
      </c>
      <c r="AR44" s="517"/>
      <c r="AS44" s="420">
        <f t="shared" si="11"/>
        <v>2.7918308800000003E-3</v>
      </c>
      <c r="AT44" s="420">
        <f t="shared" si="12"/>
        <v>3.1124090078037906E-4</v>
      </c>
      <c r="AU44" s="423">
        <f t="shared" si="13"/>
        <v>42.42</v>
      </c>
      <c r="AV44" s="420">
        <f t="shared" si="14"/>
        <v>0.18304399680000005</v>
      </c>
      <c r="AW44" s="422">
        <f t="shared" si="15"/>
        <v>2.0406242675585287E-2</v>
      </c>
      <c r="AX44" s="423">
        <f t="shared" si="16"/>
        <v>2.39</v>
      </c>
      <c r="AY44" s="420">
        <f t="shared" si="17"/>
        <v>1.0312945600000002E-2</v>
      </c>
      <c r="AZ44" s="422">
        <f t="shared" si="18"/>
        <v>1.1497152285395765E-3</v>
      </c>
    </row>
    <row r="45" spans="1:52" ht="12" customHeight="1" x14ac:dyDescent="0.2">
      <c r="A45" s="573"/>
      <c r="B45" s="574"/>
      <c r="C45" s="575"/>
      <c r="D45" s="576"/>
      <c r="E45" s="577"/>
      <c r="F45" s="578"/>
      <c r="G45" s="579"/>
      <c r="H45" s="580"/>
      <c r="I45" s="573">
        <v>41870.102777777778</v>
      </c>
      <c r="J45" s="581">
        <v>41870.229166666664</v>
      </c>
      <c r="K45" s="582"/>
      <c r="L45" s="583"/>
      <c r="M45" s="583"/>
      <c r="N45" s="584"/>
      <c r="O45" s="584"/>
      <c r="P45" s="585">
        <v>3.2399999999999998E-2</v>
      </c>
      <c r="Q45" s="586">
        <v>112.32</v>
      </c>
      <c r="R45" s="587">
        <f t="shared" si="0"/>
        <v>3.4495149119655047E-3</v>
      </c>
      <c r="S45" s="518">
        <f>S43</f>
        <v>167</v>
      </c>
      <c r="T45" s="517"/>
      <c r="U45" s="417">
        <f t="shared" si="20"/>
        <v>1.17099398</v>
      </c>
      <c r="V45" s="418">
        <f t="shared" si="21"/>
        <v>0.13054559420289855</v>
      </c>
      <c r="W45" s="518">
        <f>W43</f>
        <v>74.2</v>
      </c>
      <c r="X45" s="517"/>
      <c r="Y45" s="417">
        <f t="shared" si="1"/>
        <v>0.52028594800000005</v>
      </c>
      <c r="Z45" s="418">
        <f t="shared" si="2"/>
        <v>5.8002892753623192E-2</v>
      </c>
      <c r="AA45" s="518">
        <f>AA43</f>
        <v>39.200000000000003</v>
      </c>
      <c r="AB45" s="517"/>
      <c r="AC45" s="420">
        <f t="shared" si="3"/>
        <v>0.27486804800000003</v>
      </c>
      <c r="AD45" s="421">
        <f t="shared" si="4"/>
        <v>3.0643037681159422E-2</v>
      </c>
      <c r="AE45" s="590">
        <f>AE43</f>
        <v>0.83</v>
      </c>
      <c r="AF45" s="517"/>
      <c r="AG45" s="420">
        <f t="shared" si="5"/>
        <v>5.8199101999999994E-3</v>
      </c>
      <c r="AH45" s="421">
        <f t="shared" si="6"/>
        <v>6.4881942028985492E-4</v>
      </c>
      <c r="AI45" s="590">
        <f>AI43</f>
        <v>3.22</v>
      </c>
      <c r="AJ45" s="517"/>
      <c r="AK45" s="420">
        <f t="shared" si="7"/>
        <v>2.2578446799999999E-2</v>
      </c>
      <c r="AL45" s="422">
        <f t="shared" si="8"/>
        <v>2.5171066666666662E-3</v>
      </c>
      <c r="AM45" s="518">
        <f>AM43</f>
        <v>0.27100000000000002</v>
      </c>
      <c r="AN45" s="517"/>
      <c r="AO45" s="420">
        <f t="shared" si="9"/>
        <v>1.90023574E-3</v>
      </c>
      <c r="AP45" s="421">
        <f t="shared" si="10"/>
        <v>2.118434492753623E-4</v>
      </c>
      <c r="AQ45" s="590">
        <f>AQ43</f>
        <v>0.64700000000000002</v>
      </c>
      <c r="AR45" s="517"/>
      <c r="AS45" s="420">
        <f t="shared" si="11"/>
        <v>4.5367251799999994E-3</v>
      </c>
      <c r="AT45" s="420">
        <f t="shared" si="12"/>
        <v>5.0576646376811587E-4</v>
      </c>
      <c r="AU45" s="423">
        <f t="shared" si="13"/>
        <v>42.42</v>
      </c>
      <c r="AV45" s="420">
        <f t="shared" si="14"/>
        <v>0.29744649479999996</v>
      </c>
      <c r="AW45" s="422">
        <f t="shared" si="15"/>
        <v>3.3160144347826083E-2</v>
      </c>
      <c r="AX45" s="423">
        <f t="shared" si="16"/>
        <v>2.39</v>
      </c>
      <c r="AY45" s="420">
        <f t="shared" si="17"/>
        <v>1.6758536599999999E-2</v>
      </c>
      <c r="AZ45" s="422">
        <f t="shared" si="18"/>
        <v>1.8682872463768113E-3</v>
      </c>
    </row>
    <row r="46" spans="1:52" ht="12" customHeight="1" x14ac:dyDescent="0.2">
      <c r="A46" s="323">
        <v>41886.841666666667</v>
      </c>
      <c r="B46" s="324">
        <v>41886.958333333336</v>
      </c>
      <c r="C46" s="325" t="s">
        <v>202</v>
      </c>
      <c r="D46" s="326" t="s">
        <v>203</v>
      </c>
      <c r="E46" s="327">
        <v>354.24</v>
      </c>
      <c r="F46" s="519">
        <f t="shared" si="19"/>
        <v>0.9111111111111112</v>
      </c>
      <c r="G46" s="328"/>
      <c r="H46" s="329"/>
      <c r="I46" s="330">
        <v>41886.839583333334</v>
      </c>
      <c r="J46" s="331">
        <v>41887.041666666664</v>
      </c>
      <c r="K46" s="332"/>
      <c r="L46" s="333"/>
      <c r="M46" s="333"/>
      <c r="N46" s="334"/>
      <c r="O46" s="334"/>
      <c r="P46" s="335">
        <v>0.1275</v>
      </c>
      <c r="Q46" s="336">
        <v>388.79999999999995</v>
      </c>
      <c r="R46" s="143">
        <f t="shared" si="0"/>
        <v>1.1940628541419054E-2</v>
      </c>
      <c r="S46" s="337">
        <v>2011</v>
      </c>
      <c r="T46" s="338"/>
      <c r="U46" s="146">
        <f t="shared" si="20"/>
        <v>48.811193099999997</v>
      </c>
      <c r="V46" s="403">
        <f t="shared" si="21"/>
        <v>5.4416045819397985</v>
      </c>
      <c r="W46" s="339">
        <v>18</v>
      </c>
      <c r="X46" s="340"/>
      <c r="Y46" s="404">
        <f t="shared" si="1"/>
        <v>0.4368978</v>
      </c>
      <c r="Z46" s="405">
        <f t="shared" si="2"/>
        <v>4.8706555183946489E-2</v>
      </c>
      <c r="AA46" s="341">
        <v>2.9</v>
      </c>
      <c r="AB46" s="338"/>
      <c r="AC46" s="406">
        <f t="shared" si="3"/>
        <v>7.0389089999999988E-2</v>
      </c>
      <c r="AD46" s="407">
        <f t="shared" si="4"/>
        <v>7.8471672240802651E-3</v>
      </c>
      <c r="AE46" s="342">
        <v>0.67</v>
      </c>
      <c r="AF46" s="340"/>
      <c r="AG46" s="408">
        <f t="shared" si="5"/>
        <v>1.6262307E-2</v>
      </c>
      <c r="AH46" s="589">
        <f t="shared" si="6"/>
        <v>1.8129662207357858E-3</v>
      </c>
      <c r="AI46" s="341">
        <v>8.8000000000000007</v>
      </c>
      <c r="AJ46" s="338"/>
      <c r="AK46" s="406">
        <f t="shared" si="7"/>
        <v>0.21359448</v>
      </c>
      <c r="AL46" s="409">
        <f t="shared" si="8"/>
        <v>2.381209364548495E-2</v>
      </c>
      <c r="AM46" s="343">
        <v>0.28699999999999998</v>
      </c>
      <c r="AN46" s="340"/>
      <c r="AO46" s="408">
        <f t="shared" si="9"/>
        <v>6.9660926999999991E-3</v>
      </c>
      <c r="AP46" s="589">
        <f t="shared" si="10"/>
        <v>7.7659896321070215E-4</v>
      </c>
      <c r="AQ46" s="341">
        <v>3.15</v>
      </c>
      <c r="AR46" s="338"/>
      <c r="AS46" s="406">
        <f t="shared" si="11"/>
        <v>7.6457114999999992E-2</v>
      </c>
      <c r="AT46" s="406">
        <f t="shared" si="12"/>
        <v>8.5236471571906343E-3</v>
      </c>
      <c r="AU46" s="410">
        <f t="shared" si="13"/>
        <v>11.700000000000001</v>
      </c>
      <c r="AV46" s="408">
        <f t="shared" si="14"/>
        <v>0.28398357000000002</v>
      </c>
      <c r="AW46" s="411">
        <f t="shared" si="15"/>
        <v>3.165926086956522E-2</v>
      </c>
      <c r="AX46" s="412">
        <f t="shared" si="16"/>
        <v>8.1300000000000008</v>
      </c>
      <c r="AY46" s="406">
        <f t="shared" si="17"/>
        <v>0.197332173</v>
      </c>
      <c r="AZ46" s="409">
        <f t="shared" si="18"/>
        <v>2.1999127424749163E-2</v>
      </c>
    </row>
    <row r="47" spans="1:52" ht="12" customHeight="1" x14ac:dyDescent="0.2">
      <c r="A47" s="323">
        <v>41887.232638888891</v>
      </c>
      <c r="B47" s="324">
        <v>41887.6875</v>
      </c>
      <c r="C47" s="325" t="s">
        <v>204</v>
      </c>
      <c r="D47" s="326" t="s">
        <v>205</v>
      </c>
      <c r="E47" s="327">
        <v>5711.0400000000009</v>
      </c>
      <c r="F47" s="519">
        <f t="shared" si="19"/>
        <v>0.94563662374821178</v>
      </c>
      <c r="G47" s="328"/>
      <c r="H47" s="329"/>
      <c r="I47" s="330">
        <v>41887.231944444444</v>
      </c>
      <c r="J47" s="331">
        <v>41888.375</v>
      </c>
      <c r="K47" s="332"/>
      <c r="L47" s="333"/>
      <c r="M47" s="333"/>
      <c r="N47" s="334"/>
      <c r="O47" s="334"/>
      <c r="P47" s="335">
        <v>1.383</v>
      </c>
      <c r="Q47" s="336">
        <v>6039.3600000000006</v>
      </c>
      <c r="R47" s="143">
        <f t="shared" si="0"/>
        <v>0.18547776334337598</v>
      </c>
      <c r="S47" s="337">
        <v>2103</v>
      </c>
      <c r="T47" s="338"/>
      <c r="U47" s="146">
        <f t="shared" si="20"/>
        <v>792.88698186000011</v>
      </c>
      <c r="V47" s="403">
        <f t="shared" si="21"/>
        <v>88.393197531772586</v>
      </c>
      <c r="W47" s="339">
        <v>40.799999999999997</v>
      </c>
      <c r="X47" s="340"/>
      <c r="Y47" s="404">
        <f t="shared" si="1"/>
        <v>15.382686096</v>
      </c>
      <c r="Z47" s="405">
        <f t="shared" si="2"/>
        <v>1.714903689632107</v>
      </c>
      <c r="AA47" s="341">
        <v>6.9</v>
      </c>
      <c r="AB47" s="338"/>
      <c r="AC47" s="406">
        <f t="shared" si="3"/>
        <v>2.6014836780000001</v>
      </c>
      <c r="AD47" s="407">
        <f t="shared" si="4"/>
        <v>0.29002047692307692</v>
      </c>
      <c r="AE47" s="342">
        <v>0.31</v>
      </c>
      <c r="AF47" s="340"/>
      <c r="AG47" s="408">
        <f t="shared" si="5"/>
        <v>0.1168782522</v>
      </c>
      <c r="AH47" s="589">
        <f t="shared" si="6"/>
        <v>1.3029905484949832E-2</v>
      </c>
      <c r="AI47" s="341">
        <v>9.6999999999999993</v>
      </c>
      <c r="AJ47" s="338"/>
      <c r="AK47" s="406">
        <f t="shared" si="7"/>
        <v>3.6571582140000003</v>
      </c>
      <c r="AL47" s="409">
        <f t="shared" si="8"/>
        <v>0.40770994581939801</v>
      </c>
      <c r="AM47" s="343">
        <v>0.63</v>
      </c>
      <c r="AN47" s="340"/>
      <c r="AO47" s="408">
        <f t="shared" si="9"/>
        <v>0.23752677060000005</v>
      </c>
      <c r="AP47" s="589">
        <f t="shared" si="10"/>
        <v>2.6480130501672243E-2</v>
      </c>
      <c r="AQ47" s="341">
        <v>3.14</v>
      </c>
      <c r="AR47" s="338"/>
      <c r="AS47" s="406">
        <f t="shared" si="11"/>
        <v>1.1838635868</v>
      </c>
      <c r="AT47" s="406">
        <f t="shared" si="12"/>
        <v>0.13198033297658862</v>
      </c>
      <c r="AU47" s="410">
        <f t="shared" si="13"/>
        <v>16.600000000000001</v>
      </c>
      <c r="AV47" s="408">
        <f t="shared" si="14"/>
        <v>6.2586418920000018</v>
      </c>
      <c r="AW47" s="411">
        <f t="shared" si="15"/>
        <v>0.6977304227424751</v>
      </c>
      <c r="AX47" s="412">
        <f t="shared" si="16"/>
        <v>9.3899999999999988</v>
      </c>
      <c r="AY47" s="406">
        <f t="shared" si="17"/>
        <v>3.5402799618</v>
      </c>
      <c r="AZ47" s="409">
        <f t="shared" si="18"/>
        <v>0.39468004033444815</v>
      </c>
    </row>
    <row r="48" spans="1:52" ht="12" customHeight="1" x14ac:dyDescent="0.2">
      <c r="A48" s="573"/>
      <c r="B48" s="574"/>
      <c r="C48" s="575"/>
      <c r="D48" s="576"/>
      <c r="E48" s="577"/>
      <c r="F48" s="578"/>
      <c r="G48" s="579"/>
      <c r="H48" s="580"/>
      <c r="I48" s="573">
        <v>41894.822916666664</v>
      </c>
      <c r="J48" s="581">
        <v>41895.260416666664</v>
      </c>
      <c r="K48" s="582"/>
      <c r="L48" s="583"/>
      <c r="M48" s="583"/>
      <c r="N48" s="584"/>
      <c r="O48" s="584"/>
      <c r="P48" s="585">
        <v>1.83E-2</v>
      </c>
      <c r="Q48" s="586">
        <v>285.12</v>
      </c>
      <c r="R48" s="587">
        <f t="shared" si="0"/>
        <v>8.7564609303739729E-3</v>
      </c>
      <c r="S48" s="518">
        <f>S46</f>
        <v>2011</v>
      </c>
      <c r="T48" s="517"/>
      <c r="U48" s="417">
        <f t="shared" si="20"/>
        <v>35.794874940000007</v>
      </c>
      <c r="V48" s="418">
        <f t="shared" si="21"/>
        <v>3.9905100267558535</v>
      </c>
      <c r="W48" s="518">
        <f>W46</f>
        <v>18</v>
      </c>
      <c r="X48" s="517"/>
      <c r="Y48" s="417">
        <f t="shared" si="1"/>
        <v>0.32039171999999999</v>
      </c>
      <c r="Z48" s="418">
        <f t="shared" si="2"/>
        <v>3.5718140468227424E-2</v>
      </c>
      <c r="AA48" s="518">
        <f>AA46</f>
        <v>2.9</v>
      </c>
      <c r="AB48" s="517"/>
      <c r="AC48" s="420">
        <f t="shared" si="3"/>
        <v>5.1618666000000001E-2</v>
      </c>
      <c r="AD48" s="421">
        <f t="shared" si="4"/>
        <v>5.7545892976588629E-3</v>
      </c>
      <c r="AE48" s="590">
        <f>AE46</f>
        <v>0.67</v>
      </c>
      <c r="AF48" s="517"/>
      <c r="AG48" s="420">
        <f t="shared" si="5"/>
        <v>1.1925691800000001E-2</v>
      </c>
      <c r="AH48" s="421">
        <f t="shared" si="6"/>
        <v>1.3295085618729096E-3</v>
      </c>
      <c r="AI48" s="590">
        <f>AI46</f>
        <v>8.8000000000000007</v>
      </c>
      <c r="AJ48" s="517"/>
      <c r="AK48" s="420">
        <f t="shared" si="7"/>
        <v>0.15663595200000002</v>
      </c>
      <c r="AL48" s="422">
        <f t="shared" si="8"/>
        <v>1.7462202006688965E-2</v>
      </c>
      <c r="AM48" s="518">
        <f>AM46</f>
        <v>0.28699999999999998</v>
      </c>
      <c r="AN48" s="517"/>
      <c r="AO48" s="420">
        <f t="shared" si="9"/>
        <v>5.1084679799999998E-3</v>
      </c>
      <c r="AP48" s="421">
        <f t="shared" si="10"/>
        <v>5.6950590635451498E-4</v>
      </c>
      <c r="AQ48" s="590">
        <f>AQ46</f>
        <v>3.15</v>
      </c>
      <c r="AR48" s="517"/>
      <c r="AS48" s="420">
        <f t="shared" si="11"/>
        <v>5.6068551000000008E-2</v>
      </c>
      <c r="AT48" s="420">
        <f t="shared" si="12"/>
        <v>6.2506745819397996E-3</v>
      </c>
      <c r="AU48" s="423">
        <f t="shared" si="13"/>
        <v>11.700000000000001</v>
      </c>
      <c r="AV48" s="420">
        <f t="shared" si="14"/>
        <v>0.20825461800000003</v>
      </c>
      <c r="AW48" s="422">
        <f t="shared" si="15"/>
        <v>2.3216791304347829E-2</v>
      </c>
      <c r="AX48" s="423">
        <f t="shared" si="16"/>
        <v>8.1300000000000008</v>
      </c>
      <c r="AY48" s="420">
        <f t="shared" si="17"/>
        <v>0.14471026020000002</v>
      </c>
      <c r="AZ48" s="422">
        <f t="shared" si="18"/>
        <v>1.6132693444816056E-2</v>
      </c>
    </row>
    <row r="49" spans="1:52" ht="12" customHeight="1" x14ac:dyDescent="0.2">
      <c r="A49" s="323">
        <v>41902.145138888889</v>
      </c>
      <c r="B49" s="324">
        <v>41903.1875</v>
      </c>
      <c r="C49" s="325" t="s">
        <v>206</v>
      </c>
      <c r="D49" s="326" t="s">
        <v>207</v>
      </c>
      <c r="E49" s="327">
        <v>1667.5200000000002</v>
      </c>
      <c r="F49" s="519">
        <f t="shared" si="19"/>
        <v>1</v>
      </c>
      <c r="G49" s="328"/>
      <c r="H49" s="329"/>
      <c r="I49" s="330">
        <v>41902.143055555556</v>
      </c>
      <c r="J49" s="331">
        <v>41903.1875</v>
      </c>
      <c r="K49" s="332"/>
      <c r="L49" s="333"/>
      <c r="M49" s="333"/>
      <c r="N49" s="334"/>
      <c r="O49" s="334"/>
      <c r="P49" s="335">
        <v>0.1129</v>
      </c>
      <c r="Q49" s="336">
        <v>1667.5200000000002</v>
      </c>
      <c r="R49" s="143">
        <f t="shared" si="0"/>
        <v>5.1212029077641726E-2</v>
      </c>
      <c r="S49" s="337">
        <v>922</v>
      </c>
      <c r="T49" s="338" t="s">
        <v>72</v>
      </c>
      <c r="U49" s="146">
        <f t="shared" si="20"/>
        <v>95.980513480000013</v>
      </c>
      <c r="V49" s="403">
        <f t="shared" si="21"/>
        <v>10.700168726867336</v>
      </c>
      <c r="W49" s="339">
        <v>59.8</v>
      </c>
      <c r="X49" s="340"/>
      <c r="Y49" s="404">
        <f t="shared" si="1"/>
        <v>6.2252003320000009</v>
      </c>
      <c r="Z49" s="405">
        <f t="shared" si="2"/>
        <v>0.69400226666666676</v>
      </c>
      <c r="AA49" s="341">
        <v>2.4</v>
      </c>
      <c r="AB49" s="338"/>
      <c r="AC49" s="406">
        <f t="shared" si="3"/>
        <v>0.24984081600000002</v>
      </c>
      <c r="AD49" s="407">
        <f t="shared" si="4"/>
        <v>2.7852933779264216E-2</v>
      </c>
      <c r="AE49" s="342">
        <v>0.08</v>
      </c>
      <c r="AF49" s="340"/>
      <c r="AG49" s="408">
        <f t="shared" si="5"/>
        <v>8.3280272000000027E-3</v>
      </c>
      <c r="AH49" s="589">
        <f t="shared" si="6"/>
        <v>9.2843112597547405E-4</v>
      </c>
      <c r="AI49" s="341">
        <v>4.7</v>
      </c>
      <c r="AJ49" s="338"/>
      <c r="AK49" s="406">
        <f t="shared" si="7"/>
        <v>0.48927159800000009</v>
      </c>
      <c r="AL49" s="409">
        <f t="shared" si="8"/>
        <v>5.4545328651059093E-2</v>
      </c>
      <c r="AM49" s="343">
        <v>0.38500000000000001</v>
      </c>
      <c r="AN49" s="340"/>
      <c r="AO49" s="408">
        <f t="shared" si="9"/>
        <v>4.0078630900000009E-2</v>
      </c>
      <c r="AP49" s="589">
        <f t="shared" si="10"/>
        <v>4.468074793756968E-3</v>
      </c>
      <c r="AQ49" s="341">
        <v>1.6</v>
      </c>
      <c r="AR49" s="338"/>
      <c r="AS49" s="406">
        <f t="shared" si="11"/>
        <v>0.16656054400000003</v>
      </c>
      <c r="AT49" s="406">
        <f t="shared" si="12"/>
        <v>1.8568622519509477E-2</v>
      </c>
      <c r="AU49" s="410">
        <f t="shared" si="13"/>
        <v>7.1</v>
      </c>
      <c r="AV49" s="408">
        <f t="shared" si="14"/>
        <v>0.73911241400000016</v>
      </c>
      <c r="AW49" s="411">
        <f t="shared" si="15"/>
        <v>8.2398262430323319E-2</v>
      </c>
      <c r="AX49" s="412">
        <f t="shared" si="16"/>
        <v>4.62</v>
      </c>
      <c r="AY49" s="406">
        <f t="shared" si="17"/>
        <v>0.48094357080000005</v>
      </c>
      <c r="AZ49" s="409">
        <f t="shared" si="18"/>
        <v>5.3616897525083612E-2</v>
      </c>
    </row>
    <row r="50" spans="1:52" ht="12" customHeight="1" x14ac:dyDescent="0.2">
      <c r="A50" s="323">
        <v>41903.1875</v>
      </c>
      <c r="B50" s="324">
        <v>41903.630555555559</v>
      </c>
      <c r="C50" s="325" t="s">
        <v>208</v>
      </c>
      <c r="D50" s="326" t="s">
        <v>209</v>
      </c>
      <c r="E50" s="327">
        <v>5944.32</v>
      </c>
      <c r="F50" s="519">
        <f t="shared" si="19"/>
        <v>1</v>
      </c>
      <c r="G50" s="328"/>
      <c r="H50" s="329"/>
      <c r="I50" s="330">
        <v>41903.1875</v>
      </c>
      <c r="J50" s="331">
        <v>41903.630555555559</v>
      </c>
      <c r="K50" s="332"/>
      <c r="L50" s="333"/>
      <c r="M50" s="333"/>
      <c r="N50" s="334"/>
      <c r="O50" s="334"/>
      <c r="P50" s="335">
        <v>0.57320000000000004</v>
      </c>
      <c r="Q50" s="336">
        <v>5944.32</v>
      </c>
      <c r="R50" s="143">
        <f t="shared" si="0"/>
        <v>0.18255894303325129</v>
      </c>
      <c r="S50" s="337">
        <v>1036</v>
      </c>
      <c r="T50" s="338" t="s">
        <v>72</v>
      </c>
      <c r="U50" s="146">
        <f t="shared" si="20"/>
        <v>384.45280384</v>
      </c>
      <c r="V50" s="403">
        <f t="shared" si="21"/>
        <v>42.859844352285393</v>
      </c>
      <c r="W50" s="339">
        <v>47.5</v>
      </c>
      <c r="X50" s="340"/>
      <c r="Y50" s="404">
        <f t="shared" si="1"/>
        <v>17.6269384</v>
      </c>
      <c r="Z50" s="405">
        <f t="shared" si="2"/>
        <v>1.9650990412486065</v>
      </c>
      <c r="AA50" s="341">
        <v>5.8</v>
      </c>
      <c r="AB50" s="338"/>
      <c r="AC50" s="406">
        <f t="shared" si="3"/>
        <v>2.152341952</v>
      </c>
      <c r="AD50" s="407">
        <f t="shared" si="4"/>
        <v>0.23994893556298771</v>
      </c>
      <c r="AE50" s="342">
        <v>0.39</v>
      </c>
      <c r="AF50" s="340"/>
      <c r="AG50" s="408">
        <f t="shared" si="5"/>
        <v>0.14472644160000001</v>
      </c>
      <c r="AH50" s="589">
        <f t="shared" si="6"/>
        <v>1.6134497391304348E-2</v>
      </c>
      <c r="AI50" s="341">
        <v>5.3</v>
      </c>
      <c r="AJ50" s="338"/>
      <c r="AK50" s="406">
        <f t="shared" si="7"/>
        <v>1.9667952319999999</v>
      </c>
      <c r="AL50" s="409">
        <f t="shared" si="8"/>
        <v>0.2192636824972129</v>
      </c>
      <c r="AM50" s="343">
        <v>0.63200000000000001</v>
      </c>
      <c r="AN50" s="340"/>
      <c r="AO50" s="408">
        <f t="shared" si="9"/>
        <v>0.23453105408</v>
      </c>
      <c r="AP50" s="589">
        <f t="shared" si="10"/>
        <v>2.6146159875139352E-2</v>
      </c>
      <c r="AQ50" s="341">
        <v>1.9</v>
      </c>
      <c r="AR50" s="338"/>
      <c r="AS50" s="406">
        <f t="shared" si="11"/>
        <v>0.705077536</v>
      </c>
      <c r="AT50" s="406">
        <f t="shared" si="12"/>
        <v>7.8603961649944251E-2</v>
      </c>
      <c r="AU50" s="410">
        <f t="shared" si="13"/>
        <v>11.1</v>
      </c>
      <c r="AV50" s="408">
        <f t="shared" si="14"/>
        <v>4.1191371839999995</v>
      </c>
      <c r="AW50" s="411">
        <f t="shared" si="15"/>
        <v>0.45921261806020058</v>
      </c>
      <c r="AX50" s="412">
        <f t="shared" si="16"/>
        <v>4.91</v>
      </c>
      <c r="AY50" s="406">
        <f t="shared" si="17"/>
        <v>1.8220687904000001</v>
      </c>
      <c r="AZ50" s="409">
        <f t="shared" si="18"/>
        <v>0.20312918510590858</v>
      </c>
    </row>
    <row r="51" spans="1:52" ht="12.75" customHeight="1" x14ac:dyDescent="0.2">
      <c r="A51" s="574">
        <v>41903.630555555559</v>
      </c>
      <c r="B51" s="574">
        <v>41904.5</v>
      </c>
      <c r="C51" s="575"/>
      <c r="D51" s="576"/>
      <c r="E51" s="577"/>
      <c r="F51" s="578">
        <f t="shared" si="19"/>
        <v>0</v>
      </c>
      <c r="G51" s="579"/>
      <c r="H51" s="580"/>
      <c r="I51" s="573">
        <v>41903.630555555559</v>
      </c>
      <c r="J51" s="581">
        <v>41904.510416666664</v>
      </c>
      <c r="K51" s="582"/>
      <c r="L51" s="583"/>
      <c r="M51" s="583"/>
      <c r="N51" s="584"/>
      <c r="O51" s="584"/>
      <c r="P51" s="585">
        <v>3.9E-2</v>
      </c>
      <c r="Q51" s="586">
        <v>1753.9199999999998</v>
      </c>
      <c r="R51" s="587">
        <f t="shared" si="0"/>
        <v>5.386550208684595E-2</v>
      </c>
      <c r="S51" s="518">
        <f>S49</f>
        <v>922</v>
      </c>
      <c r="T51" s="517"/>
      <c r="U51" s="417">
        <f t="shared" si="20"/>
        <v>100.95359707999999</v>
      </c>
      <c r="V51" s="418">
        <f t="shared" si="21"/>
        <v>11.254581614269787</v>
      </c>
      <c r="W51" s="518">
        <f>W49</f>
        <v>59.8</v>
      </c>
      <c r="X51" s="517"/>
      <c r="Y51" s="417">
        <f t="shared" si="1"/>
        <v>6.547749571999999</v>
      </c>
      <c r="Z51" s="418">
        <f t="shared" si="2"/>
        <v>0.72996093333333312</v>
      </c>
      <c r="AA51" s="518">
        <f>AA49</f>
        <v>2.4</v>
      </c>
      <c r="AB51" s="517"/>
      <c r="AC51" s="420">
        <f t="shared" si="3"/>
        <v>0.262785936</v>
      </c>
      <c r="AD51" s="421">
        <f t="shared" si="4"/>
        <v>2.9296090969899664E-2</v>
      </c>
      <c r="AE51" s="590">
        <f>AE49</f>
        <v>0.08</v>
      </c>
      <c r="AF51" s="517"/>
      <c r="AG51" s="420">
        <f t="shared" si="5"/>
        <v>8.7595311999999984E-3</v>
      </c>
      <c r="AH51" s="421">
        <f t="shared" si="6"/>
        <v>9.7653636566332196E-4</v>
      </c>
      <c r="AI51" s="647">
        <f>AI49</f>
        <v>4.7</v>
      </c>
      <c r="AJ51" s="517"/>
      <c r="AK51" s="420">
        <f t="shared" si="7"/>
        <v>0.51462245799999995</v>
      </c>
      <c r="AL51" s="422">
        <f t="shared" si="8"/>
        <v>5.7371511482720169E-2</v>
      </c>
      <c r="AM51" s="518">
        <f>AM49</f>
        <v>0.38500000000000001</v>
      </c>
      <c r="AN51" s="517"/>
      <c r="AO51" s="420">
        <f t="shared" si="9"/>
        <v>4.21552439E-2</v>
      </c>
      <c r="AP51" s="421">
        <f t="shared" si="10"/>
        <v>4.6995812597547381E-3</v>
      </c>
      <c r="AQ51" s="590">
        <f>AQ49</f>
        <v>1.6</v>
      </c>
      <c r="AR51" s="517"/>
      <c r="AS51" s="420">
        <f t="shared" si="11"/>
        <v>0.17519062400000002</v>
      </c>
      <c r="AT51" s="420">
        <f t="shared" si="12"/>
        <v>1.9530727313266445E-2</v>
      </c>
      <c r="AU51" s="423">
        <f t="shared" si="13"/>
        <v>7.1</v>
      </c>
      <c r="AV51" s="420">
        <f t="shared" si="14"/>
        <v>0.77740839399999995</v>
      </c>
      <c r="AW51" s="422">
        <f t="shared" si="15"/>
        <v>8.6667602452619827E-2</v>
      </c>
      <c r="AX51" s="423">
        <f t="shared" si="16"/>
        <v>4.62</v>
      </c>
      <c r="AY51" s="420">
        <f t="shared" si="17"/>
        <v>0.5058629268</v>
      </c>
      <c r="AZ51" s="422">
        <f t="shared" si="18"/>
        <v>5.639497511705685E-2</v>
      </c>
    </row>
    <row r="52" spans="1:52" x14ac:dyDescent="0.2">
      <c r="A52" s="323"/>
      <c r="B52" s="324"/>
      <c r="C52" s="325"/>
      <c r="D52" s="326"/>
      <c r="E52" s="327"/>
      <c r="F52" s="519" t="e">
        <f t="shared" si="19"/>
        <v>#DIV/0!</v>
      </c>
      <c r="G52" s="328"/>
      <c r="H52" s="329"/>
      <c r="I52" s="330"/>
      <c r="J52" s="331"/>
      <c r="K52" s="332"/>
      <c r="L52" s="333"/>
      <c r="M52" s="333"/>
      <c r="N52" s="334"/>
      <c r="O52" s="334"/>
      <c r="P52" s="335"/>
      <c r="Q52" s="336"/>
      <c r="R52" s="143">
        <f t="shared" si="0"/>
        <v>0</v>
      </c>
      <c r="S52" s="337"/>
      <c r="T52" s="338"/>
      <c r="U52" s="146">
        <f>S52*$Q52*$I$4</f>
        <v>0</v>
      </c>
      <c r="V52" s="403">
        <f>U52/$B$3</f>
        <v>0</v>
      </c>
      <c r="W52" s="339"/>
      <c r="X52" s="340"/>
      <c r="Y52" s="404">
        <f>W52*$Q52*$I$4</f>
        <v>0</v>
      </c>
      <c r="Z52" s="405">
        <f>Y52/$B$3</f>
        <v>0</v>
      </c>
      <c r="AA52" s="341"/>
      <c r="AB52" s="338"/>
      <c r="AC52" s="406">
        <f>AA52*$Q52*$I$4</f>
        <v>0</v>
      </c>
      <c r="AD52" s="407">
        <f>AC52/$B$3</f>
        <v>0</v>
      </c>
      <c r="AE52" s="342"/>
      <c r="AF52" s="340"/>
      <c r="AG52" s="408">
        <f>AE52*$Q52*$I$4</f>
        <v>0</v>
      </c>
      <c r="AH52" s="408">
        <f>AG52/$B$3</f>
        <v>0</v>
      </c>
      <c r="AI52" s="341"/>
      <c r="AJ52" s="338"/>
      <c r="AK52" s="406">
        <f>AI52*$Q52*$I$4</f>
        <v>0</v>
      </c>
      <c r="AL52" s="409">
        <f>AK52/$B$3</f>
        <v>0</v>
      </c>
      <c r="AM52" s="343"/>
      <c r="AN52" s="340"/>
      <c r="AO52" s="408">
        <f>AM52*$Q52*$I$4</f>
        <v>0</v>
      </c>
      <c r="AP52" s="408">
        <f>AO52/$B$3</f>
        <v>0</v>
      </c>
      <c r="AQ52" s="341"/>
      <c r="AR52" s="338"/>
      <c r="AS52" s="406">
        <f>AQ52*$Q52*$I$4</f>
        <v>0</v>
      </c>
      <c r="AT52" s="406">
        <f>AS52/$B$3</f>
        <v>0</v>
      </c>
      <c r="AU52" s="410">
        <f>AA52+AI52</f>
        <v>0</v>
      </c>
      <c r="AV52" s="408">
        <f>AU52*$Q52*$I$4</f>
        <v>0</v>
      </c>
      <c r="AW52" s="411">
        <f>AV52/$B$3</f>
        <v>0</v>
      </c>
      <c r="AX52" s="412">
        <f>AI52-AE52</f>
        <v>0</v>
      </c>
      <c r="AY52" s="406">
        <f>AX52*$Q52*$I$4</f>
        <v>0</v>
      </c>
      <c r="AZ52" s="409">
        <f>AY52/$B$3</f>
        <v>0</v>
      </c>
    </row>
    <row r="53" spans="1:52" ht="12.75" thickBot="1" x14ac:dyDescent="0.25">
      <c r="I53" s="368"/>
      <c r="J53" s="368"/>
      <c r="AQ53" s="369"/>
      <c r="AR53" s="369"/>
      <c r="AS53" s="369"/>
      <c r="AT53" s="369"/>
      <c r="AU53" s="370"/>
    </row>
    <row r="54" spans="1:52" ht="12.75" thickBot="1" x14ac:dyDescent="0.25">
      <c r="A54" s="371" t="s">
        <v>109</v>
      </c>
      <c r="B54" s="372"/>
      <c r="C54" s="372"/>
      <c r="D54" s="372"/>
      <c r="E54" s="373">
        <f>SUM(E11:E52)</f>
        <v>170856</v>
      </c>
      <c r="F54" s="374">
        <f>E54/Q54</f>
        <v>0.92892709507703897</v>
      </c>
      <c r="G54" s="372"/>
      <c r="H54" s="373">
        <f>SUM(H12:H52)</f>
        <v>117</v>
      </c>
      <c r="I54" s="375"/>
      <c r="J54" s="375"/>
      <c r="K54" s="372"/>
      <c r="L54" s="372"/>
      <c r="M54" s="372"/>
      <c r="N54" s="372"/>
      <c r="O54" s="372"/>
      <c r="P54" s="372"/>
      <c r="Q54" s="373">
        <f>SUM(Q11:Q52)</f>
        <v>183928.31999999995</v>
      </c>
      <c r="R54" s="376">
        <f>SUM(R11:R52)</f>
        <v>5.6487133419939726</v>
      </c>
      <c r="S54" s="372"/>
      <c r="T54" s="372"/>
      <c r="U54" s="373">
        <f>SUM(U11:U52)</f>
        <v>55243.13023468</v>
      </c>
      <c r="V54" s="376">
        <f>SUM(V11:V52)</f>
        <v>6158.6544297302107</v>
      </c>
      <c r="W54" s="372"/>
      <c r="X54" s="372"/>
      <c r="Y54" s="373">
        <f>SUM(Y11:Y52)</f>
        <v>590.705728722</v>
      </c>
      <c r="Z54" s="376">
        <f>SUM(Z11:Z52)</f>
        <v>65.85348146287626</v>
      </c>
      <c r="AA54" s="372"/>
      <c r="AB54" s="372"/>
      <c r="AC54" s="376">
        <f t="shared" ref="AC54:AD54" si="22">SUM(AC11:AC52)</f>
        <v>89.688403058999995</v>
      </c>
      <c r="AD54" s="376">
        <f t="shared" si="22"/>
        <v>9.9987071414715736</v>
      </c>
      <c r="AE54" s="372"/>
      <c r="AF54" s="372"/>
      <c r="AG54" s="376">
        <f t="shared" ref="AG54:AH54" si="23">SUM(AG11:AG52)</f>
        <v>23.135399800400005</v>
      </c>
      <c r="AH54" s="376">
        <f t="shared" si="23"/>
        <v>2.5791973021627643</v>
      </c>
      <c r="AI54" s="372"/>
      <c r="AJ54" s="372"/>
      <c r="AK54" s="376">
        <f t="shared" ref="AK54:AL54" si="24">SUM(AK11:AK52)</f>
        <v>195.11734926879998</v>
      </c>
      <c r="AL54" s="376">
        <f t="shared" si="24"/>
        <v>21.752212850479381</v>
      </c>
      <c r="AM54" s="372"/>
      <c r="AN54" s="372"/>
      <c r="AO54" s="376">
        <f t="shared" ref="AO54:AP54" si="25">SUM(AO11:AO52)</f>
        <v>12.19570488862</v>
      </c>
      <c r="AP54" s="376">
        <f t="shared" si="25"/>
        <v>1.359610355476031</v>
      </c>
      <c r="AQ54" s="378"/>
      <c r="AR54" s="378"/>
      <c r="AS54" s="376">
        <f t="shared" ref="AS54:AT54" si="26">SUM(AS11:AS52)</f>
        <v>58.379565063499996</v>
      </c>
      <c r="AT54" s="376">
        <f t="shared" si="26"/>
        <v>6.508312716109252</v>
      </c>
      <c r="AU54" s="379"/>
      <c r="AV54" s="376">
        <f t="shared" ref="AV54:AW54" si="27">SUM(AV11:AV52)</f>
        <v>284.80575232780001</v>
      </c>
      <c r="AW54" s="376">
        <f t="shared" si="27"/>
        <v>31.750919991950937</v>
      </c>
      <c r="AX54" s="372"/>
      <c r="AY54" s="376">
        <f t="shared" ref="AY54:AZ54" si="28">SUM(AY11:AY52)</f>
        <v>171.98194946840005</v>
      </c>
      <c r="AZ54" s="376">
        <f t="shared" si="28"/>
        <v>19.173015548316616</v>
      </c>
    </row>
    <row r="55" spans="1:52" ht="12.75" thickBot="1" x14ac:dyDescent="0.25">
      <c r="A55" s="380" t="s">
        <v>110</v>
      </c>
      <c r="B55" s="381"/>
      <c r="C55" s="381"/>
      <c r="D55" s="381"/>
      <c r="E55" s="381"/>
      <c r="F55" s="381"/>
      <c r="G55" s="381"/>
      <c r="H55" s="381"/>
      <c r="I55" s="382"/>
      <c r="J55" s="382"/>
      <c r="K55" s="381"/>
      <c r="L55" s="381"/>
      <c r="M55" s="381"/>
      <c r="N55" s="381"/>
      <c r="O55" s="381"/>
      <c r="P55" s="381"/>
      <c r="Q55" s="384">
        <f>SUM(Q18:Q26)</f>
        <v>58656.959999999999</v>
      </c>
      <c r="R55" s="383">
        <f>SUM(R18:R26)</f>
        <v>1.8014428259487547</v>
      </c>
      <c r="S55" s="381"/>
      <c r="T55" s="381"/>
      <c r="U55" s="384">
        <f>SUM(U18:U26)</f>
        <v>592.33093460000009</v>
      </c>
      <c r="V55" s="383">
        <f>SUM(V18:V26)</f>
        <v>66.034663835005574</v>
      </c>
      <c r="W55" s="381"/>
      <c r="X55" s="381"/>
      <c r="Y55" s="384">
        <f>SUM(Y18:Y26)</f>
        <v>154.82174737</v>
      </c>
      <c r="Z55" s="383">
        <f>SUM(Z18:Z26)</f>
        <v>17.259949539576365</v>
      </c>
      <c r="AA55" s="381"/>
      <c r="AB55" s="381"/>
      <c r="AC55" s="383">
        <f t="shared" ref="AC55:AD55" si="29">SUM(AC18:AC26)</f>
        <v>8.9406010659999993</v>
      </c>
      <c r="AD55" s="383">
        <f t="shared" si="29"/>
        <v>0.99672252686733553</v>
      </c>
      <c r="AE55" s="381"/>
      <c r="AF55" s="381"/>
      <c r="AG55" s="383">
        <f t="shared" ref="AG55:AH55" si="30">SUM(AG18:AG26)</f>
        <v>16.883802211200003</v>
      </c>
      <c r="AH55" s="383">
        <f t="shared" si="30"/>
        <v>1.8822521974581943</v>
      </c>
      <c r="AI55" s="381"/>
      <c r="AJ55" s="381"/>
      <c r="AK55" s="383">
        <f t="shared" ref="AK55:AL55" si="31">SUM(AK18:AK26)</f>
        <v>36.734674470600005</v>
      </c>
      <c r="AL55" s="383">
        <f t="shared" si="31"/>
        <v>4.0952814348494986</v>
      </c>
      <c r="AM55" s="381"/>
      <c r="AN55" s="381"/>
      <c r="AO55" s="383">
        <f t="shared" ref="AO55:AP55" si="32">SUM(AO18:AO26)</f>
        <v>6.7529588505200007</v>
      </c>
      <c r="AP55" s="383">
        <f t="shared" si="32"/>
        <v>0.75283822190858407</v>
      </c>
      <c r="AQ55" s="385"/>
      <c r="AR55" s="385"/>
      <c r="AS55" s="383">
        <f t="shared" ref="AS55:AT55" si="33">SUM(AS18:AS26)</f>
        <v>9.1895303298000002</v>
      </c>
      <c r="AT55" s="383">
        <f t="shared" si="33"/>
        <v>1.0244738383277592</v>
      </c>
      <c r="AU55" s="386"/>
      <c r="AV55" s="383">
        <f t="shared" ref="AV55:AW55" si="34">SUM(AV18:AV26)</f>
        <v>45.675275536599997</v>
      </c>
      <c r="AW55" s="383">
        <f t="shared" si="34"/>
        <v>5.0920039617168342</v>
      </c>
      <c r="AX55" s="381"/>
      <c r="AY55" s="383">
        <f t="shared" ref="AY55:AZ55" si="35">SUM(AY18:AY26)</f>
        <v>19.850872259400003</v>
      </c>
      <c r="AZ55" s="383">
        <f t="shared" si="35"/>
        <v>2.2130292373913045</v>
      </c>
    </row>
    <row r="56" spans="1:52" ht="12.75" thickBot="1" x14ac:dyDescent="0.25">
      <c r="A56" s="387" t="s">
        <v>111</v>
      </c>
      <c r="B56" s="388"/>
      <c r="C56" s="388"/>
      <c r="D56" s="388"/>
      <c r="E56" s="388"/>
      <c r="F56" s="388"/>
      <c r="G56" s="388"/>
      <c r="H56" s="388"/>
      <c r="I56" s="389"/>
      <c r="J56" s="389"/>
      <c r="K56" s="388"/>
      <c r="L56" s="388"/>
      <c r="M56" s="388"/>
      <c r="N56" s="388"/>
      <c r="O56" s="388"/>
      <c r="P56" s="390"/>
      <c r="Q56" s="390">
        <f>SUM(Q11:Q17,Q27:Q51)</f>
        <v>125271.36</v>
      </c>
      <c r="R56" s="391">
        <f>SUM(R11:R17,R27:R51)</f>
        <v>3.847270516045219</v>
      </c>
      <c r="S56" s="388"/>
      <c r="T56" s="388"/>
      <c r="U56" s="390">
        <f>SUM(U11:U17,U27:U51)</f>
        <v>54650.799300079998</v>
      </c>
      <c r="V56" s="391">
        <f>SUM(V11:V17,V27:V51)</f>
        <v>6092.619765895206</v>
      </c>
      <c r="W56" s="388"/>
      <c r="X56" s="388"/>
      <c r="Y56" s="390">
        <f>SUM(Y11:Y17,Y27:Y51)</f>
        <v>435.88398135199992</v>
      </c>
      <c r="Z56" s="391">
        <f>SUM(Z11:Z17,Z27:Z51)</f>
        <v>48.593531923299892</v>
      </c>
      <c r="AA56" s="388"/>
      <c r="AB56" s="388"/>
      <c r="AC56" s="391">
        <f t="shared" ref="AC56:AD56" si="36">SUM(AC11:AC17,AC27:AC51)</f>
        <v>80.747801992999996</v>
      </c>
      <c r="AD56" s="391">
        <f t="shared" si="36"/>
        <v>9.0019846146042362</v>
      </c>
      <c r="AE56" s="388"/>
      <c r="AF56" s="388"/>
      <c r="AG56" s="391">
        <f t="shared" ref="AG56:AH56" si="37">SUM(AG11:AG17,AG27:AG51)</f>
        <v>6.2515975891999993</v>
      </c>
      <c r="AH56" s="391">
        <f t="shared" si="37"/>
        <v>0.69694510470457083</v>
      </c>
      <c r="AI56" s="388"/>
      <c r="AJ56" s="388"/>
      <c r="AK56" s="391">
        <f t="shared" ref="AK56:AL56" si="38">SUM(AK11:AK17,AK27:AK51)</f>
        <v>158.38267479819999</v>
      </c>
      <c r="AL56" s="391">
        <f t="shared" si="38"/>
        <v>17.656931415629884</v>
      </c>
      <c r="AM56" s="388"/>
      <c r="AN56" s="388"/>
      <c r="AO56" s="391">
        <f t="shared" ref="AO56:AP56" si="39">SUM(AO11:AO17,AO27:AO51)</f>
        <v>5.4427460381000001</v>
      </c>
      <c r="AP56" s="391">
        <f t="shared" si="39"/>
        <v>0.60677213356744719</v>
      </c>
      <c r="AQ56" s="392"/>
      <c r="AR56" s="392"/>
      <c r="AS56" s="391">
        <f t="shared" ref="AS56:AT56" si="40">SUM(AS11:AS17,AS27:AS51)</f>
        <v>49.190034733699996</v>
      </c>
      <c r="AT56" s="391">
        <f t="shared" si="40"/>
        <v>5.4838388777814933</v>
      </c>
      <c r="AU56" s="392"/>
      <c r="AV56" s="391">
        <f t="shared" ref="AV56:AW56" si="41">SUM(AV11:AV17,AV27:AV51)</f>
        <v>239.13047679120004</v>
      </c>
      <c r="AW56" s="391">
        <f t="shared" si="41"/>
        <v>26.658916030234106</v>
      </c>
      <c r="AX56" s="388"/>
      <c r="AY56" s="391">
        <f t="shared" ref="AY56:AZ56" si="42">SUM(AY11:AY17,AY27:AY51)</f>
        <v>152.13107720900001</v>
      </c>
      <c r="AZ56" s="391">
        <f t="shared" si="42"/>
        <v>16.959986310925309</v>
      </c>
    </row>
    <row r="58" spans="1:52" ht="12.75" x14ac:dyDescent="0.2">
      <c r="I58" s="393"/>
      <c r="J58" s="393"/>
    </row>
    <row r="59" spans="1:52" ht="12.75" x14ac:dyDescent="0.2">
      <c r="I59" s="393"/>
      <c r="J59" s="393"/>
    </row>
    <row r="60" spans="1:52" ht="12.75" x14ac:dyDescent="0.2">
      <c r="I60" s="393"/>
      <c r="J60" s="393"/>
      <c r="Q60" s="572"/>
    </row>
    <row r="61" spans="1:52" ht="12.75" x14ac:dyDescent="0.2">
      <c r="I61" s="393"/>
      <c r="J61" s="393"/>
    </row>
    <row r="62" spans="1:52" ht="12.75" x14ac:dyDescent="0.2">
      <c r="A62" s="395"/>
      <c r="B62" s="396"/>
      <c r="C62" s="397"/>
      <c r="I62" s="393"/>
      <c r="J62" s="393"/>
    </row>
    <row r="63" spans="1:52" ht="12.75" x14ac:dyDescent="0.2">
      <c r="A63" s="398"/>
      <c r="B63" s="398"/>
      <c r="C63" s="398"/>
      <c r="I63" s="393"/>
      <c r="J63" s="393"/>
    </row>
    <row r="64" spans="1:52" x14ac:dyDescent="0.2">
      <c r="A64" s="399"/>
      <c r="B64" s="399"/>
      <c r="C64" s="400"/>
    </row>
    <row r="65" spans="1:3" x14ac:dyDescent="0.2">
      <c r="A65" s="399"/>
      <c r="B65" s="399"/>
      <c r="C65" s="400"/>
    </row>
  </sheetData>
  <mergeCells count="7">
    <mergeCell ref="A62:B62"/>
    <mergeCell ref="A8:D8"/>
    <mergeCell ref="I8:J8"/>
    <mergeCell ref="A9:B9"/>
    <mergeCell ref="C9:D9"/>
    <mergeCell ref="I9:J9"/>
    <mergeCell ref="K9:O9"/>
  </mergeCell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ESW1-WY12</vt:lpstr>
      <vt:lpstr>ESW1-WY13</vt:lpstr>
      <vt:lpstr>ESW1-WY14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2014-12-01T18:47:25Z</dcterms:modified>
</cp:coreProperties>
</file>