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30" windowWidth="44520" windowHeight="10680"/>
  </bookViews>
  <sheets>
    <sheet name="event table" sheetId="4" r:id="rId1"/>
    <sheet name="original table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03" i="4" l="1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R84" i="4"/>
  <c r="H84" i="4"/>
  <c r="D84" i="4"/>
  <c r="D83" i="4"/>
  <c r="R82" i="4"/>
  <c r="H82" i="4"/>
  <c r="D82" i="4"/>
  <c r="H81" i="4"/>
  <c r="D81" i="4"/>
  <c r="R80" i="4"/>
  <c r="H80" i="4"/>
  <c r="D80" i="4"/>
  <c r="R79" i="4"/>
  <c r="D79" i="4"/>
  <c r="R78" i="4"/>
  <c r="D78" i="4"/>
  <c r="D77" i="4"/>
  <c r="H76" i="4"/>
  <c r="D76" i="4"/>
  <c r="R75" i="4"/>
  <c r="H75" i="4"/>
  <c r="D75" i="4"/>
  <c r="R74" i="4"/>
  <c r="H74" i="4"/>
  <c r="D74" i="4"/>
  <c r="R73" i="4"/>
  <c r="H73" i="4"/>
  <c r="D73" i="4"/>
  <c r="R72" i="4"/>
  <c r="H72" i="4"/>
  <c r="D72" i="4"/>
  <c r="R71" i="4"/>
  <c r="D71" i="4"/>
  <c r="R70" i="4"/>
  <c r="D70" i="4"/>
  <c r="R69" i="4"/>
  <c r="H69" i="4"/>
  <c r="D69" i="4"/>
  <c r="R68" i="4"/>
  <c r="D68" i="4"/>
  <c r="R67" i="4"/>
  <c r="H67" i="4"/>
  <c r="D67" i="4"/>
  <c r="R66" i="4"/>
  <c r="H66" i="4"/>
  <c r="D66" i="4"/>
  <c r="R65" i="4"/>
  <c r="H65" i="4"/>
  <c r="D65" i="4"/>
  <c r="R64" i="4"/>
  <c r="H64" i="4"/>
  <c r="D64" i="4"/>
  <c r="R63" i="4"/>
  <c r="H63" i="4"/>
  <c r="D63" i="4"/>
  <c r="R62" i="4"/>
  <c r="H62" i="4"/>
  <c r="D62" i="4"/>
  <c r="R61" i="4"/>
  <c r="H61" i="4"/>
  <c r="D61" i="4"/>
  <c r="R60" i="4"/>
  <c r="H60" i="4"/>
  <c r="D60" i="4"/>
  <c r="R59" i="4"/>
  <c r="H59" i="4"/>
  <c r="D59" i="4"/>
  <c r="R58" i="4"/>
  <c r="H58" i="4"/>
  <c r="D58" i="4"/>
  <c r="R57" i="4"/>
  <c r="H57" i="4"/>
  <c r="D57" i="4"/>
  <c r="R56" i="4"/>
  <c r="H56" i="4"/>
  <c r="D56" i="4"/>
  <c r="R55" i="4"/>
  <c r="H55" i="4"/>
  <c r="D55" i="4"/>
  <c r="R54" i="4"/>
  <c r="D54" i="4"/>
  <c r="H53" i="4"/>
  <c r="D53" i="4"/>
  <c r="R52" i="4"/>
  <c r="H52" i="4"/>
  <c r="D52" i="4"/>
  <c r="R51" i="4"/>
  <c r="H51" i="4"/>
  <c r="D51" i="4"/>
  <c r="R50" i="4"/>
  <c r="H50" i="4"/>
  <c r="D50" i="4"/>
  <c r="R49" i="4"/>
  <c r="H49" i="4"/>
  <c r="D49" i="4"/>
  <c r="R48" i="4"/>
  <c r="H48" i="4"/>
  <c r="D48" i="4"/>
  <c r="H47" i="4"/>
  <c r="D47" i="4"/>
  <c r="R46" i="4"/>
  <c r="H46" i="4"/>
  <c r="D46" i="4"/>
  <c r="H45" i="4"/>
  <c r="D45" i="4"/>
  <c r="R44" i="4"/>
  <c r="H44" i="4"/>
  <c r="D44" i="4"/>
  <c r="R43" i="4"/>
  <c r="H43" i="4"/>
  <c r="D43" i="4"/>
  <c r="R42" i="4"/>
  <c r="H42" i="4"/>
  <c r="D42" i="4"/>
  <c r="R41" i="4"/>
  <c r="H41" i="4"/>
  <c r="D41" i="4"/>
  <c r="R40" i="4"/>
  <c r="H40" i="4"/>
  <c r="D40" i="4"/>
  <c r="R39" i="4"/>
  <c r="H39" i="4"/>
  <c r="D39" i="4"/>
  <c r="R38" i="4"/>
  <c r="H38" i="4"/>
  <c r="D38" i="4"/>
  <c r="R37" i="4"/>
  <c r="H37" i="4"/>
  <c r="D37" i="4"/>
  <c r="R36" i="4"/>
  <c r="H36" i="4"/>
  <c r="D36" i="4"/>
  <c r="R35" i="4"/>
  <c r="H35" i="4"/>
  <c r="D35" i="4"/>
  <c r="R34" i="4"/>
  <c r="H34" i="4"/>
  <c r="D34" i="4"/>
  <c r="R33" i="4"/>
  <c r="H33" i="4"/>
  <c r="D33" i="4"/>
  <c r="R32" i="4"/>
  <c r="H32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Y6" i="4"/>
  <c r="D6" i="4"/>
  <c r="Y5" i="4"/>
  <c r="O5" i="4"/>
  <c r="D5" i="4"/>
  <c r="Y4" i="4"/>
  <c r="O4" i="4"/>
  <c r="D4" i="4"/>
  <c r="Y3" i="4"/>
  <c r="O3" i="4"/>
  <c r="D3" i="4"/>
  <c r="Y2" i="4"/>
  <c r="O2" i="4"/>
  <c r="D2" i="4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Z5" i="1"/>
  <c r="Z4" i="1"/>
  <c r="Z3" i="1"/>
  <c r="Z2" i="1"/>
  <c r="AI3" i="1"/>
  <c r="AI4" i="1"/>
  <c r="AI5" i="1"/>
  <c r="AI6" i="1"/>
  <c r="AI2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V46" i="1"/>
  <c r="AE46" i="1"/>
  <c r="V47" i="1"/>
  <c r="V48" i="1"/>
  <c r="AE48" i="1"/>
  <c r="V49" i="1"/>
  <c r="AE49" i="1"/>
  <c r="V50" i="1"/>
  <c r="AE50" i="1"/>
  <c r="V51" i="1"/>
  <c r="AE51" i="1"/>
  <c r="V52" i="1"/>
  <c r="AE52" i="1"/>
  <c r="V53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AE68" i="1"/>
  <c r="V69" i="1"/>
  <c r="AE69" i="1"/>
  <c r="AE70" i="1"/>
  <c r="AE71" i="1"/>
  <c r="V72" i="1"/>
  <c r="AE72" i="1"/>
  <c r="V73" i="1"/>
  <c r="AE73" i="1"/>
  <c r="V74" i="1"/>
  <c r="AE74" i="1"/>
  <c r="V75" i="1"/>
  <c r="AE75" i="1"/>
  <c r="V76" i="1"/>
  <c r="AE78" i="1"/>
  <c r="AE79" i="1"/>
  <c r="V80" i="1"/>
  <c r="AE80" i="1"/>
  <c r="V81" i="1"/>
  <c r="V82" i="1"/>
  <c r="AE82" i="1"/>
  <c r="V84" i="1"/>
  <c r="AE84" i="1"/>
  <c r="AE32" i="1"/>
  <c r="V32" i="1"/>
  <c r="CE45" i="1" l="1"/>
  <c r="CF45" i="1" s="1"/>
  <c r="CE46" i="1"/>
  <c r="CF46" i="1" s="1"/>
  <c r="CE47" i="1"/>
  <c r="CF47" i="1" s="1"/>
  <c r="CE48" i="1"/>
  <c r="CF48" i="1" s="1"/>
  <c r="CE49" i="1"/>
  <c r="CF49" i="1" s="1"/>
  <c r="CE50" i="1"/>
  <c r="CF50" i="1" s="1"/>
  <c r="CE51" i="1"/>
  <c r="CF51" i="1" s="1"/>
  <c r="CP51" i="1" l="1"/>
  <c r="CO51" i="1"/>
  <c r="CI51" i="1"/>
  <c r="CM50" i="1"/>
  <c r="CL50" i="1"/>
  <c r="CP50" i="1" s="1"/>
  <c r="CK50" i="1"/>
  <c r="CO50" i="1" s="1"/>
  <c r="CI50" i="1"/>
  <c r="CN49" i="1"/>
  <c r="CP49" i="1" s="1"/>
  <c r="CM49" i="1"/>
  <c r="CK49" i="1"/>
  <c r="CI49" i="1"/>
  <c r="CL48" i="1"/>
  <c r="CP48" i="1" s="1"/>
  <c r="CK48" i="1"/>
  <c r="CO48" i="1" s="1"/>
  <c r="CI48" i="1"/>
  <c r="CN47" i="1"/>
  <c r="CM47" i="1"/>
  <c r="CL47" i="1"/>
  <c r="CP47" i="1" s="1"/>
  <c r="CK47" i="1"/>
  <c r="CO47" i="1" s="1"/>
  <c r="CI47" i="1"/>
  <c r="CP46" i="1"/>
  <c r="CO46" i="1"/>
  <c r="CI46" i="1"/>
  <c r="CP45" i="1"/>
  <c r="CO45" i="1"/>
  <c r="CI45" i="1"/>
  <c r="CQ45" i="1" l="1"/>
  <c r="CQ47" i="1"/>
  <c r="CO49" i="1"/>
  <c r="CQ49" i="1" s="1"/>
  <c r="CQ50" i="1"/>
  <c r="CQ51" i="1"/>
  <c r="CQ46" i="1"/>
  <c r="CQ48" i="1"/>
</calcChain>
</file>

<file path=xl/comments1.xml><?xml version="1.0" encoding="utf-8"?>
<comments xmlns="http://schemas.openxmlformats.org/spreadsheetml/2006/main">
  <authors>
    <author>Rutter, Troy D.</author>
  </authors>
  <commentList>
    <comment ref="X4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
</t>
        </r>
      </text>
    </comment>
    <comment ref="X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Y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</commentList>
</comments>
</file>

<file path=xl/comments2.xml><?xml version="1.0" encoding="utf-8"?>
<comments xmlns="http://schemas.openxmlformats.org/spreadsheetml/2006/main">
  <authors>
    <author>Rutter, Troy D.</author>
  </authors>
  <commentList>
    <comment ref="AH4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Y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based on cod
</t>
        </r>
      </text>
    </comment>
    <comment ref="AH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AI45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2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estimated from COD Value (was &lt;18)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Rutter, Troy D.:</t>
        </r>
        <r>
          <rPr>
            <sz val="9"/>
            <color indexed="81"/>
            <rFont val="Tahoma"/>
            <family val="2"/>
          </rPr>
          <t xml:space="preserve">
not OUT samples. Times are from Cargo
</t>
        </r>
      </text>
    </comment>
  </commentList>
</comments>
</file>

<file path=xl/sharedStrings.xml><?xml version="1.0" encoding="utf-8"?>
<sst xmlns="http://schemas.openxmlformats.org/spreadsheetml/2006/main" count="1964" uniqueCount="800">
  <si>
    <t>Event number</t>
  </si>
  <si>
    <t>Date</t>
  </si>
  <si>
    <t>Precipitation depth as water content in millimeters</t>
  </si>
  <si>
    <t>Precipitation description</t>
  </si>
  <si>
    <t>Glycol applied in kilograms</t>
  </si>
  <si>
    <t>Propylene glycol monitored at outfalls in kilograms</t>
  </si>
  <si>
    <t>Freezing rain</t>
  </si>
  <si>
    <t>Snowfall</t>
  </si>
  <si>
    <t>Thunderstorm</t>
  </si>
  <si>
    <t>Not Detected</t>
  </si>
  <si>
    <t>Freezing mist</t>
  </si>
  <si>
    <t>Wet snowfall</t>
  </si>
  <si>
    <t>&lt;11.5</t>
  </si>
  <si>
    <t>&lt;9.2</t>
  </si>
  <si>
    <t>Rain &amp; snowmelt</t>
  </si>
  <si>
    <t>Snowmelt</t>
  </si>
  <si>
    <t>--</t>
  </si>
  <si>
    <t>Snowmelt/Rain</t>
  </si>
  <si>
    <t>Rain/snowfall</t>
  </si>
  <si>
    <t xml:space="preserve">Snow/mist </t>
  </si>
  <si>
    <t>Snowfall/Lt. rain</t>
  </si>
  <si>
    <t>Snow &amp; snowmelt</t>
  </si>
  <si>
    <t>Light rain/snow</t>
  </si>
  <si>
    <t>Freezing Rain</t>
  </si>
  <si>
    <t>Fr. Rain/Snow</t>
  </si>
  <si>
    <t>Snow/Rain</t>
  </si>
  <si>
    <t>Snow/mist</t>
  </si>
  <si>
    <t>Terminal</t>
  </si>
  <si>
    <t>Cargo</t>
  </si>
  <si>
    <t xml:space="preserve">Type I </t>
  </si>
  <si>
    <t>Type IV</t>
  </si>
  <si>
    <t>total applied</t>
  </si>
  <si>
    <t>duration</t>
  </si>
  <si>
    <t>Wat Eq (in)</t>
  </si>
  <si>
    <t>Wat Eq (mm)</t>
  </si>
  <si>
    <t>Type I</t>
  </si>
  <si>
    <t>Glycol (kg)</t>
  </si>
  <si>
    <t>glycol (kg)</t>
  </si>
  <si>
    <t>OUT-S44</t>
  </si>
  <si>
    <t>OUT-S45</t>
  </si>
  <si>
    <t>OUT-S46</t>
  </si>
  <si>
    <t>Snow/Fr. mist</t>
  </si>
  <si>
    <t>OUT-S47</t>
  </si>
  <si>
    <t>OUT-S48</t>
  </si>
  <si>
    <t>OUT-S49</t>
  </si>
  <si>
    <t>OUT-S50</t>
  </si>
  <si>
    <t>OUT7 Volume (liters)</t>
  </si>
  <si>
    <t>OUT7 EG (kg)</t>
  </si>
  <si>
    <t>OUT7 PG (kg)</t>
  </si>
  <si>
    <t>OUT7 EG+PG (kg)</t>
  </si>
  <si>
    <t>Site</t>
  </si>
  <si>
    <t>Storm ID</t>
  </si>
  <si>
    <t>OUT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</si>
  <si>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</si>
  <si>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</si>
  <si>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</si>
  <si>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</si>
  <si>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</si>
  <si>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</si>
  <si>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</si>
  <si>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</si>
  <si>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</si>
  <si>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</si>
  <si>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</si>
  <si>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</si>
  <si>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</si>
  <si>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</si>
  <si>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</si>
  <si>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</si>
  <si>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</si>
  <si>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</si>
  <si>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</si>
  <si>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</si>
  <si>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</si>
  <si>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</si>
  <si>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</si>
  <si>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</si>
  <si>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</si>
  <si>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</si>
  <si>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</si>
  <si>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</si>
  <si>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</si>
  <si>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</si>
  <si>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</si>
  <si>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</si>
  <si>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</si>
  <si>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</si>
  <si>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</si>
  <si>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</si>
  <si>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</si>
  <si>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</si>
  <si>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</si>
  <si>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</si>
  <si>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</si>
  <si>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</si>
  <si>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</si>
  <si>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</si>
  <si>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</si>
  <si>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</si>
  <si>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</si>
  <si>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</si>
  <si>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</si>
  <si>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</si>
  <si>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</si>
  <si>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</si>
  <si>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</si>
  <si>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</si>
  <si>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</si>
  <si>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</si>
  <si>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</si>
  <si>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</si>
  <si>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</si>
  <si>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</si>
  <si>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</si>
  <si>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S68</t>
  </si>
  <si>
    <t>68C</t>
  </si>
  <si>
    <t>68D</t>
  </si>
  <si>
    <t>S71</t>
  </si>
  <si>
    <t>S72ac</t>
  </si>
  <si>
    <t>S72d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</si>
  <si>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</si>
  <si>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</si>
  <si>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</si>
  <si>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</si>
  <si>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</si>
  <si>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</si>
  <si>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</si>
  <si>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</si>
  <si>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</si>
  <si>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</si>
  <si>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</si>
  <si>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</si>
  <si>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</si>
  <si>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</si>
  <si>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</si>
  <si>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</si>
  <si>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</si>
  <si>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</si>
  <si>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</si>
  <si>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</si>
  <si>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</si>
  <si>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</si>
  <si>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</si>
  <si>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</si>
  <si>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</si>
  <si>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</si>
  <si>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</si>
  <si>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</si>
  <si>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</si>
  <si>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</si>
  <si>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CG Volume (liters)</t>
  </si>
  <si>
    <t>CG EG (kg)</t>
  </si>
  <si>
    <t>CG PG (kg)</t>
  </si>
  <si>
    <t>CG EG+PG (kg)</t>
  </si>
  <si>
    <t>CG</t>
  </si>
  <si>
    <t>S53</t>
  </si>
  <si>
    <t>S67</t>
  </si>
  <si>
    <t>S69</t>
  </si>
  <si>
    <t>S70</t>
  </si>
  <si>
    <t>S72</t>
  </si>
  <si>
    <t>Total Volume (liters)</t>
  </si>
  <si>
    <t>TOTAL EG</t>
  </si>
  <si>
    <t>TOTAL PG</t>
  </si>
  <si>
    <t>TOTAL EG+PG</t>
  </si>
  <si>
    <t>storm ID</t>
  </si>
  <si>
    <t>OUT Pure Glycol Application (gallons)</t>
  </si>
  <si>
    <t>sample start</t>
  </si>
  <si>
    <t>sample end</t>
  </si>
  <si>
    <t>precip start</t>
  </si>
  <si>
    <t>precip end</t>
  </si>
  <si>
    <t>precip</t>
  </si>
  <si>
    <t>amount</t>
  </si>
  <si>
    <t>CG Pure Glycol Application (gallons)</t>
  </si>
  <si>
    <t>T</t>
  </si>
  <si>
    <t>snow, FR</t>
  </si>
  <si>
    <t>melt with rain and snow</t>
  </si>
  <si>
    <t>melt with rain</t>
  </si>
  <si>
    <t xml:space="preserve"> 2/11/06 09:00</t>
  </si>
  <si>
    <t>S, R, FR, D, I</t>
  </si>
  <si>
    <t>melt and some rain</t>
  </si>
  <si>
    <t>lt snow</t>
  </si>
  <si>
    <t>snow, FD</t>
  </si>
  <si>
    <t>snow, FR, R</t>
  </si>
  <si>
    <t>melt with snow and rain</t>
  </si>
  <si>
    <t>snow, rain</t>
  </si>
  <si>
    <t>FR, S, I, R</t>
  </si>
  <si>
    <t>FR, rain</t>
  </si>
  <si>
    <t>snow, some lt FR and rain</t>
  </si>
  <si>
    <t>FR, then snow</t>
  </si>
  <si>
    <t>snow, fFR</t>
  </si>
  <si>
    <t>rain, some snow</t>
  </si>
  <si>
    <t>melt with some rain</t>
  </si>
  <si>
    <t>rain, turning to snow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</si>
  <si>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</si>
  <si>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</si>
  <si>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</si>
  <si>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</si>
  <si>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</si>
  <si>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</si>
  <si>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</si>
  <si>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</si>
  <si>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</si>
  <si>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OUT sample start</t>
  </si>
  <si>
    <t>OUT sample end</t>
  </si>
  <si>
    <t>Event duration      (in hours)</t>
  </si>
  <si>
    <t>OUT Pure Glycol Application (kg)</t>
  </si>
  <si>
    <t>CG Pure Glycol Application (kg)</t>
  </si>
  <si>
    <t>CG Pure Glycol (gallons)</t>
  </si>
  <si>
    <t>CG Pure Glycol (kg)</t>
  </si>
  <si>
    <t>OUT Pure Glycol (gallons)</t>
  </si>
  <si>
    <t>OUT Pure Glycol (kg)</t>
  </si>
  <si>
    <t>eqp</t>
  </si>
  <si>
    <t>Total Pure Glycol (kg)</t>
  </si>
  <si>
    <t>Duration (hours)</t>
  </si>
  <si>
    <t>99800489</t>
  </si>
  <si>
    <t>OUT-S05</t>
  </si>
  <si>
    <t>99800511</t>
  </si>
  <si>
    <t>OUT-S06</t>
  </si>
  <si>
    <t>99800571</t>
  </si>
  <si>
    <t>OUT-S07</t>
  </si>
  <si>
    <t>99801649</t>
  </si>
  <si>
    <t>OUT-S08</t>
  </si>
  <si>
    <t>99805669</t>
  </si>
  <si>
    <t>OUT-S09</t>
  </si>
  <si>
    <t>99900814</t>
  </si>
  <si>
    <t>OUT-S10</t>
  </si>
  <si>
    <t>99900955</t>
  </si>
  <si>
    <t>OUT-S11</t>
  </si>
  <si>
    <t>99901034</t>
  </si>
  <si>
    <t>OUT-S12</t>
  </si>
  <si>
    <t>99901035</t>
  </si>
  <si>
    <t>OUT-S13</t>
  </si>
  <si>
    <t>99903363</t>
  </si>
  <si>
    <t>OUT-S14</t>
  </si>
  <si>
    <t>99902206</t>
  </si>
  <si>
    <t>OUT-S15</t>
  </si>
  <si>
    <t>99907823</t>
  </si>
  <si>
    <t>OUT-S16</t>
  </si>
  <si>
    <t>00001557</t>
  </si>
  <si>
    <t>OUT-S17</t>
  </si>
  <si>
    <t>00001631</t>
  </si>
  <si>
    <t>OUT-S18</t>
  </si>
  <si>
    <t>00002277</t>
  </si>
  <si>
    <t>OUT-S19</t>
  </si>
  <si>
    <t>00002279</t>
  </si>
  <si>
    <t>OUT-S20</t>
  </si>
  <si>
    <t>00002846</t>
  </si>
  <si>
    <t>OUT-S21</t>
  </si>
  <si>
    <t>00002420</t>
  </si>
  <si>
    <t>OUT-S22</t>
  </si>
  <si>
    <t>00008266</t>
  </si>
  <si>
    <t>OUT-S23</t>
  </si>
  <si>
    <t>00100299</t>
  </si>
  <si>
    <t>OUT-S24</t>
  </si>
  <si>
    <t>00100306</t>
  </si>
  <si>
    <t>OUT-S25</t>
  </si>
  <si>
    <t>00100452</t>
  </si>
  <si>
    <t>OUT-S26</t>
  </si>
  <si>
    <t>00101055</t>
  </si>
  <si>
    <t>OUT-S27</t>
  </si>
  <si>
    <t>00101056</t>
  </si>
  <si>
    <t>OUT-S28</t>
  </si>
  <si>
    <t>00101160</t>
  </si>
  <si>
    <t>OUT-S29</t>
  </si>
  <si>
    <t>00200338</t>
  </si>
  <si>
    <t>OUT-S30</t>
  </si>
  <si>
    <t>00200912</t>
  </si>
  <si>
    <t>OUT-S31</t>
  </si>
  <si>
    <t>00200966</t>
  </si>
  <si>
    <t>OUT-S32</t>
  </si>
  <si>
    <t>00200967</t>
  </si>
  <si>
    <t>OUT-S33</t>
  </si>
  <si>
    <t>00201101</t>
  </si>
  <si>
    <t>OUT-S34</t>
  </si>
  <si>
    <t>00201105</t>
  </si>
  <si>
    <t>OUT-S35</t>
  </si>
  <si>
    <t>00300130</t>
  </si>
  <si>
    <t>OUT-S36</t>
  </si>
  <si>
    <t>00300702</t>
  </si>
  <si>
    <t>OUT-S37</t>
  </si>
  <si>
    <t>00300930</t>
  </si>
  <si>
    <t>OUT-S38</t>
  </si>
  <si>
    <t>00300931</t>
  </si>
  <si>
    <t>OUT-S39</t>
  </si>
  <si>
    <t>00301343</t>
  </si>
  <si>
    <t>OUT-S40</t>
  </si>
  <si>
    <t>00400577</t>
  </si>
  <si>
    <t>OUT-S41</t>
  </si>
  <si>
    <t>00400705</t>
  </si>
  <si>
    <t>OUT-S42</t>
  </si>
  <si>
    <t>00400835</t>
  </si>
  <si>
    <t>OUT-S43</t>
  </si>
  <si>
    <t>00501333</t>
  </si>
  <si>
    <t>00500773</t>
  </si>
  <si>
    <t>00500772</t>
  </si>
  <si>
    <t>00500908</t>
  </si>
  <si>
    <t>00501100</t>
  </si>
  <si>
    <t>00501346</t>
  </si>
  <si>
    <t>00501345</t>
  </si>
  <si>
    <t>00600469</t>
  </si>
  <si>
    <t>OUT-S51</t>
  </si>
  <si>
    <t>00600468</t>
  </si>
  <si>
    <t>OUT-S52</t>
  </si>
  <si>
    <t>00600823</t>
  </si>
  <si>
    <t>OUT-S54</t>
  </si>
  <si>
    <t>00600668</t>
  </si>
  <si>
    <t>OUT-S55</t>
  </si>
  <si>
    <t>00700484</t>
  </si>
  <si>
    <t>OUT-S56</t>
  </si>
  <si>
    <t>00700745</t>
  </si>
  <si>
    <t>OUT-S57</t>
  </si>
  <si>
    <t>00700774</t>
  </si>
  <si>
    <t>OUT-S58</t>
  </si>
  <si>
    <t>00701561</t>
  </si>
  <si>
    <t>OUT-S59</t>
  </si>
  <si>
    <t>00701562</t>
  </si>
  <si>
    <t>OUT-S60</t>
  </si>
  <si>
    <t>00701572</t>
  </si>
  <si>
    <t>OUT-S61</t>
  </si>
  <si>
    <t>00705931</t>
  </si>
  <si>
    <t>OUT-S62</t>
  </si>
  <si>
    <t>00800296</t>
  </si>
  <si>
    <t>OUT-S63</t>
  </si>
  <si>
    <t>00800337</t>
  </si>
  <si>
    <t>OUT-S64</t>
  </si>
  <si>
    <t>00800460</t>
  </si>
  <si>
    <t>OUT-S65</t>
  </si>
  <si>
    <t>00803500</t>
  </si>
  <si>
    <t>OUT-S66</t>
  </si>
  <si>
    <t>00801072</t>
  </si>
  <si>
    <t>OUT-S68ab</t>
  </si>
  <si>
    <t>00801074</t>
  </si>
  <si>
    <t>OUT-S68c</t>
  </si>
  <si>
    <t>00801073</t>
  </si>
  <si>
    <t>OUT-S68d</t>
  </si>
  <si>
    <t>00900238</t>
  </si>
  <si>
    <t>OUT-S71</t>
  </si>
  <si>
    <t>00900270</t>
  </si>
  <si>
    <t>OUT-S72ac</t>
  </si>
  <si>
    <t>00900273</t>
  </si>
  <si>
    <t>OUT-S72d</t>
  </si>
  <si>
    <t>00900532</t>
  </si>
  <si>
    <t>OUT-S73</t>
  </si>
  <si>
    <t>00900879</t>
  </si>
  <si>
    <t>OUT-S74</t>
  </si>
  <si>
    <t>00901429</t>
  </si>
  <si>
    <t>OUT-S75</t>
  </si>
  <si>
    <t>00901933</t>
  </si>
  <si>
    <t>OUT-S76</t>
  </si>
  <si>
    <t>00903772</t>
  </si>
  <si>
    <t>OUT-S77</t>
  </si>
  <si>
    <t>01000304</t>
  </si>
  <si>
    <t>OUT-S78</t>
  </si>
  <si>
    <t>01000418</t>
  </si>
  <si>
    <t>OUT-S79</t>
  </si>
  <si>
    <t>01000484</t>
  </si>
  <si>
    <t>OUT-S80</t>
  </si>
  <si>
    <t>01000876</t>
  </si>
  <si>
    <t>OUT-S81</t>
  </si>
  <si>
    <t>01001021</t>
  </si>
  <si>
    <t>OUT-S82</t>
  </si>
  <si>
    <t>01003629</t>
  </si>
  <si>
    <t>OUT-S83</t>
  </si>
  <si>
    <t>01100074</t>
  </si>
  <si>
    <t>OUT-S84</t>
  </si>
  <si>
    <t>01100160</t>
  </si>
  <si>
    <t>OUT-S85</t>
  </si>
  <si>
    <t>01100299</t>
  </si>
  <si>
    <t>OUT-S86</t>
  </si>
  <si>
    <t>01100348</t>
  </si>
  <si>
    <t>OUT-S87</t>
  </si>
  <si>
    <t>01100723</t>
  </si>
  <si>
    <t>OUT-S88</t>
  </si>
  <si>
    <t>01103213</t>
  </si>
  <si>
    <t>OUT-S89</t>
  </si>
  <si>
    <t>01200341</t>
  </si>
  <si>
    <t>OUT-S90</t>
  </si>
  <si>
    <t>01200388</t>
  </si>
  <si>
    <t>OUT-S91</t>
  </si>
  <si>
    <t>01200385</t>
  </si>
  <si>
    <t>OUT-S92</t>
  </si>
  <si>
    <t>01200446</t>
  </si>
  <si>
    <t>OUT-S93</t>
  </si>
  <si>
    <t>01200602</t>
  </si>
  <si>
    <t>OUT-S94</t>
  </si>
  <si>
    <t>01201613</t>
  </si>
  <si>
    <t>OUT-S95</t>
  </si>
  <si>
    <t>01300449</t>
  </si>
  <si>
    <t>OUT-S96</t>
  </si>
  <si>
    <t>01300535</t>
  </si>
  <si>
    <t>OUT-S97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</si>
  <si>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</si>
  <si>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</si>
  <si>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</si>
  <si>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</si>
  <si>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</si>
  <si>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</si>
  <si>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</si>
  <si>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</si>
  <si>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</si>
  <si>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</si>
  <si>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Rain</t>
  </si>
  <si>
    <t>99800491</t>
  </si>
  <si>
    <t>CG-S05</t>
  </si>
  <si>
    <t>99800510</t>
  </si>
  <si>
    <t>CG-S06</t>
  </si>
  <si>
    <t>99800569</t>
  </si>
  <si>
    <t>CG-S07</t>
  </si>
  <si>
    <t>99801646</t>
  </si>
  <si>
    <t>CG-S08</t>
  </si>
  <si>
    <t>99805670</t>
  </si>
  <si>
    <t>CG-S09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</si>
  <si>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</si>
  <si>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</si>
  <si>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</si>
  <si>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</si>
  <si>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</si>
  <si>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</si>
  <si>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</si>
  <si>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</si>
  <si>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99903364</t>
  </si>
  <si>
    <t>CG-S14</t>
  </si>
  <si>
    <t>99902208</t>
  </si>
  <si>
    <t>CG-S15</t>
  </si>
  <si>
    <t>00001559</t>
  </si>
  <si>
    <t>CG-S17</t>
  </si>
  <si>
    <t>00002282</t>
  </si>
  <si>
    <t>CG-S20</t>
  </si>
  <si>
    <t>00002422</t>
  </si>
  <si>
    <t>CG-S22</t>
  </si>
  <si>
    <t>00008267</t>
  </si>
  <si>
    <t>CG-S23</t>
  </si>
  <si>
    <t>00100307</t>
  </si>
  <si>
    <t>CG-S25</t>
  </si>
  <si>
    <t>00100453</t>
  </si>
  <si>
    <t>CG-S26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</si>
  <si>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</si>
  <si>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</si>
  <si>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</si>
  <si>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</si>
  <si>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</si>
  <si>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</si>
  <si>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</si>
  <si>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</si>
  <si>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</si>
  <si>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</si>
  <si>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</si>
  <si>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</si>
  <si>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</si>
  <si>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</si>
  <si>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</si>
  <si>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</si>
  <si>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</si>
  <si>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</si>
  <si>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</si>
  <si>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</si>
  <si>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</si>
  <si>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</si>
  <si>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</si>
  <si>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</si>
  <si>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</si>
  <si>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</si>
  <si>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00301344</t>
  </si>
  <si>
    <t>CG-S40</t>
  </si>
  <si>
    <t>00400578</t>
  </si>
  <si>
    <t>CG-S41</t>
  </si>
  <si>
    <t>00400706</t>
  </si>
  <si>
    <t>CG-S42</t>
  </si>
  <si>
    <t>00401928</t>
  </si>
  <si>
    <t>CG-S43</t>
  </si>
  <si>
    <t>00500776</t>
  </si>
  <si>
    <t>CG-S44</t>
  </si>
  <si>
    <t>00500775</t>
  </si>
  <si>
    <t>CG-S45</t>
  </si>
  <si>
    <t>00500907</t>
  </si>
  <si>
    <t>CG-S47</t>
  </si>
  <si>
    <t>00501102</t>
  </si>
  <si>
    <t>CG-S48</t>
  </si>
  <si>
    <t>00501344</t>
  </si>
  <si>
    <t>CG-S49</t>
  </si>
  <si>
    <t>00501343</t>
  </si>
  <si>
    <t>CG-S50</t>
  </si>
  <si>
    <t>00600467</t>
  </si>
  <si>
    <t>CG-S51</t>
  </si>
  <si>
    <t>00600502</t>
  </si>
  <si>
    <t>CG-S53</t>
  </si>
  <si>
    <t>00600824</t>
  </si>
  <si>
    <t>CG-S54</t>
  </si>
  <si>
    <t>00600669</t>
  </si>
  <si>
    <t>CG-S55</t>
  </si>
  <si>
    <t>00700485</t>
  </si>
  <si>
    <t>CG-S56</t>
  </si>
  <si>
    <t>00700746</t>
  </si>
  <si>
    <t>CG-S57</t>
  </si>
  <si>
    <t>00700773</t>
  </si>
  <si>
    <t>CG-S58</t>
  </si>
  <si>
    <t>00701558</t>
  </si>
  <si>
    <t>CG-S59</t>
  </si>
  <si>
    <t>00701565</t>
  </si>
  <si>
    <t>CG-S60</t>
  </si>
  <si>
    <t>00701573</t>
  </si>
  <si>
    <t>CG-S61</t>
  </si>
  <si>
    <t>00705930</t>
  </si>
  <si>
    <t>CG-S62</t>
  </si>
  <si>
    <t>00800297</t>
  </si>
  <si>
    <t>CG-S63</t>
  </si>
  <si>
    <t>00800338</t>
  </si>
  <si>
    <t>CG-S64</t>
  </si>
  <si>
    <t>00800462</t>
  </si>
  <si>
    <t>CG-S65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</si>
  <si>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</si>
  <si>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</si>
  <si>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</si>
  <si>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</si>
  <si>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</si>
  <si>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</si>
  <si>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</si>
  <si>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</si>
  <si>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</si>
  <si>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</si>
  <si>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00900239</t>
  </si>
  <si>
    <t>CG-S71</t>
  </si>
  <si>
    <t>00900271</t>
  </si>
  <si>
    <t>CG-S72</t>
  </si>
  <si>
    <t>00900533</t>
  </si>
  <si>
    <t>CG-S73</t>
  </si>
  <si>
    <t>00900880</t>
  </si>
  <si>
    <t>CG-S74</t>
  </si>
  <si>
    <t>00901430</t>
  </si>
  <si>
    <t>CG-S75</t>
  </si>
  <si>
    <t>00901934</t>
  </si>
  <si>
    <t>CG-S76</t>
  </si>
  <si>
    <t>00903773</t>
  </si>
  <si>
    <t>CG-S77</t>
  </si>
  <si>
    <t>01000305</t>
  </si>
  <si>
    <t>CG-S78</t>
  </si>
  <si>
    <t>01000419</t>
  </si>
  <si>
    <t>CG-S79</t>
  </si>
  <si>
    <t>01000485</t>
  </si>
  <si>
    <t>CG-S80</t>
  </si>
  <si>
    <t>01000877</t>
  </si>
  <si>
    <t>CG-S81</t>
  </si>
  <si>
    <t>01001022</t>
  </si>
  <si>
    <t>CG-S82</t>
  </si>
  <si>
    <t>01003630</t>
  </si>
  <si>
    <t>CG-S83</t>
  </si>
  <si>
    <t>01100075</t>
  </si>
  <si>
    <t>CG-S84</t>
  </si>
  <si>
    <t>01100751</t>
  </si>
  <si>
    <t>CG-S84-P1</t>
  </si>
  <si>
    <t>01100724</t>
  </si>
  <si>
    <t>CG-S88</t>
  </si>
  <si>
    <t>01103214</t>
  </si>
  <si>
    <t>CG-S89</t>
  </si>
  <si>
    <t>01200344</t>
  </si>
  <si>
    <t>CG-S90</t>
  </si>
  <si>
    <t>01200447</t>
  </si>
  <si>
    <t>CG-S93</t>
  </si>
  <si>
    <t>01200607</t>
  </si>
  <si>
    <t>CG-S94</t>
  </si>
  <si>
    <t>01201614</t>
  </si>
  <si>
    <t>CG-S95</t>
  </si>
  <si>
    <t>01300450</t>
  </si>
  <si>
    <t>CG-S96</t>
  </si>
  <si>
    <t>01300526</t>
  </si>
  <si>
    <t>CG-S98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</si>
  <si>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</si>
  <si>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</si>
  <si>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</si>
  <si>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</si>
  <si>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</si>
  <si>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</si>
  <si>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</si>
  <si>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</si>
  <si>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OUT-S68</t>
  </si>
  <si>
    <t>OUT-S72</t>
  </si>
  <si>
    <t>-</t>
  </si>
  <si>
    <t>OUT Volume (liters)</t>
  </si>
  <si>
    <t>OUT Ethylene Glycol (kg)</t>
  </si>
  <si>
    <t>OUT Propylene Glycol (kg)</t>
  </si>
  <si>
    <t>OUT Sample ID</t>
  </si>
  <si>
    <t>OUT EG+PG (kg)</t>
  </si>
  <si>
    <t>CG-S01</t>
  </si>
  <si>
    <t>CG-S02</t>
  </si>
  <si>
    <t>CG-S03</t>
  </si>
  <si>
    <t>CG-S04</t>
  </si>
  <si>
    <t>OUT-S01</t>
  </si>
  <si>
    <t>OUT-S02</t>
  </si>
  <si>
    <t>OUT-S03</t>
  </si>
  <si>
    <t>OUT-S04</t>
  </si>
  <si>
    <t>na</t>
  </si>
  <si>
    <r>
      <t>1</t>
    </r>
    <r>
      <rPr>
        <sz val="10"/>
        <color theme="0" tint="-0.249977111117893"/>
        <rFont val="Arial"/>
        <family val="2"/>
      </rPr>
      <t>Events 14 and 15 were during the same snowmelt period that lasted from 3/10/99 to 3/17/99</t>
    </r>
  </si>
  <si>
    <r>
      <t>2</t>
    </r>
    <r>
      <rPr>
        <sz val="10"/>
        <color theme="0" tint="-0.249977111117893"/>
        <rFont val="Arial"/>
        <family val="2"/>
      </rPr>
      <t>Events 20 and 21 were during the same snowmelt period that lasted from 2/22/00 to 2/27/00 with some periods of rainfall</t>
    </r>
  </si>
  <si>
    <r>
      <t>3</t>
    </r>
    <r>
      <rPr>
        <sz val="10"/>
        <color theme="0" tint="-0.249977111117893"/>
        <rFont val="Arial"/>
        <family val="2"/>
      </rPr>
      <t>Due to equipment malfunction, only a portion of the event was sampled</t>
    </r>
  </si>
  <si>
    <r>
      <t>4</t>
    </r>
    <r>
      <rPr>
        <sz val="10"/>
        <color theme="0" tint="-0.249977111117893"/>
        <rFont val="Arial"/>
        <family val="2"/>
      </rPr>
      <t>Does not include data from the cargo ramp</t>
    </r>
  </si>
  <si>
    <r>
      <t>5</t>
    </r>
    <r>
      <rPr>
        <sz val="10"/>
        <color theme="0" tint="-0.249977111117893"/>
        <rFont val="Arial"/>
        <family val="2"/>
      </rPr>
      <t>Estimated value based on COD samples before, during, and after event.</t>
    </r>
  </si>
  <si>
    <t>US-S05</t>
  </si>
  <si>
    <t>US-S06</t>
  </si>
  <si>
    <t>US-S07</t>
  </si>
  <si>
    <t>US-S08</t>
  </si>
  <si>
    <t>US-S09</t>
  </si>
  <si>
    <t>US-S10</t>
  </si>
  <si>
    <t>US-S11</t>
  </si>
  <si>
    <t>US-S12</t>
  </si>
  <si>
    <t>US-S13</t>
  </si>
  <si>
    <t>US-S14</t>
  </si>
  <si>
    <t>US-S15</t>
  </si>
  <si>
    <t>US-S16</t>
  </si>
  <si>
    <t>US-S17</t>
  </si>
  <si>
    <t>US-S18</t>
  </si>
  <si>
    <t>US-S19</t>
  </si>
  <si>
    <t>US-S20</t>
  </si>
  <si>
    <t>US-S21</t>
  </si>
  <si>
    <t>US-S22</t>
  </si>
  <si>
    <t>US-S23</t>
  </si>
  <si>
    <t>US-S24</t>
  </si>
  <si>
    <t>US-S25</t>
  </si>
  <si>
    <t>US-S26</t>
  </si>
  <si>
    <t>US-S27</t>
  </si>
  <si>
    <t>US-S28</t>
  </si>
  <si>
    <t>US-S29</t>
  </si>
  <si>
    <t>US-S31</t>
  </si>
  <si>
    <t>US-S32</t>
  </si>
  <si>
    <t>US-S33</t>
  </si>
  <si>
    <t>US-S34</t>
  </si>
  <si>
    <t>US-S35</t>
  </si>
  <si>
    <t>US-S36</t>
  </si>
  <si>
    <t>US-S39</t>
  </si>
  <si>
    <t>US-S40</t>
  </si>
  <si>
    <t>US-S41</t>
  </si>
  <si>
    <t>US-S42</t>
  </si>
  <si>
    <t>US-S45</t>
  </si>
  <si>
    <t>US-S46</t>
  </si>
  <si>
    <t>US-S47</t>
  </si>
  <si>
    <t>US-S48</t>
  </si>
  <si>
    <t>US-S49</t>
  </si>
  <si>
    <t>US-S50</t>
  </si>
  <si>
    <t>US-S51</t>
  </si>
  <si>
    <t>US-S52</t>
  </si>
  <si>
    <t>US-S53</t>
  </si>
  <si>
    <t>US-S55</t>
  </si>
  <si>
    <t>US-S56</t>
  </si>
  <si>
    <t>US-S57</t>
  </si>
  <si>
    <t>US-S59</t>
  </si>
  <si>
    <t>US-S60</t>
  </si>
  <si>
    <t>US-S61</t>
  </si>
  <si>
    <t>US-S62</t>
  </si>
  <si>
    <t>US-S63</t>
  </si>
  <si>
    <t>US-S64</t>
  </si>
  <si>
    <t>US-S65</t>
  </si>
  <si>
    <t>US-S66</t>
  </si>
  <si>
    <t>US-S68</t>
  </si>
  <si>
    <t>US-S71</t>
  </si>
  <si>
    <t>US-S72</t>
  </si>
  <si>
    <t>US-S73</t>
  </si>
  <si>
    <t>US-S74</t>
  </si>
  <si>
    <t>US-S75</t>
  </si>
  <si>
    <t>US-S76</t>
  </si>
  <si>
    <t>US-S77</t>
  </si>
  <si>
    <t>US-S78</t>
  </si>
  <si>
    <t>US-S79</t>
  </si>
  <si>
    <t>US-S80</t>
  </si>
  <si>
    <t>US-S81</t>
  </si>
  <si>
    <t>US-S82</t>
  </si>
  <si>
    <t>US-S83</t>
  </si>
  <si>
    <t>US-S84</t>
  </si>
  <si>
    <t>US-S85</t>
  </si>
  <si>
    <t>US-S86</t>
  </si>
  <si>
    <t>US-S87</t>
  </si>
  <si>
    <t>US-S88</t>
  </si>
  <si>
    <t>US-S89</t>
  </si>
  <si>
    <t>US-S90</t>
  </si>
  <si>
    <t>US-S91</t>
  </si>
  <si>
    <t>US-S92</t>
  </si>
  <si>
    <t>US-S94</t>
  </si>
  <si>
    <t>US-S95</t>
  </si>
  <si>
    <t>US-S96</t>
  </si>
  <si>
    <t>US-S97</t>
  </si>
  <si>
    <t>US-S98</t>
  </si>
  <si>
    <t>US-S100</t>
  </si>
  <si>
    <t>US-S101</t>
  </si>
  <si>
    <t>US-S102</t>
  </si>
  <si>
    <t>LK-S05</t>
  </si>
  <si>
    <t>LK-S07</t>
  </si>
  <si>
    <t>LK-S08</t>
  </si>
  <si>
    <t>LK-S09</t>
  </si>
  <si>
    <t>LK-S10</t>
  </si>
  <si>
    <t>LK-S11</t>
  </si>
  <si>
    <t>LK-S13</t>
  </si>
  <si>
    <t>LK-S14</t>
  </si>
  <si>
    <t>LK-S15</t>
  </si>
  <si>
    <t>LK-S16</t>
  </si>
  <si>
    <t>LK-S17</t>
  </si>
  <si>
    <t>LK-S18</t>
  </si>
  <si>
    <t>LK-S19</t>
  </si>
  <si>
    <t>LK-S20</t>
  </si>
  <si>
    <t>LK-S21</t>
  </si>
  <si>
    <t>LK-S22</t>
  </si>
  <si>
    <t>LK-S23</t>
  </si>
  <si>
    <t>LK-S24</t>
  </si>
  <si>
    <t>LK-S26</t>
  </si>
  <si>
    <t>LK-S27</t>
  </si>
  <si>
    <t>LK-S28</t>
  </si>
  <si>
    <t>LK-S29</t>
  </si>
  <si>
    <t>LK-S30</t>
  </si>
  <si>
    <t>LK-S31</t>
  </si>
  <si>
    <t>LK-S32</t>
  </si>
  <si>
    <t>LK-S33</t>
  </si>
  <si>
    <t>LK-S34</t>
  </si>
  <si>
    <t>LK-S35</t>
  </si>
  <si>
    <t>LK-S36</t>
  </si>
  <si>
    <t>LK-S37</t>
  </si>
  <si>
    <t>LK-S38</t>
  </si>
  <si>
    <t>LK-S39</t>
  </si>
  <si>
    <t>LK-S40</t>
  </si>
  <si>
    <t>LK-S41</t>
  </si>
  <si>
    <t>LK-S42</t>
  </si>
  <si>
    <t>LK-S43</t>
  </si>
  <si>
    <t>LK-S45</t>
  </si>
  <si>
    <t>LK-S47</t>
  </si>
  <si>
    <t>LK-S48</t>
  </si>
  <si>
    <t>LK-S49</t>
  </si>
  <si>
    <t>LK-S50</t>
  </si>
  <si>
    <t>LK-S51</t>
  </si>
  <si>
    <t>LK-S52</t>
  </si>
  <si>
    <t>LK-S53</t>
  </si>
  <si>
    <t>LK-S54</t>
  </si>
  <si>
    <t>LK-S55</t>
  </si>
  <si>
    <t>LK-S56</t>
  </si>
  <si>
    <t>LK-S57</t>
  </si>
  <si>
    <t>LK-S58</t>
  </si>
  <si>
    <t>LK-S59</t>
  </si>
  <si>
    <t>LK-S60</t>
  </si>
  <si>
    <t>LK-S61</t>
  </si>
  <si>
    <t>LK-S62</t>
  </si>
  <si>
    <t>LK-S63</t>
  </si>
  <si>
    <t>LK-S64</t>
  </si>
  <si>
    <t>LK-S65</t>
  </si>
  <si>
    <t>LK-S66</t>
  </si>
  <si>
    <t>LK-S68</t>
  </si>
  <si>
    <t>LK-S71</t>
  </si>
  <si>
    <t>LK-S72</t>
  </si>
  <si>
    <t>LK-S73</t>
  </si>
  <si>
    <t>LK-S74</t>
  </si>
  <si>
    <t>LK-S75</t>
  </si>
  <si>
    <t>LK-S76</t>
  </si>
  <si>
    <t>LK-S77</t>
  </si>
  <si>
    <t>LK-S78</t>
  </si>
  <si>
    <t>LK-S79</t>
  </si>
  <si>
    <t>LK-S80</t>
  </si>
  <si>
    <t>LK-S81</t>
  </si>
  <si>
    <t>LK-S82</t>
  </si>
  <si>
    <t>LK-S83</t>
  </si>
  <si>
    <t>LK-S84</t>
  </si>
  <si>
    <t>LK-S85</t>
  </si>
  <si>
    <t>LK-S86</t>
  </si>
  <si>
    <t>LK-S87</t>
  </si>
  <si>
    <t>LK-S88</t>
  </si>
  <si>
    <t>LK-S89</t>
  </si>
  <si>
    <t>LK-S90</t>
  </si>
  <si>
    <t>LK-S91</t>
  </si>
  <si>
    <t>LK-S92</t>
  </si>
  <si>
    <t>LK-S93</t>
  </si>
  <si>
    <t>LK-S94</t>
  </si>
  <si>
    <t>LK-S95</t>
  </si>
  <si>
    <t>LK-S96</t>
  </si>
  <si>
    <t>LK-S97</t>
  </si>
  <si>
    <t>LK-S98</t>
  </si>
  <si>
    <t>LK-S100</t>
  </si>
  <si>
    <t>LK-S101</t>
  </si>
  <si>
    <t>LK-S102</t>
  </si>
  <si>
    <t>LK sample start</t>
  </si>
  <si>
    <t>LK sample end</t>
  </si>
  <si>
    <t>LK Volume (liters)</t>
  </si>
  <si>
    <t>LK Ethylene Glycol (kg)</t>
  </si>
  <si>
    <t>LK Propylene Glycol (kg)</t>
  </si>
  <si>
    <t>LK EG+PG (kg)</t>
  </si>
  <si>
    <t>LK Sample ID</t>
  </si>
  <si>
    <t>US Sample ID</t>
  </si>
  <si>
    <t>US sample start</t>
  </si>
  <si>
    <t>US sample end</t>
  </si>
  <si>
    <t>US Volume (liters)</t>
  </si>
  <si>
    <t>US Ethylene Glycol (kg)</t>
  </si>
  <si>
    <t>US Propylene Glycol (kg)</t>
  </si>
  <si>
    <t>US EG+PG (kg)</t>
  </si>
  <si>
    <t>CG Ethylene Glycol (kg)</t>
  </si>
  <si>
    <t>CG Propylene Glycol (kg)</t>
  </si>
  <si>
    <t>CG Sample ID</t>
  </si>
  <si>
    <t>CG sample start</t>
  </si>
  <si>
    <t>CG sample end</t>
  </si>
  <si>
    <t>US-S01</t>
  </si>
  <si>
    <t>US-S02</t>
  </si>
  <si>
    <t>US-S03</t>
  </si>
  <si>
    <t>US-S04</t>
  </si>
  <si>
    <t>LK-S01</t>
  </si>
  <si>
    <t>LK-S02</t>
  </si>
  <si>
    <t>LK-S03</t>
  </si>
  <si>
    <t>LK-S04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</si>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</sst>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\-dd\-yy\ hh:mm"/>
    <numFmt numFmtId="165" formatCode="mm\-dd\-yyyy\ hh:mm"/>
    <numFmt numFmtId="166" formatCode="#,##0.0"/>
    <numFmt numFmtId="167" formatCode="[h]:mm"/>
    <numFmt numFmtId="168" formatCode="mm\-dd\-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vertAlign val="superscript"/>
      <sz val="10"/>
      <color theme="0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9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right"/>
    </xf>
    <xf numFmtId="1" fontId="1" fillId="3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167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" fontId="6" fillId="4" borderId="1" xfId="0" applyNumberFormat="1" applyFont="1" applyFill="1" applyBorder="1" applyAlignment="1">
      <alignment horizontal="right" vertical="center" wrapText="1"/>
    </xf>
    <xf numFmtId="1" fontId="6" fillId="3" borderId="1" xfId="0" applyNumberFormat="1" applyFont="1" applyFill="1" applyBorder="1" applyAlignment="1">
      <alignment horizontal="right" vertical="center" wrapText="1"/>
    </xf>
    <xf numFmtId="165" fontId="7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right" vertical="center" wrapText="1"/>
    </xf>
    <xf numFmtId="1" fontId="7" fillId="3" borderId="1" xfId="0" applyNumberFormat="1" applyFont="1" applyFill="1" applyBorder="1" applyAlignment="1">
      <alignment horizontal="right"/>
    </xf>
    <xf numFmtId="1" fontId="7" fillId="12" borderId="1" xfId="0" applyNumberFormat="1" applyFont="1" applyFill="1" applyBorder="1" applyAlignment="1">
      <alignment horizontal="right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1" fontId="1" fillId="13" borderId="1" xfId="1" applyNumberFormat="1" applyFont="1" applyFill="1" applyBorder="1" applyAlignment="1">
      <alignment horizontal="right"/>
    </xf>
    <xf numFmtId="1" fontId="7" fillId="13" borderId="1" xfId="0" applyNumberFormat="1" applyFont="1" applyFill="1" applyBorder="1" applyAlignment="1">
      <alignment horizontal="right"/>
    </xf>
    <xf numFmtId="1" fontId="1" fillId="13" borderId="1" xfId="0" applyNumberFormat="1" applyFont="1" applyFill="1" applyBorder="1" applyAlignment="1">
      <alignment horizontal="right"/>
    </xf>
    <xf numFmtId="3" fontId="6" fillId="13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" fontId="10" fillId="5" borderId="1" xfId="1" applyNumberFormat="1" applyFont="1" applyFill="1" applyBorder="1" applyAlignment="1">
      <alignment wrapText="1"/>
    </xf>
    <xf numFmtId="0" fontId="10" fillId="3" borderId="1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1" fontId="10" fillId="3" borderId="1" xfId="1" applyNumberFormat="1" applyFont="1" applyFill="1" applyBorder="1"/>
    <xf numFmtId="3" fontId="10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4" borderId="1" xfId="0" applyFont="1" applyFill="1" applyBorder="1"/>
    <xf numFmtId="14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/>
    </xf>
    <xf numFmtId="1" fontId="10" fillId="3" borderId="1" xfId="0" applyNumberFormat="1" applyFont="1" applyFill="1" applyBorder="1" applyAlignment="1">
      <alignment horizontal="right"/>
    </xf>
    <xf numFmtId="3" fontId="10" fillId="5" borderId="1" xfId="0" applyNumberFormat="1" applyFont="1" applyFill="1" applyBorder="1" applyAlignment="1">
      <alignment horizontal="right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1" fontId="10" fillId="12" borderId="1" xfId="0" applyNumberFormat="1" applyFont="1" applyFill="1" applyBorder="1" applyAlignment="1">
      <alignment horizontal="right"/>
    </xf>
    <xf numFmtId="166" fontId="10" fillId="5" borderId="1" xfId="0" applyNumberFormat="1" applyFont="1" applyFill="1" applyBorder="1" applyAlignment="1">
      <alignment horizontal="right" vertical="center" wrapText="1"/>
    </xf>
    <xf numFmtId="3" fontId="10" fillId="5" borderId="1" xfId="0" applyNumberFormat="1" applyFont="1" applyFill="1" applyBorder="1" applyAlignment="1">
      <alignment horizontal="right"/>
    </xf>
    <xf numFmtId="0" fontId="10" fillId="3" borderId="1" xfId="0" applyFont="1" applyFill="1" applyBorder="1"/>
    <xf numFmtId="1" fontId="10" fillId="4" borderId="1" xfId="1" applyNumberFormat="1" applyFont="1" applyFill="1" applyBorder="1"/>
    <xf numFmtId="1" fontId="10" fillId="13" borderId="1" xfId="1" applyNumberFormat="1" applyFont="1" applyFill="1" applyBorder="1" applyAlignment="1">
      <alignment horizontal="right"/>
    </xf>
    <xf numFmtId="166" fontId="10" fillId="5" borderId="1" xfId="0" applyNumberFormat="1" applyFont="1" applyFill="1" applyBorder="1" applyAlignment="1">
      <alignment horizontal="right"/>
    </xf>
    <xf numFmtId="1" fontId="10" fillId="4" borderId="1" xfId="0" applyNumberFormat="1" applyFont="1" applyFill="1" applyBorder="1" applyAlignment="1">
      <alignment horizontal="right" vertical="center" wrapText="1"/>
    </xf>
    <xf numFmtId="1" fontId="10" fillId="4" borderId="1" xfId="1" applyNumberFormat="1" applyFont="1" applyFill="1" applyBorder="1" applyAlignment="1">
      <alignment horizontal="right"/>
    </xf>
    <xf numFmtId="1" fontId="10" fillId="3" borderId="1" xfId="0" applyNumberFormat="1" applyFont="1" applyFill="1" applyBorder="1" applyAlignment="1">
      <alignment horizontal="right" vertical="center" wrapText="1"/>
    </xf>
    <xf numFmtId="1" fontId="10" fillId="0" borderId="1" xfId="1" applyNumberFormat="1" applyFont="1" applyBorder="1"/>
    <xf numFmtId="3" fontId="10" fillId="0" borderId="1" xfId="0" applyNumberFormat="1" applyFont="1" applyBorder="1"/>
    <xf numFmtId="3" fontId="10" fillId="0" borderId="1" xfId="0" applyNumberFormat="1" applyFont="1" applyBorder="1" applyAlignment="1">
      <alignment horizontal="center"/>
    </xf>
    <xf numFmtId="1" fontId="10" fillId="3" borderId="1" xfId="1" applyNumberFormat="1" applyFont="1" applyFill="1" applyBorder="1" applyAlignment="1">
      <alignment horizontal="right"/>
    </xf>
    <xf numFmtId="0" fontId="10" fillId="0" borderId="1" xfId="1" applyFont="1" applyBorder="1"/>
    <xf numFmtId="0" fontId="10" fillId="3" borderId="1" xfId="1" applyFont="1" applyFill="1" applyBorder="1"/>
    <xf numFmtId="3" fontId="10" fillId="4" borderId="1" xfId="0" applyNumberFormat="1" applyFont="1" applyFill="1" applyBorder="1"/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" fontId="11" fillId="4" borderId="1" xfId="1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7" fontId="11" fillId="3" borderId="1" xfId="0" applyNumberFormat="1" applyFont="1" applyFill="1" applyBorder="1" applyAlignment="1">
      <alignment horizontal="center"/>
    </xf>
    <xf numFmtId="3" fontId="11" fillId="5" borderId="1" xfId="0" applyNumberFormat="1" applyFont="1" applyFill="1" applyBorder="1" applyAlignment="1">
      <alignment horizontal="right" vertical="center" wrapText="1"/>
    </xf>
    <xf numFmtId="3" fontId="11" fillId="3" borderId="1" xfId="0" applyNumberFormat="1" applyFont="1" applyFill="1" applyBorder="1" applyAlignment="1">
      <alignment horizontal="right" vertical="center" wrapText="1"/>
    </xf>
    <xf numFmtId="1" fontId="11" fillId="3" borderId="1" xfId="1" applyNumberFormat="1" applyFont="1" applyFill="1" applyBorder="1" applyAlignment="1">
      <alignment horizontal="right"/>
    </xf>
    <xf numFmtId="3" fontId="11" fillId="5" borderId="1" xfId="0" applyNumberFormat="1" applyFont="1" applyFill="1" applyBorder="1" applyAlignment="1">
      <alignment horizontal="right"/>
    </xf>
    <xf numFmtId="0" fontId="11" fillId="3" borderId="1" xfId="0" applyFont="1" applyFill="1" applyBorder="1"/>
    <xf numFmtId="0" fontId="11" fillId="0" borderId="1" xfId="1" applyFont="1" applyBorder="1"/>
    <xf numFmtId="0" fontId="11" fillId="3" borderId="1" xfId="1" applyFont="1" applyFill="1" applyBorder="1"/>
    <xf numFmtId="3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/>
    <xf numFmtId="3" fontId="11" fillId="0" borderId="1" xfId="0" applyNumberFormat="1" applyFont="1" applyBorder="1"/>
    <xf numFmtId="3" fontId="11" fillId="0" borderId="1" xfId="0" applyNumberFormat="1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 wrapText="1"/>
    </xf>
    <xf numFmtId="3" fontId="10" fillId="13" borderId="1" xfId="0" applyNumberFormat="1" applyFont="1" applyFill="1" applyBorder="1" applyAlignment="1">
      <alignment horizontal="right" vertical="center" wrapText="1"/>
    </xf>
    <xf numFmtId="0" fontId="10" fillId="10" borderId="1" xfId="0" applyFont="1" applyFill="1" applyBorder="1" applyAlignment="1">
      <alignment horizontal="center" vertical="center" wrapText="1"/>
    </xf>
    <xf numFmtId="14" fontId="10" fillId="10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right"/>
    </xf>
    <xf numFmtId="165" fontId="10" fillId="3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/>
    <xf numFmtId="165" fontId="10" fillId="3" borderId="1" xfId="0" applyNumberFormat="1" applyFont="1" applyFill="1" applyBorder="1"/>
    <xf numFmtId="1" fontId="11" fillId="3" borderId="1" xfId="0" applyNumberFormat="1" applyFont="1" applyFill="1" applyBorder="1" applyAlignment="1">
      <alignment horizontal="right"/>
    </xf>
    <xf numFmtId="1" fontId="11" fillId="3" borderId="1" xfId="0" applyNumberFormat="1" applyFont="1" applyFill="1" applyBorder="1"/>
    <xf numFmtId="165" fontId="11" fillId="3" borderId="1" xfId="0" applyNumberFormat="1" applyFont="1" applyFill="1" applyBorder="1"/>
    <xf numFmtId="3" fontId="11" fillId="3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right"/>
    </xf>
    <xf numFmtId="3" fontId="10" fillId="3" borderId="1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22" fontId="10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12" fillId="10" borderId="1" xfId="0" applyFont="1" applyFill="1" applyBorder="1" applyAlignment="1">
      <alignment vertical="center"/>
    </xf>
    <xf numFmtId="0" fontId="10" fillId="10" borderId="1" xfId="0" applyFont="1" applyFill="1" applyBorder="1"/>
    <xf numFmtId="2" fontId="10" fillId="3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right"/>
    </xf>
    <xf numFmtId="1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right"/>
    </xf>
    <xf numFmtId="0" fontId="12" fillId="9" borderId="1" xfId="0" applyFont="1" applyFill="1" applyBorder="1" applyAlignment="1">
      <alignment vertical="center"/>
    </xf>
    <xf numFmtId="0" fontId="10" fillId="9" borderId="1" xfId="0" applyFont="1" applyFill="1" applyBorder="1"/>
    <xf numFmtId="165" fontId="10" fillId="7" borderId="1" xfId="0" applyNumberFormat="1" applyFont="1" applyFill="1" applyBorder="1"/>
    <xf numFmtId="0" fontId="12" fillId="8" borderId="1" xfId="0" applyFont="1" applyFill="1" applyBorder="1" applyAlignment="1">
      <alignment vertical="center"/>
    </xf>
    <xf numFmtId="0" fontId="10" fillId="8" borderId="1" xfId="0" applyFont="1" applyFill="1" applyBorder="1"/>
    <xf numFmtId="0" fontId="12" fillId="6" borderId="1" xfId="0" applyFont="1" applyFill="1" applyBorder="1" applyAlignment="1">
      <alignment vertical="center"/>
    </xf>
    <xf numFmtId="0" fontId="10" fillId="6" borderId="1" xfId="0" applyFont="1" applyFill="1" applyBorder="1"/>
    <xf numFmtId="0" fontId="11" fillId="0" borderId="1" xfId="0" applyFont="1" applyBorder="1" applyAlignment="1">
      <alignment horizontal="center"/>
    </xf>
    <xf numFmtId="165" fontId="11" fillId="3" borderId="1" xfId="0" applyNumberFormat="1" applyFont="1" applyFill="1" applyBorder="1" applyAlignment="1">
      <alignment horizontal="right"/>
    </xf>
    <xf numFmtId="0" fontId="11" fillId="3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right"/>
    </xf>
    <xf numFmtId="3" fontId="11" fillId="3" borderId="1" xfId="0" applyNumberFormat="1" applyFont="1" applyFill="1" applyBorder="1"/>
    <xf numFmtId="165" fontId="11" fillId="7" borderId="1" xfId="0" applyNumberFormat="1" applyFont="1" applyFill="1" applyBorder="1"/>
    <xf numFmtId="3" fontId="11" fillId="4" borderId="1" xfId="0" applyNumberFormat="1" applyFont="1" applyFill="1" applyBorder="1"/>
    <xf numFmtId="3" fontId="10" fillId="3" borderId="1" xfId="0" applyNumberFormat="1" applyFont="1" applyFill="1" applyBorder="1"/>
    <xf numFmtId="0" fontId="10" fillId="5" borderId="1" xfId="0" applyFont="1" applyFill="1" applyBorder="1" applyAlignment="1">
      <alignment horizontal="right"/>
    </xf>
    <xf numFmtId="1" fontId="10" fillId="13" borderId="1" xfId="0" applyNumberFormat="1" applyFont="1" applyFill="1" applyBorder="1" applyAlignment="1">
      <alignment horizontal="right"/>
    </xf>
    <xf numFmtId="22" fontId="11" fillId="3" borderId="1" xfId="0" applyNumberFormat="1" applyFont="1" applyFill="1" applyBorder="1" applyAlignment="1">
      <alignment horizontal="right"/>
    </xf>
    <xf numFmtId="165" fontId="11" fillId="3" borderId="1" xfId="0" applyNumberFormat="1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3" fontId="10" fillId="11" borderId="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0" fillId="3" borderId="1" xfId="0" applyNumberFormat="1" applyFont="1" applyFill="1" applyBorder="1" applyAlignment="1">
      <alignment horizontal="right"/>
    </xf>
    <xf numFmtId="165" fontId="10" fillId="0" borderId="1" xfId="0" applyNumberFormat="1" applyFont="1" applyBorder="1"/>
    <xf numFmtId="2" fontId="7" fillId="3" borderId="1" xfId="0" applyNumberFormat="1" applyFont="1" applyFill="1" applyBorder="1" applyAlignment="1">
      <alignment horizontal="right"/>
    </xf>
    <xf numFmtId="2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2" fontId="7" fillId="3" borderId="1" xfId="0" applyNumberFormat="1" applyFont="1" applyFill="1" applyBorder="1"/>
    <xf numFmtId="1" fontId="7" fillId="3" borderId="1" xfId="0" applyNumberFormat="1" applyFont="1" applyFill="1" applyBorder="1"/>
    <xf numFmtId="165" fontId="7" fillId="3" borderId="1" xfId="0" applyNumberFormat="1" applyFont="1" applyFill="1" applyBorder="1"/>
    <xf numFmtId="166" fontId="6" fillId="3" borderId="1" xfId="0" applyNumberFormat="1" applyFont="1" applyFill="1" applyBorder="1" applyAlignment="1">
      <alignment horizontal="right" vertical="center" wrapText="1"/>
    </xf>
    <xf numFmtId="166" fontId="7" fillId="3" borderId="1" xfId="0" applyNumberFormat="1" applyFont="1" applyFill="1" applyBorder="1" applyAlignment="1">
      <alignment horizontal="right"/>
    </xf>
    <xf numFmtId="2" fontId="9" fillId="3" borderId="1" xfId="0" applyNumberFormat="1" applyFont="1" applyFill="1" applyBorder="1"/>
    <xf numFmtId="0" fontId="9" fillId="3" borderId="1" xfId="0" applyFont="1" applyFill="1" applyBorder="1"/>
    <xf numFmtId="1" fontId="9" fillId="3" borderId="1" xfId="0" applyNumberFormat="1" applyFont="1" applyFill="1" applyBorder="1"/>
    <xf numFmtId="2" fontId="0" fillId="3" borderId="1" xfId="0" applyNumberFormat="1" applyFill="1" applyBorder="1"/>
    <xf numFmtId="1" fontId="0" fillId="3" borderId="1" xfId="0" applyNumberFormat="1" applyFill="1" applyBorder="1"/>
    <xf numFmtId="0" fontId="9" fillId="9" borderId="1" xfId="0" applyFont="1" applyFill="1" applyBorder="1" applyAlignment="1">
      <alignment horizontal="center"/>
    </xf>
    <xf numFmtId="165" fontId="9" fillId="9" borderId="1" xfId="0" applyNumberFormat="1" applyFont="1" applyFill="1" applyBorder="1" applyAlignment="1">
      <alignment horizontal="center"/>
    </xf>
    <xf numFmtId="167" fontId="9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" fontId="5" fillId="9" borderId="1" xfId="1" applyNumberFormat="1" applyFont="1" applyFill="1" applyBorder="1" applyAlignment="1">
      <alignment horizontal="right"/>
    </xf>
    <xf numFmtId="3" fontId="8" fillId="9" borderId="1" xfId="0" applyNumberFormat="1" applyFont="1" applyFill="1" applyBorder="1" applyAlignment="1">
      <alignment horizontal="right" vertical="center" wrapText="1"/>
    </xf>
    <xf numFmtId="3" fontId="9" fillId="9" borderId="1" xfId="0" applyNumberFormat="1" applyFont="1" applyFill="1" applyBorder="1" applyAlignment="1">
      <alignment horizontal="right"/>
    </xf>
    <xf numFmtId="165" fontId="0" fillId="9" borderId="1" xfId="0" applyNumberFormat="1" applyFill="1" applyBorder="1"/>
    <xf numFmtId="0" fontId="0" fillId="9" borderId="1" xfId="0" applyFill="1" applyBorder="1"/>
    <xf numFmtId="0" fontId="9" fillId="9" borderId="1" xfId="0" applyFont="1" applyFill="1" applyBorder="1"/>
    <xf numFmtId="2" fontId="0" fillId="9" borderId="1" xfId="0" applyNumberFormat="1" applyFill="1" applyBorder="1"/>
    <xf numFmtId="2" fontId="7" fillId="9" borderId="1" xfId="0" applyNumberFormat="1" applyFont="1" applyFill="1" applyBorder="1"/>
    <xf numFmtId="0" fontId="7" fillId="9" borderId="1" xfId="0" applyFont="1" applyFill="1" applyBorder="1"/>
    <xf numFmtId="1" fontId="7" fillId="9" borderId="1" xfId="0" applyNumberFormat="1" applyFont="1" applyFill="1" applyBorder="1"/>
    <xf numFmtId="2" fontId="9" fillId="9" borderId="1" xfId="0" applyNumberFormat="1" applyFont="1" applyFill="1" applyBorder="1"/>
    <xf numFmtId="1" fontId="9" fillId="9" borderId="1" xfId="0" applyNumberFormat="1" applyFont="1" applyFill="1" applyBorder="1" applyAlignment="1">
      <alignment horizontal="right"/>
    </xf>
    <xf numFmtId="3" fontId="9" fillId="9" borderId="1" xfId="0" applyNumberFormat="1" applyFont="1" applyFill="1" applyBorder="1" applyAlignment="1">
      <alignment horizontal="right" vertical="center" wrapText="1"/>
    </xf>
    <xf numFmtId="0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5" fontId="9" fillId="9" borderId="1" xfId="0" applyNumberFormat="1" applyFont="1" applyFill="1" applyBorder="1"/>
    <xf numFmtId="1" fontId="9" fillId="9" borderId="1" xfId="0" applyNumberFormat="1" applyFont="1" applyFill="1" applyBorder="1"/>
    <xf numFmtId="0" fontId="9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right" vertical="center" wrapText="1"/>
    </xf>
    <xf numFmtId="1" fontId="6" fillId="13" borderId="1" xfId="0" applyNumberFormat="1" applyFont="1" applyFill="1" applyBorder="1" applyAlignment="1">
      <alignment horizontal="right" vertical="center" wrapText="1"/>
    </xf>
    <xf numFmtId="1" fontId="7" fillId="3" borderId="1" xfId="0" applyNumberFormat="1" applyFont="1" applyFill="1" applyBorder="1" applyAlignment="1">
      <alignment horizontal="right" vertical="center" wrapText="1"/>
    </xf>
    <xf numFmtId="1" fontId="9" fillId="9" borderId="1" xfId="0" applyNumberFormat="1" applyFont="1" applyFill="1" applyBorder="1" applyAlignment="1">
      <alignment horizontal="right" vertical="center" wrapText="1"/>
    </xf>
    <xf numFmtId="2" fontId="7" fillId="4" borderId="1" xfId="0" applyNumberFormat="1" applyFont="1" applyFill="1" applyBorder="1"/>
    <xf numFmtId="2" fontId="9" fillId="4" borderId="1" xfId="0" applyNumberFormat="1" applyFont="1" applyFill="1" applyBorder="1"/>
    <xf numFmtId="0" fontId="1" fillId="9" borderId="1" xfId="0" applyNumberFormat="1" applyFont="1" applyFill="1" applyBorder="1" applyAlignment="1">
      <alignment horizontal="center"/>
    </xf>
    <xf numFmtId="165" fontId="7" fillId="9" borderId="1" xfId="0" applyNumberFormat="1" applyFont="1" applyFill="1" applyBorder="1" applyAlignment="1">
      <alignment horizontal="center"/>
    </xf>
    <xf numFmtId="167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right"/>
    </xf>
    <xf numFmtId="1" fontId="7" fillId="9" borderId="1" xfId="0" applyNumberFormat="1" applyFont="1" applyFill="1" applyBorder="1" applyAlignment="1">
      <alignment horizontal="right"/>
    </xf>
    <xf numFmtId="3" fontId="7" fillId="9" borderId="1" xfId="0" applyNumberFormat="1" applyFont="1" applyFill="1" applyBorder="1" applyAlignment="1">
      <alignment horizontal="right"/>
    </xf>
    <xf numFmtId="168" fontId="1" fillId="3" borderId="1" xfId="0" applyNumberFormat="1" applyFont="1" applyFill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168" fontId="7" fillId="3" borderId="1" xfId="0" applyNumberFormat="1" applyFont="1" applyFill="1" applyBorder="1" applyAlignment="1">
      <alignment horizontal="center"/>
    </xf>
    <xf numFmtId="168" fontId="7" fillId="7" borderId="1" xfId="0" applyNumberFormat="1" applyFont="1" applyFill="1" applyBorder="1"/>
    <xf numFmtId="168" fontId="9" fillId="9" borderId="1" xfId="0" applyNumberFormat="1" applyFont="1" applyFill="1" applyBorder="1"/>
    <xf numFmtId="168" fontId="7" fillId="9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315"/>
  <sheetViews>
    <sheetView tabSelected="1" topLeftCell="Y1" zoomScale="80" zoomScaleNormal="80" workbookViewId="0">
      <selection activeCell="AG6" sqref="AG6"/>
    </sheetView>
  </sheetViews>
  <sheetFormatPr defaultRowHeight="15" x14ac:dyDescent="0.25"/>
  <cols>
    <col min="1" max="1" width="12.7109375" style="12" customWidth="1"/>
    <col min="2" max="3" width="19.42578125" style="191" customWidth="1"/>
    <col min="4" max="4" width="15.140625" style="13" customWidth="1"/>
    <col min="5" max="5" width="22.85546875" style="12" customWidth="1"/>
    <col min="6" max="6" width="10.140625" style="12" customWidth="1"/>
    <col min="7" max="8" width="13.28515625" style="11" customWidth="1"/>
    <col min="9" max="9" width="12.140625" style="11" customWidth="1"/>
    <col min="10" max="11" width="19.42578125" style="12" customWidth="1"/>
    <col min="12" max="12" width="15.140625" style="11" customWidth="1"/>
    <col min="13" max="15" width="12.140625" style="11" customWidth="1"/>
    <col min="16" max="16" width="6.5703125" style="11" customWidth="1"/>
    <col min="17" max="18" width="13.28515625" style="11" customWidth="1"/>
    <col min="19" max="19" width="12.140625" style="11" customWidth="1"/>
    <col min="20" max="21" width="17.28515625" style="11" customWidth="1"/>
    <col min="22" max="25" width="12.140625" style="11" customWidth="1"/>
    <col min="26" max="26" width="9.140625" style="10"/>
    <col min="27" max="27" width="9.140625" style="14"/>
    <col min="28" max="29" width="19.42578125" style="14" customWidth="1"/>
    <col min="30" max="30" width="18.5703125" style="142" customWidth="1"/>
    <col min="31" max="31" width="14.85546875" style="150" customWidth="1"/>
    <col min="32" max="33" width="14.85546875" style="142" customWidth="1"/>
    <col min="34" max="35" width="9.140625" style="14"/>
    <col min="36" max="37" width="19.42578125" style="14" customWidth="1"/>
    <col min="38" max="41" width="15.28515625" style="143" customWidth="1"/>
    <col min="42" max="42" width="12.140625" style="20" customWidth="1"/>
    <col min="43" max="43" width="9.140625" style="14"/>
    <col min="44" max="16384" width="9.140625" style="10"/>
  </cols>
  <sheetData>
    <row r="1" spans="1:42" ht="98.25" customHeight="1" x14ac:dyDescent="0.2">
      <c r="A1" s="1" t="s">
        <v>164</v>
      </c>
      <c r="B1" s="188" t="s">
        <v>799</v>
      </c>
      <c r="C1" s="188" t="s">
        <v>798</v>
      </c>
      <c r="D1" s="4" t="s">
        <v>213</v>
      </c>
      <c r="E1" s="1" t="s">
        <v>170</v>
      </c>
      <c r="F1" s="1"/>
      <c r="G1" s="9" t="s">
        <v>165</v>
      </c>
      <c r="H1" s="9" t="s">
        <v>205</v>
      </c>
      <c r="I1" s="8" t="s">
        <v>580</v>
      </c>
      <c r="J1" s="195" t="s">
        <v>202</v>
      </c>
      <c r="K1" s="195" t="s">
        <v>203</v>
      </c>
      <c r="L1" s="8" t="s">
        <v>577</v>
      </c>
      <c r="M1" s="8" t="s">
        <v>578</v>
      </c>
      <c r="N1" s="8" t="s">
        <v>579</v>
      </c>
      <c r="O1" s="8" t="s">
        <v>581</v>
      </c>
      <c r="P1" s="9"/>
      <c r="Q1" s="9" t="s">
        <v>172</v>
      </c>
      <c r="R1" s="9" t="s">
        <v>206</v>
      </c>
      <c r="S1" s="8" t="s">
        <v>787</v>
      </c>
      <c r="T1" s="195" t="s">
        <v>788</v>
      </c>
      <c r="U1" s="195" t="s">
        <v>789</v>
      </c>
      <c r="V1" s="8" t="s">
        <v>150</v>
      </c>
      <c r="W1" s="8" t="s">
        <v>785</v>
      </c>
      <c r="X1" s="8" t="s">
        <v>786</v>
      </c>
      <c r="Y1" s="8" t="s">
        <v>153</v>
      </c>
      <c r="AA1" s="8" t="s">
        <v>778</v>
      </c>
      <c r="AB1" s="1" t="s">
        <v>779</v>
      </c>
      <c r="AC1" s="1" t="s">
        <v>780</v>
      </c>
      <c r="AD1" s="8" t="s">
        <v>781</v>
      </c>
      <c r="AE1" s="8" t="s">
        <v>782</v>
      </c>
      <c r="AF1" s="8" t="s">
        <v>783</v>
      </c>
      <c r="AG1" s="8" t="s">
        <v>784</v>
      </c>
      <c r="AI1" s="8" t="s">
        <v>777</v>
      </c>
      <c r="AJ1" s="1" t="s">
        <v>771</v>
      </c>
      <c r="AK1" s="1" t="s">
        <v>772</v>
      </c>
      <c r="AL1" s="175" t="s">
        <v>773</v>
      </c>
      <c r="AM1" s="175" t="s">
        <v>774</v>
      </c>
      <c r="AN1" s="175" t="s">
        <v>775</v>
      </c>
      <c r="AO1" s="175" t="s">
        <v>776</v>
      </c>
      <c r="AP1" s="175" t="s">
        <v>776</v>
      </c>
    </row>
    <row r="2" spans="1:42" ht="15" customHeight="1" x14ac:dyDescent="0.25">
      <c r="A2" s="12" t="s">
        <v>193</v>
      </c>
      <c r="B2" s="189">
        <v>35392.958333333336</v>
      </c>
      <c r="C2" s="189">
        <v>35394.375</v>
      </c>
      <c r="D2" s="13">
        <f>C2-B2</f>
        <v>1.4166666666642413</v>
      </c>
      <c r="E2" s="7" t="s">
        <v>6</v>
      </c>
      <c r="F2" s="7"/>
      <c r="G2" s="20">
        <v>7186.66</v>
      </c>
      <c r="H2" s="20">
        <v>28292.647764076799</v>
      </c>
      <c r="I2" s="19" t="s">
        <v>586</v>
      </c>
      <c r="J2" s="17">
        <v>35392.958333333336</v>
      </c>
      <c r="K2" s="17">
        <v>35394.375</v>
      </c>
      <c r="L2" s="19">
        <v>2878151.8181759994</v>
      </c>
      <c r="M2" s="19">
        <v>71.350811938673687</v>
      </c>
      <c r="N2" s="19">
        <v>1432.9130000907194</v>
      </c>
      <c r="O2" s="19">
        <f>M2+N2</f>
        <v>1504.263812029393</v>
      </c>
      <c r="Q2" s="21">
        <v>2071.52</v>
      </c>
      <c r="R2" s="21">
        <v>8155.2189328896002</v>
      </c>
      <c r="S2" s="23" t="s">
        <v>582</v>
      </c>
      <c r="T2" s="140">
        <v>35392.979166666664</v>
      </c>
      <c r="U2" s="140">
        <v>35394</v>
      </c>
      <c r="V2" s="19">
        <v>159761.402352</v>
      </c>
      <c r="W2" s="145">
        <v>5.0802348799999999</v>
      </c>
      <c r="X2" s="145">
        <v>189.64698244000002</v>
      </c>
      <c r="Y2" s="19">
        <f>W2+X2</f>
        <v>194.72721732000002</v>
      </c>
      <c r="AA2" s="141" t="s">
        <v>790</v>
      </c>
      <c r="AB2" s="140">
        <v>35392.958333333336</v>
      </c>
      <c r="AC2" s="140">
        <v>35394.375</v>
      </c>
      <c r="AD2" s="142">
        <v>429863.37508799997</v>
      </c>
      <c r="AI2" s="14" t="s">
        <v>794</v>
      </c>
      <c r="AJ2" s="140">
        <v>35393.041666666664</v>
      </c>
      <c r="AK2" s="140">
        <v>35394.416666666664</v>
      </c>
      <c r="AL2" s="143">
        <v>13685900.591375999</v>
      </c>
      <c r="AP2" s="16"/>
    </row>
    <row r="3" spans="1:42" ht="15" customHeight="1" x14ac:dyDescent="0.25">
      <c r="A3" s="12" t="s">
        <v>194</v>
      </c>
      <c r="B3" s="189">
        <v>35404.298611111109</v>
      </c>
      <c r="C3" s="189">
        <v>35405.461805555555</v>
      </c>
      <c r="D3" s="13">
        <f t="shared" ref="D3:D66" si="0">C3-B3</f>
        <v>1.1631944444452529</v>
      </c>
      <c r="E3" s="7" t="s">
        <v>6</v>
      </c>
      <c r="F3" s="7"/>
      <c r="G3" s="20">
        <v>6179.9</v>
      </c>
      <c r="H3" s="20">
        <v>24329.206323552</v>
      </c>
      <c r="I3" s="19" t="s">
        <v>587</v>
      </c>
      <c r="J3" s="17">
        <v>35404.298611111109</v>
      </c>
      <c r="K3" s="17">
        <v>35405.461805555555</v>
      </c>
      <c r="L3" s="19">
        <v>5055359.6581920004</v>
      </c>
      <c r="M3" s="19">
        <v>665.88043182436718</v>
      </c>
      <c r="N3" s="19">
        <v>8670.0535244488783</v>
      </c>
      <c r="O3" s="19">
        <f t="shared" ref="O3:O5" si="1">M3+N3</f>
        <v>9335.9339562732457</v>
      </c>
      <c r="Q3" s="21">
        <v>1624.48</v>
      </c>
      <c r="R3" s="21">
        <v>6395.2991291904</v>
      </c>
      <c r="S3" s="23" t="s">
        <v>583</v>
      </c>
      <c r="T3" s="140">
        <v>35404.496527777781</v>
      </c>
      <c r="U3" s="140">
        <v>35405.34375</v>
      </c>
      <c r="V3" s="19">
        <v>217745.24975999998</v>
      </c>
      <c r="W3" s="145">
        <v>104.326252</v>
      </c>
      <c r="X3" s="145">
        <v>2063.3918275999999</v>
      </c>
      <c r="Y3" s="19">
        <f t="shared" ref="Y3:Y6" si="2">W3+X3</f>
        <v>2167.7180795999998</v>
      </c>
      <c r="AA3" s="141" t="s">
        <v>791</v>
      </c>
      <c r="AB3" s="140">
        <v>35404.298611111109</v>
      </c>
      <c r="AC3" s="140">
        <v>35405.461805555555</v>
      </c>
      <c r="AD3" s="142">
        <v>1404579.1897440001</v>
      </c>
      <c r="AI3" s="14" t="s">
        <v>795</v>
      </c>
      <c r="AJ3" s="140">
        <v>35404.375</v>
      </c>
      <c r="AK3" s="140">
        <v>35405.375</v>
      </c>
      <c r="AL3" s="143">
        <v>22514369.510015998</v>
      </c>
      <c r="AP3" s="16"/>
    </row>
    <row r="4" spans="1:42" ht="15" customHeight="1" x14ac:dyDescent="0.25">
      <c r="A4" s="12" t="s">
        <v>195</v>
      </c>
      <c r="B4" s="189">
        <v>35454.65625</v>
      </c>
      <c r="C4" s="189">
        <v>35455.65625</v>
      </c>
      <c r="D4" s="13">
        <f t="shared" si="0"/>
        <v>1</v>
      </c>
      <c r="E4" s="7" t="s">
        <v>7</v>
      </c>
      <c r="F4" s="7"/>
      <c r="G4" s="20">
        <v>7347.6</v>
      </c>
      <c r="H4" s="20">
        <v>28926.240939648003</v>
      </c>
      <c r="I4" s="19" t="s">
        <v>588</v>
      </c>
      <c r="J4" s="17">
        <v>35454.65625</v>
      </c>
      <c r="K4" s="17">
        <v>35455.65625</v>
      </c>
      <c r="L4" s="19">
        <v>2200694.9680799996</v>
      </c>
      <c r="M4" s="19">
        <v>148.64374489703346</v>
      </c>
      <c r="N4" s="19">
        <v>2076.0228612900301</v>
      </c>
      <c r="O4" s="19">
        <f t="shared" si="1"/>
        <v>2224.6666061870637</v>
      </c>
      <c r="Q4" s="21">
        <v>4314.5</v>
      </c>
      <c r="R4" s="21">
        <v>16985.446476960002</v>
      </c>
      <c r="S4" s="23" t="s">
        <v>584</v>
      </c>
      <c r="T4" s="140">
        <v>35454.670138888891</v>
      </c>
      <c r="U4" s="140">
        <v>35455.604166666664</v>
      </c>
      <c r="V4" s="19">
        <v>42815.0772</v>
      </c>
      <c r="W4" s="145">
        <v>8.7543333200000006</v>
      </c>
      <c r="X4" s="145">
        <v>139.20750755999998</v>
      </c>
      <c r="Y4" s="19">
        <f t="shared" si="2"/>
        <v>147.96184087999998</v>
      </c>
      <c r="AA4" s="141" t="s">
        <v>792</v>
      </c>
      <c r="AB4" s="140">
        <v>35454.614583333336</v>
      </c>
      <c r="AC4" s="140">
        <v>35455.662499999999</v>
      </c>
      <c r="AD4" s="142">
        <v>317810.20161599998</v>
      </c>
      <c r="AI4" s="14" t="s">
        <v>796</v>
      </c>
      <c r="AJ4" s="140">
        <v>35454.642361111109</v>
      </c>
      <c r="AK4" s="140">
        <v>35455.770833333336</v>
      </c>
      <c r="AL4" s="143">
        <v>11268683.661455998</v>
      </c>
      <c r="AP4" s="16"/>
    </row>
    <row r="5" spans="1:42" ht="15" customHeight="1" x14ac:dyDescent="0.25">
      <c r="A5" s="12" t="s">
        <v>196</v>
      </c>
      <c r="B5" s="189">
        <v>35531.614583333336</v>
      </c>
      <c r="C5" s="189">
        <v>35532.625</v>
      </c>
      <c r="D5" s="13">
        <f t="shared" si="0"/>
        <v>1.0104166666642413</v>
      </c>
      <c r="E5" s="7" t="s">
        <v>6</v>
      </c>
      <c r="F5" s="7"/>
      <c r="G5" s="20">
        <v>3896.48</v>
      </c>
      <c r="H5" s="20">
        <v>15339.7734357504</v>
      </c>
      <c r="I5" s="19" t="s">
        <v>589</v>
      </c>
      <c r="J5" s="17">
        <v>35531.614583333336</v>
      </c>
      <c r="K5" s="17">
        <v>35532.625</v>
      </c>
      <c r="L5" s="19">
        <v>11408138.484335998</v>
      </c>
      <c r="M5" s="23">
        <v>4690.6468293567996</v>
      </c>
      <c r="N5" s="23">
        <v>15342.012156400253</v>
      </c>
      <c r="O5" s="19">
        <f t="shared" si="1"/>
        <v>20032.658985757051</v>
      </c>
      <c r="Q5" s="27" t="s">
        <v>590</v>
      </c>
      <c r="R5" s="27" t="s">
        <v>590</v>
      </c>
      <c r="S5" s="23" t="s">
        <v>585</v>
      </c>
      <c r="T5" s="140">
        <v>35531.673611111109</v>
      </c>
      <c r="U5" s="140">
        <v>35532.5</v>
      </c>
      <c r="V5" s="23">
        <v>553660.11259199993</v>
      </c>
      <c r="W5" s="146">
        <v>14.65103452</v>
      </c>
      <c r="X5" s="146">
        <v>4279.1907016000005</v>
      </c>
      <c r="Y5" s="19">
        <f t="shared" si="2"/>
        <v>4293.8417361200009</v>
      </c>
      <c r="AA5" s="141" t="s">
        <v>793</v>
      </c>
      <c r="AB5" s="140">
        <v>35531.59375</v>
      </c>
      <c r="AC5" s="140">
        <v>35532.645833333336</v>
      </c>
      <c r="AD5" s="142">
        <v>3021031.847232</v>
      </c>
      <c r="AI5" s="14" t="s">
        <v>797</v>
      </c>
      <c r="AJ5" s="140">
        <v>35531.614583333336</v>
      </c>
      <c r="AK5" s="140">
        <v>35532.625</v>
      </c>
      <c r="AL5" s="151">
        <v>49661575.030656002</v>
      </c>
      <c r="AM5" s="151"/>
      <c r="AN5" s="151"/>
      <c r="AO5" s="151"/>
      <c r="AP5" s="16"/>
    </row>
    <row r="6" spans="1:42" ht="15" customHeight="1" x14ac:dyDescent="0.25">
      <c r="A6" s="12" t="s">
        <v>197</v>
      </c>
      <c r="B6" s="189">
        <v>35774.274305555555</v>
      </c>
      <c r="C6" s="189">
        <v>35774.871527777781</v>
      </c>
      <c r="D6" s="13">
        <f t="shared" si="0"/>
        <v>0.59722222222626442</v>
      </c>
      <c r="E6" s="7" t="s">
        <v>6</v>
      </c>
      <c r="F6" s="7"/>
      <c r="G6" s="15">
        <v>7743.6</v>
      </c>
      <c r="H6" s="15">
        <v>30485.225017728004</v>
      </c>
      <c r="I6" s="19" t="s">
        <v>215</v>
      </c>
      <c r="J6" s="17">
        <v>35774.274305555555</v>
      </c>
      <c r="K6" s="17">
        <v>35774.871527777781</v>
      </c>
      <c r="L6" s="19">
        <v>5786548.2974999994</v>
      </c>
      <c r="M6" s="19">
        <v>1273.0406254499999</v>
      </c>
      <c r="N6" s="19">
        <v>21410.228700749994</v>
      </c>
      <c r="O6" s="19">
        <v>22683.269326199996</v>
      </c>
      <c r="P6" s="16"/>
      <c r="Q6" s="5">
        <v>572</v>
      </c>
      <c r="R6" s="5">
        <v>2251.86589056</v>
      </c>
      <c r="S6" s="23" t="s">
        <v>403</v>
      </c>
      <c r="T6" s="140">
        <v>35774.309027777781</v>
      </c>
      <c r="U6" s="140">
        <v>35774.864583333336</v>
      </c>
      <c r="V6" s="23">
        <v>140423.25914999997</v>
      </c>
      <c r="W6" s="23">
        <v>68.807396983499984</v>
      </c>
      <c r="X6" s="23">
        <v>1193.5977027749996</v>
      </c>
      <c r="Y6" s="19">
        <f t="shared" si="2"/>
        <v>1262.4050997584995</v>
      </c>
      <c r="AA6" s="141" t="s">
        <v>596</v>
      </c>
      <c r="AB6" s="140">
        <v>35774.246527777781</v>
      </c>
      <c r="AC6" s="140">
        <v>35774.847222222219</v>
      </c>
      <c r="AD6" s="150">
        <v>1317299.862</v>
      </c>
      <c r="AE6" s="150">
        <v>23.711397515999998</v>
      </c>
      <c r="AF6" s="142">
        <v>23.711397515999998</v>
      </c>
      <c r="AG6" s="142">
        <v>47.422795031999996</v>
      </c>
      <c r="AI6" s="14" t="s">
        <v>682</v>
      </c>
      <c r="AJ6" s="140">
        <v>35774.375</v>
      </c>
      <c r="AK6" s="140">
        <v>35775.048611111109</v>
      </c>
      <c r="AL6" s="143">
        <v>31714872</v>
      </c>
      <c r="AM6" s="143">
        <v>1554.028728</v>
      </c>
      <c r="AN6" s="143">
        <v>22517.559120000002</v>
      </c>
      <c r="AO6" s="143">
        <v>24071.587848000003</v>
      </c>
      <c r="AP6" s="16">
        <v>22683.269326199996</v>
      </c>
    </row>
    <row r="7" spans="1:42" ht="15" customHeight="1" x14ac:dyDescent="0.25">
      <c r="A7" s="12" t="s">
        <v>198</v>
      </c>
      <c r="B7" s="189">
        <v>35799.253472222219</v>
      </c>
      <c r="C7" s="189">
        <v>35799.520833333336</v>
      </c>
      <c r="D7" s="13">
        <f t="shared" si="0"/>
        <v>0.26736111111677019</v>
      </c>
      <c r="E7" s="7" t="s">
        <v>6</v>
      </c>
      <c r="F7" s="7"/>
      <c r="G7" s="15">
        <v>10698.2</v>
      </c>
      <c r="H7" s="15">
        <v>42116.978444736007</v>
      </c>
      <c r="I7" s="19" t="s">
        <v>217</v>
      </c>
      <c r="J7" s="17">
        <v>35799.253472222219</v>
      </c>
      <c r="K7" s="17">
        <v>35799.520833333336</v>
      </c>
      <c r="L7" s="19">
        <v>3659669.6940000001</v>
      </c>
      <c r="M7" s="19">
        <v>3513.2829062400001</v>
      </c>
      <c r="N7" s="19">
        <v>13174.810898399999</v>
      </c>
      <c r="O7" s="19">
        <v>16688.093804640001</v>
      </c>
      <c r="P7" s="16"/>
      <c r="Q7" s="5">
        <v>0</v>
      </c>
      <c r="R7" s="5">
        <v>0</v>
      </c>
      <c r="S7" s="23" t="s">
        <v>405</v>
      </c>
      <c r="T7" s="140">
        <v>35799.256944444445</v>
      </c>
      <c r="U7" s="140">
        <v>35799.5</v>
      </c>
      <c r="V7" s="23">
        <v>36443.785949999998</v>
      </c>
      <c r="W7" s="23">
        <v>0.65598814709999997</v>
      </c>
      <c r="X7" s="23">
        <v>20.772957991499997</v>
      </c>
      <c r="Y7" s="23">
        <v>21.428946138599997</v>
      </c>
      <c r="AA7" s="141" t="s">
        <v>597</v>
      </c>
      <c r="AB7" s="140">
        <v>35799.267361111109</v>
      </c>
      <c r="AC7" s="140">
        <v>35799.447916666664</v>
      </c>
      <c r="AD7" s="150">
        <v>489881.505</v>
      </c>
      <c r="AE7" s="150">
        <v>8.81786709</v>
      </c>
      <c r="AF7" s="142">
        <v>8.81786709</v>
      </c>
      <c r="AG7" s="142">
        <v>17.63573418</v>
      </c>
      <c r="AJ7" s="140"/>
      <c r="AK7" s="140"/>
      <c r="AP7" s="16">
        <v>16688.093804640001</v>
      </c>
    </row>
    <row r="8" spans="1:42" ht="15" customHeight="1" x14ac:dyDescent="0.25">
      <c r="A8" s="12" t="s">
        <v>199</v>
      </c>
      <c r="B8" s="189">
        <v>35803.350694444445</v>
      </c>
      <c r="C8" s="189">
        <v>35803.819444444445</v>
      </c>
      <c r="D8" s="13">
        <f t="shared" si="0"/>
        <v>0.46875</v>
      </c>
      <c r="E8" s="7" t="s">
        <v>7</v>
      </c>
      <c r="F8" s="7"/>
      <c r="G8" s="15">
        <v>7906.2</v>
      </c>
      <c r="H8" s="15">
        <v>31125.353328575999</v>
      </c>
      <c r="I8" s="19" t="s">
        <v>219</v>
      </c>
      <c r="J8" s="17">
        <v>35803.350694444445</v>
      </c>
      <c r="K8" s="17">
        <v>35803.819444444445</v>
      </c>
      <c r="L8" s="19">
        <v>2235898.4759999998</v>
      </c>
      <c r="M8" s="19">
        <v>313.02578663999998</v>
      </c>
      <c r="N8" s="19">
        <v>2235.8984759999998</v>
      </c>
      <c r="O8" s="19">
        <v>2548.9242626400001</v>
      </c>
      <c r="P8" s="16"/>
      <c r="Q8" s="5">
        <v>1051.3</v>
      </c>
      <c r="R8" s="5">
        <v>4138.7877810239997</v>
      </c>
      <c r="S8" s="23" t="s">
        <v>407</v>
      </c>
      <c r="T8" s="140">
        <v>35803.40625</v>
      </c>
      <c r="U8" s="140"/>
      <c r="V8" s="23">
        <v>0</v>
      </c>
      <c r="W8" s="23">
        <v>0</v>
      </c>
      <c r="X8" s="23">
        <v>0</v>
      </c>
      <c r="Y8" s="23">
        <v>0</v>
      </c>
      <c r="AA8" s="141" t="s">
        <v>598</v>
      </c>
      <c r="AB8" s="140">
        <v>35803.357638888891</v>
      </c>
      <c r="AC8" s="140">
        <v>35803.815972222219</v>
      </c>
      <c r="AD8" s="150">
        <v>659782.60499999998</v>
      </c>
      <c r="AE8" s="150">
        <v>11.87608689</v>
      </c>
      <c r="AF8" s="142">
        <v>11.87608689</v>
      </c>
      <c r="AG8" s="142">
        <v>23.75217378</v>
      </c>
      <c r="AI8" s="14" t="s">
        <v>683</v>
      </c>
      <c r="AJ8" s="140">
        <v>35803.479166666664</v>
      </c>
      <c r="AK8" s="140">
        <v>35804.128472222219</v>
      </c>
      <c r="AL8" s="143">
        <v>21350904.899999999</v>
      </c>
      <c r="AM8" s="143">
        <v>384.31628819999997</v>
      </c>
      <c r="AN8" s="143">
        <v>2562.1085880000001</v>
      </c>
      <c r="AO8" s="143">
        <v>2946.4248762000002</v>
      </c>
      <c r="AP8" s="16">
        <v>2548.9242626400001</v>
      </c>
    </row>
    <row r="9" spans="1:42" ht="15" customHeight="1" x14ac:dyDescent="0.25">
      <c r="A9" s="12" t="s">
        <v>200</v>
      </c>
      <c r="B9" s="189">
        <v>35857.256944444445</v>
      </c>
      <c r="C9" s="189">
        <v>35857.413194444445</v>
      </c>
      <c r="D9" s="13">
        <f t="shared" si="0"/>
        <v>0.15625</v>
      </c>
      <c r="E9" s="7" t="s">
        <v>6</v>
      </c>
      <c r="F9" s="7"/>
      <c r="G9" s="5">
        <v>3942.65</v>
      </c>
      <c r="H9" s="5">
        <v>15521.536806672</v>
      </c>
      <c r="I9" s="19" t="s">
        <v>221</v>
      </c>
      <c r="J9" s="17">
        <v>35857.256944444445</v>
      </c>
      <c r="K9" s="17">
        <v>35857.413194444445</v>
      </c>
      <c r="L9" s="19">
        <v>832798.55850000004</v>
      </c>
      <c r="M9" s="19">
        <v>99.935827020000005</v>
      </c>
      <c r="N9" s="19">
        <v>582.95899095000004</v>
      </c>
      <c r="O9" s="19">
        <v>682.89481797000008</v>
      </c>
      <c r="P9" s="6"/>
      <c r="Q9" s="27" t="s">
        <v>590</v>
      </c>
      <c r="R9" s="27" t="s">
        <v>590</v>
      </c>
      <c r="S9" s="23" t="s">
        <v>409</v>
      </c>
      <c r="T9" s="140">
        <v>35857.371527777781</v>
      </c>
      <c r="U9" s="140">
        <v>35857.427083333336</v>
      </c>
      <c r="V9" s="23">
        <v>1953.86265</v>
      </c>
      <c r="W9" s="23">
        <v>0</v>
      </c>
      <c r="X9" s="23">
        <v>76.200643349999993</v>
      </c>
      <c r="Y9" s="23">
        <v>76.200643349999993</v>
      </c>
      <c r="AA9" s="141" t="s">
        <v>599</v>
      </c>
      <c r="AB9" s="140">
        <v>35857.253472222219</v>
      </c>
      <c r="AC9" s="140">
        <v>35857.430555555555</v>
      </c>
      <c r="AD9" s="150">
        <v>397851.74249999999</v>
      </c>
      <c r="AE9" s="147">
        <v>7.1613313650000006</v>
      </c>
      <c r="AF9" s="147">
        <v>7.1613313650000006</v>
      </c>
      <c r="AG9" s="147">
        <v>14.322662730000001</v>
      </c>
      <c r="AI9" s="14" t="s">
        <v>684</v>
      </c>
      <c r="AJ9" s="140">
        <v>35857.503472222219</v>
      </c>
      <c r="AK9" s="140">
        <v>35857.642361111109</v>
      </c>
      <c r="AL9" s="143">
        <v>4247527.5</v>
      </c>
      <c r="AM9" s="143">
        <v>76.455494999999999</v>
      </c>
      <c r="AN9" s="143">
        <v>467.228025</v>
      </c>
      <c r="AO9" s="143">
        <v>543.68352000000004</v>
      </c>
      <c r="AP9" s="16">
        <v>682.89481797000008</v>
      </c>
    </row>
    <row r="10" spans="1:42" s="161" customFormat="1" ht="15" customHeight="1" x14ac:dyDescent="0.25">
      <c r="A10" s="152" t="s">
        <v>201</v>
      </c>
      <c r="B10" s="190">
        <v>35996.826388888891</v>
      </c>
      <c r="C10" s="190">
        <v>35997.15625</v>
      </c>
      <c r="D10" s="154">
        <f t="shared" si="0"/>
        <v>0.32986111110949423</v>
      </c>
      <c r="E10" s="155" t="s">
        <v>8</v>
      </c>
      <c r="F10" s="155"/>
      <c r="G10" s="156">
        <v>0</v>
      </c>
      <c r="H10" s="156">
        <v>0</v>
      </c>
      <c r="I10" s="157" t="s">
        <v>223</v>
      </c>
      <c r="J10" s="153">
        <v>35996.826388888891</v>
      </c>
      <c r="K10" s="153">
        <v>35997.15625</v>
      </c>
      <c r="L10" s="157">
        <v>23211321.945</v>
      </c>
      <c r="M10" s="157">
        <v>417.80379500999999</v>
      </c>
      <c r="N10" s="157">
        <v>417.80379500999999</v>
      </c>
      <c r="O10" s="157">
        <v>835.60759001999998</v>
      </c>
      <c r="P10" s="156"/>
      <c r="Q10" s="156">
        <v>0</v>
      </c>
      <c r="R10" s="156">
        <v>0</v>
      </c>
      <c r="S10" s="158" t="s">
        <v>411</v>
      </c>
      <c r="T10" s="159">
        <v>35996.79583333333</v>
      </c>
      <c r="U10" s="159">
        <v>35996.836111111108</v>
      </c>
      <c r="V10" s="158">
        <v>999301.63650000002</v>
      </c>
      <c r="W10" s="158">
        <v>17.987429457000001</v>
      </c>
      <c r="X10" s="158">
        <v>17.987429457000001</v>
      </c>
      <c r="Y10" s="158">
        <v>35.974858914000002</v>
      </c>
      <c r="AA10" s="160" t="s">
        <v>600</v>
      </c>
      <c r="AB10" s="159">
        <v>35996.836805555555</v>
      </c>
      <c r="AC10" s="159">
        <v>35997.267361111109</v>
      </c>
      <c r="AD10" s="162">
        <v>6059805.8999999994</v>
      </c>
      <c r="AE10" s="162">
        <v>109.07650619999998</v>
      </c>
      <c r="AF10" s="163">
        <v>109.07650619999998</v>
      </c>
      <c r="AG10" s="163">
        <v>218.15301239999997</v>
      </c>
      <c r="AI10" s="164" t="s">
        <v>685</v>
      </c>
      <c r="AJ10" s="159">
        <v>35996.822916666664</v>
      </c>
      <c r="AK10" s="159">
        <v>35997.413194444445</v>
      </c>
      <c r="AL10" s="165">
        <v>141301081.5</v>
      </c>
      <c r="AM10" s="165">
        <v>2543.4194670000002</v>
      </c>
      <c r="AN10" s="165">
        <v>2543.4194670000002</v>
      </c>
      <c r="AO10" s="165">
        <v>5086.8389340000003</v>
      </c>
      <c r="AP10" s="176">
        <v>835.60759001999998</v>
      </c>
    </row>
    <row r="11" spans="1:42" ht="15" customHeight="1" x14ac:dyDescent="0.25">
      <c r="A11" s="12" t="s">
        <v>58</v>
      </c>
      <c r="B11" s="189">
        <v>36149.868055555555</v>
      </c>
      <c r="C11" s="189">
        <v>36149.958333333336</v>
      </c>
      <c r="D11" s="13">
        <f t="shared" si="0"/>
        <v>9.0277777781011537E-2</v>
      </c>
      <c r="E11" s="7" t="s">
        <v>10</v>
      </c>
      <c r="F11" s="7"/>
      <c r="G11" s="5">
        <v>2451.65</v>
      </c>
      <c r="H11" s="5">
        <v>9651.7255429920006</v>
      </c>
      <c r="I11" s="19" t="s">
        <v>225</v>
      </c>
      <c r="J11" s="17">
        <v>36149.868055555555</v>
      </c>
      <c r="K11" s="17">
        <v>36149.958333333336</v>
      </c>
      <c r="L11" s="19">
        <v>75322.821000000011</v>
      </c>
      <c r="M11" s="30" t="s">
        <v>211</v>
      </c>
      <c r="N11" s="30" t="s">
        <v>211</v>
      </c>
      <c r="O11" s="30" t="s">
        <v>211</v>
      </c>
      <c r="P11" s="6"/>
      <c r="Q11" s="27" t="s">
        <v>590</v>
      </c>
      <c r="R11" s="27" t="s">
        <v>590</v>
      </c>
      <c r="S11" s="23" t="s">
        <v>413</v>
      </c>
      <c r="T11" s="140">
        <v>36149.9375</v>
      </c>
      <c r="U11" s="140"/>
      <c r="V11" s="23">
        <v>0</v>
      </c>
      <c r="W11" s="23">
        <v>0</v>
      </c>
      <c r="X11" s="23">
        <v>0</v>
      </c>
      <c r="Y11" s="23">
        <v>0</v>
      </c>
      <c r="AA11" s="141" t="s">
        <v>601</v>
      </c>
      <c r="AB11" s="140">
        <v>36149.746527777781</v>
      </c>
      <c r="AC11" s="140">
        <v>36149.958333333336</v>
      </c>
      <c r="AD11" s="150">
        <v>44032.70175</v>
      </c>
      <c r="AE11" s="150">
        <v>0.79258863150000003</v>
      </c>
      <c r="AF11" s="142">
        <v>0.79258863150000003</v>
      </c>
      <c r="AG11" s="142">
        <v>1.5851772630000001</v>
      </c>
      <c r="AI11" s="148" t="s">
        <v>686</v>
      </c>
      <c r="AJ11" s="140">
        <v>36149.885416666664</v>
      </c>
      <c r="AK11" s="140">
        <v>36150.340277777781</v>
      </c>
      <c r="AL11" s="149">
        <v>4044778.8540000003</v>
      </c>
      <c r="AM11" s="149">
        <v>72.806019372000009</v>
      </c>
      <c r="AN11" s="149">
        <v>72.806019372000009</v>
      </c>
      <c r="AO11" s="149">
        <v>145.61203874400002</v>
      </c>
      <c r="AP11" s="177" t="s">
        <v>211</v>
      </c>
    </row>
    <row r="12" spans="1:42" ht="15" customHeight="1" x14ac:dyDescent="0.25">
      <c r="A12" s="12" t="s">
        <v>59</v>
      </c>
      <c r="B12" s="189">
        <v>36158.251388888886</v>
      </c>
      <c r="C12" s="189">
        <v>36158.492361111108</v>
      </c>
      <c r="D12" s="13">
        <f t="shared" si="0"/>
        <v>0.24097222222189885</v>
      </c>
      <c r="E12" s="7" t="s">
        <v>11</v>
      </c>
      <c r="F12" s="7"/>
      <c r="G12" s="5">
        <v>1836.3</v>
      </c>
      <c r="H12" s="5">
        <v>7229.1981378239998</v>
      </c>
      <c r="I12" s="19" t="s">
        <v>227</v>
      </c>
      <c r="J12" s="17">
        <v>36158.251388888886</v>
      </c>
      <c r="K12" s="17">
        <v>36158.492361111108</v>
      </c>
      <c r="L12" s="19">
        <v>158008.02300000002</v>
      </c>
      <c r="M12" s="19">
        <v>2.8441444140000005</v>
      </c>
      <c r="N12" s="19">
        <v>2.8441444140000005</v>
      </c>
      <c r="O12" s="19">
        <v>5.688288828000001</v>
      </c>
      <c r="P12" s="6"/>
      <c r="Q12" s="27" t="s">
        <v>590</v>
      </c>
      <c r="R12" s="27" t="s">
        <v>590</v>
      </c>
      <c r="S12" s="23" t="s">
        <v>415</v>
      </c>
      <c r="T12" s="140">
        <v>36158.256944444445</v>
      </c>
      <c r="U12" s="140">
        <v>36158.513194444444</v>
      </c>
      <c r="V12" s="23">
        <v>6116.4395999999997</v>
      </c>
      <c r="W12" s="23">
        <v>5.6271244320000005</v>
      </c>
      <c r="X12" s="23">
        <v>9.7863033599999998</v>
      </c>
      <c r="Y12" s="23">
        <v>15.413427792</v>
      </c>
      <c r="AA12" s="141" t="s">
        <v>602</v>
      </c>
      <c r="AB12" s="140">
        <v>36158.302083333336</v>
      </c>
      <c r="AC12" s="140">
        <v>36158.45208333333</v>
      </c>
      <c r="AD12" s="150">
        <v>5861.5879500000001</v>
      </c>
      <c r="AE12" s="150">
        <v>0.1055085831</v>
      </c>
      <c r="AF12" s="142">
        <v>0.1055085831</v>
      </c>
      <c r="AG12" s="142">
        <v>0.21101716619999999</v>
      </c>
      <c r="AI12" s="14" t="s">
        <v>687</v>
      </c>
      <c r="AJ12" s="140">
        <v>36158.555555555555</v>
      </c>
      <c r="AK12" s="140">
        <v>36159.392361111109</v>
      </c>
      <c r="AL12" s="143">
        <v>5302613.3309999993</v>
      </c>
      <c r="AM12" s="143">
        <v>95.447039957999991</v>
      </c>
      <c r="AN12" s="143">
        <v>95.447039957999991</v>
      </c>
      <c r="AO12" s="143">
        <v>190.89407991599998</v>
      </c>
      <c r="AP12" s="16">
        <v>5.688288828000001</v>
      </c>
    </row>
    <row r="13" spans="1:42" ht="15" customHeight="1" x14ac:dyDescent="0.25">
      <c r="A13" s="12" t="s">
        <v>60</v>
      </c>
      <c r="B13" s="189">
        <v>36171.284722222219</v>
      </c>
      <c r="C13" s="189">
        <v>36171.954861111109</v>
      </c>
      <c r="D13" s="13">
        <f t="shared" si="0"/>
        <v>0.67013888889050577</v>
      </c>
      <c r="E13" s="7" t="s">
        <v>7</v>
      </c>
      <c r="F13" s="7"/>
      <c r="G13" s="5">
        <v>5807.52</v>
      </c>
      <c r="H13" s="5">
        <v>22863.210134169603</v>
      </c>
      <c r="I13" s="19" t="s">
        <v>229</v>
      </c>
      <c r="J13" s="17">
        <v>36171.284722222219</v>
      </c>
      <c r="K13" s="17">
        <v>36171.954861111109</v>
      </c>
      <c r="L13" s="19">
        <v>279204.141</v>
      </c>
      <c r="M13" s="19">
        <v>5.0256745379999996</v>
      </c>
      <c r="N13" s="19">
        <v>9.492940793999999</v>
      </c>
      <c r="O13" s="19">
        <v>14.518615332</v>
      </c>
      <c r="P13" s="6"/>
      <c r="Q13" s="5">
        <v>611.6</v>
      </c>
      <c r="R13" s="5">
        <v>2407.7642983680003</v>
      </c>
      <c r="S13" s="23" t="s">
        <v>417</v>
      </c>
      <c r="T13" s="140">
        <v>36171.297222222223</v>
      </c>
      <c r="U13" s="140">
        <v>36171.951388888891</v>
      </c>
      <c r="V13" s="23">
        <v>16310.505599999999</v>
      </c>
      <c r="W13" s="23">
        <v>0.29358910079999995</v>
      </c>
      <c r="X13" s="23">
        <v>18.920186495999999</v>
      </c>
      <c r="Y13" s="23">
        <v>19.213775596799998</v>
      </c>
      <c r="AA13" s="141" t="s">
        <v>603</v>
      </c>
      <c r="AB13" s="140">
        <v>36171.291666666664</v>
      </c>
      <c r="AC13" s="140">
        <v>36171.895833333336</v>
      </c>
      <c r="AD13" s="150">
        <v>17867.932349999999</v>
      </c>
      <c r="AE13" s="150">
        <v>0.32162278229999997</v>
      </c>
      <c r="AF13" s="142">
        <v>0.32162278229999997</v>
      </c>
      <c r="AG13" s="142">
        <v>0.64324556459999993</v>
      </c>
      <c r="AJ13" s="140"/>
      <c r="AK13" s="140"/>
      <c r="AP13" s="16">
        <v>14.518615332</v>
      </c>
    </row>
    <row r="14" spans="1:42" ht="15" customHeight="1" x14ac:dyDescent="0.25">
      <c r="A14" s="12" t="s">
        <v>61</v>
      </c>
      <c r="B14" s="189">
        <v>36177.548611111109</v>
      </c>
      <c r="C14" s="189">
        <v>36177.899305555555</v>
      </c>
      <c r="D14" s="13">
        <f t="shared" si="0"/>
        <v>0.35069444444525288</v>
      </c>
      <c r="E14" s="7" t="s">
        <v>14</v>
      </c>
      <c r="F14" s="7"/>
      <c r="G14" s="5">
        <v>2047.4699999999998</v>
      </c>
      <c r="H14" s="5">
        <v>8060.5382079455994</v>
      </c>
      <c r="I14" s="19" t="s">
        <v>231</v>
      </c>
      <c r="J14" s="17">
        <v>36177.548611111109</v>
      </c>
      <c r="K14" s="17">
        <v>36177.899305555555</v>
      </c>
      <c r="L14" s="19">
        <v>5280243.0194999995</v>
      </c>
      <c r="M14" s="19">
        <v>686.43159253499994</v>
      </c>
      <c r="N14" s="19">
        <v>7392.3402272999992</v>
      </c>
      <c r="O14" s="19">
        <v>8078.7718198349994</v>
      </c>
      <c r="P14" s="6"/>
      <c r="Q14" s="5">
        <v>0</v>
      </c>
      <c r="R14" s="5">
        <v>0</v>
      </c>
      <c r="S14" s="23" t="s">
        <v>419</v>
      </c>
      <c r="T14" s="140">
        <v>36177.5625</v>
      </c>
      <c r="U14" s="140">
        <v>36177.78125</v>
      </c>
      <c r="V14" s="23">
        <v>314883.37199999997</v>
      </c>
      <c r="W14" s="23">
        <v>16.059051971999999</v>
      </c>
      <c r="X14" s="23">
        <v>173.1858546</v>
      </c>
      <c r="Y14" s="23">
        <v>189.24490657199999</v>
      </c>
      <c r="AA14" s="141" t="s">
        <v>604</v>
      </c>
      <c r="AB14" s="140">
        <v>36177.548611111109</v>
      </c>
      <c r="AC14" s="140">
        <v>36177.899305555555</v>
      </c>
      <c r="AD14" s="150">
        <v>41342.600999999995</v>
      </c>
      <c r="AE14" s="150">
        <v>0.74416681799999995</v>
      </c>
      <c r="AF14" s="142">
        <v>0.74416681799999995</v>
      </c>
      <c r="AG14" s="142">
        <v>1.4883336359999999</v>
      </c>
      <c r="AI14" s="14" t="s">
        <v>688</v>
      </c>
      <c r="AJ14" s="140">
        <v>36177.607638888891</v>
      </c>
      <c r="AK14" s="140">
        <v>36178.447916666664</v>
      </c>
      <c r="AL14" s="143">
        <v>74133513.299999997</v>
      </c>
      <c r="AM14" s="143">
        <v>1334.4032393999998</v>
      </c>
      <c r="AN14" s="143">
        <v>5189.3459309999998</v>
      </c>
      <c r="AO14" s="143">
        <v>6523.7491703999995</v>
      </c>
      <c r="AP14" s="16">
        <v>8078.7718198349994</v>
      </c>
    </row>
    <row r="15" spans="1:42" ht="15" customHeight="1" x14ac:dyDescent="0.25">
      <c r="A15" s="12" t="s">
        <v>62</v>
      </c>
      <c r="B15" s="189">
        <v>36232.628472222219</v>
      </c>
      <c r="C15" s="189">
        <v>36232.850694444445</v>
      </c>
      <c r="D15" s="13">
        <f t="shared" si="0"/>
        <v>0.22222222222626442</v>
      </c>
      <c r="E15" s="7" t="s">
        <v>15</v>
      </c>
      <c r="F15" s="7"/>
      <c r="G15" s="5">
        <v>641.52</v>
      </c>
      <c r="H15" s="5">
        <v>2525.5542064895999</v>
      </c>
      <c r="I15" s="19" t="s">
        <v>233</v>
      </c>
      <c r="J15" s="17">
        <v>36232.628472222219</v>
      </c>
      <c r="K15" s="17">
        <v>36232.850694444445</v>
      </c>
      <c r="L15" s="19">
        <v>884901.5625</v>
      </c>
      <c r="M15" s="19">
        <v>97.339171875000005</v>
      </c>
      <c r="N15" s="19">
        <v>690.22321875</v>
      </c>
      <c r="O15" s="19">
        <v>787.56239062500003</v>
      </c>
      <c r="P15" s="6"/>
      <c r="Q15" s="27" t="s">
        <v>590</v>
      </c>
      <c r="R15" s="27" t="s">
        <v>590</v>
      </c>
      <c r="S15" s="23" t="s">
        <v>421</v>
      </c>
      <c r="T15" s="140">
        <v>36232.627083333333</v>
      </c>
      <c r="U15" s="140">
        <v>36232.677777777775</v>
      </c>
      <c r="V15" s="23">
        <v>3681.1905000000002</v>
      </c>
      <c r="W15" s="23">
        <v>1.2516047699999999</v>
      </c>
      <c r="X15" s="23">
        <v>10.307333400000001</v>
      </c>
      <c r="Y15" s="23">
        <v>11.558938170000001</v>
      </c>
      <c r="AA15" s="141" t="s">
        <v>605</v>
      </c>
      <c r="AB15" s="140">
        <v>36232.684027777781</v>
      </c>
      <c r="AC15" s="140">
        <v>36232.78125</v>
      </c>
      <c r="AD15" s="150">
        <v>90047.582999999999</v>
      </c>
      <c r="AE15" s="150">
        <v>1.6208564939999999</v>
      </c>
      <c r="AF15" s="142">
        <v>1.6208564939999999</v>
      </c>
      <c r="AG15" s="142">
        <v>3.2417129879999997</v>
      </c>
      <c r="AI15" s="14" t="s">
        <v>689</v>
      </c>
      <c r="AJ15" s="140">
        <v>36232.682638888888</v>
      </c>
      <c r="AK15" s="140">
        <v>36232.931944444441</v>
      </c>
      <c r="AL15" s="143">
        <v>5661104.6519999988</v>
      </c>
      <c r="AM15" s="143">
        <v>101.89988373599998</v>
      </c>
      <c r="AN15" s="143">
        <v>192.47755816799994</v>
      </c>
      <c r="AO15" s="143">
        <v>294.37744190399991</v>
      </c>
      <c r="AP15" s="16">
        <v>787.56239062500003</v>
      </c>
    </row>
    <row r="16" spans="1:42" ht="15" customHeight="1" x14ac:dyDescent="0.25">
      <c r="A16" s="12" t="s">
        <v>63</v>
      </c>
      <c r="B16" s="189">
        <v>36234.611111111109</v>
      </c>
      <c r="C16" s="189">
        <v>36235.864583333336</v>
      </c>
      <c r="D16" s="13">
        <f t="shared" si="0"/>
        <v>1.2534722222262644</v>
      </c>
      <c r="E16" s="7" t="s">
        <v>15</v>
      </c>
      <c r="F16" s="7"/>
      <c r="G16" s="5">
        <v>159.28</v>
      </c>
      <c r="H16" s="5">
        <v>627.05804029440003</v>
      </c>
      <c r="I16" s="19" t="s">
        <v>235</v>
      </c>
      <c r="J16" s="17">
        <v>36234.611111111109</v>
      </c>
      <c r="K16" s="17">
        <v>36235.864583333336</v>
      </c>
      <c r="L16" s="19">
        <v>14798952.147</v>
      </c>
      <c r="M16" s="19">
        <v>680.75179876200002</v>
      </c>
      <c r="N16" s="19">
        <v>5179.63325145</v>
      </c>
      <c r="O16" s="19">
        <v>5860.3850502120004</v>
      </c>
      <c r="P16" s="6"/>
      <c r="Q16" s="27" t="s">
        <v>590</v>
      </c>
      <c r="R16" s="27" t="s">
        <v>590</v>
      </c>
      <c r="S16" s="23" t="s">
        <v>423</v>
      </c>
      <c r="T16" s="140">
        <v>36234.615972222222</v>
      </c>
      <c r="U16" s="140">
        <v>36236.338888888888</v>
      </c>
      <c r="V16" s="23">
        <v>121592.55389999998</v>
      </c>
      <c r="W16" s="23">
        <v>23.102585240999996</v>
      </c>
      <c r="X16" s="23">
        <v>158.07032006999998</v>
      </c>
      <c r="Y16" s="23">
        <v>181.17290531099997</v>
      </c>
      <c r="AA16" s="141" t="s">
        <v>606</v>
      </c>
      <c r="AB16" s="140">
        <v>36234.631944444445</v>
      </c>
      <c r="AC16" s="140">
        <v>36235.409722222219</v>
      </c>
      <c r="AD16" s="150">
        <v>927008.71845000004</v>
      </c>
      <c r="AE16" s="147">
        <v>16.686156932100001</v>
      </c>
      <c r="AF16" s="147">
        <v>16.686156932100001</v>
      </c>
      <c r="AG16" s="147">
        <v>33.372313864200002</v>
      </c>
      <c r="AI16" s="14" t="s">
        <v>690</v>
      </c>
      <c r="AJ16" s="140">
        <v>36234.645833333336</v>
      </c>
      <c r="AK16" s="140">
        <v>36236.118055555555</v>
      </c>
      <c r="AL16" s="143">
        <v>67677271.5</v>
      </c>
      <c r="AM16" s="143">
        <v>1218.190887</v>
      </c>
      <c r="AN16" s="143">
        <v>2436.381774</v>
      </c>
      <c r="AO16" s="143">
        <v>3654.5726610000002</v>
      </c>
      <c r="AP16" s="16">
        <v>5860.3850502120004</v>
      </c>
    </row>
    <row r="17" spans="1:42" s="161" customFormat="1" ht="15" customHeight="1" x14ac:dyDescent="0.25">
      <c r="A17" s="152" t="s">
        <v>64</v>
      </c>
      <c r="B17" s="190">
        <v>36430.21875</v>
      </c>
      <c r="C17" s="190">
        <v>36430.420138888891</v>
      </c>
      <c r="D17" s="154">
        <f t="shared" si="0"/>
        <v>0.20138888889050577</v>
      </c>
      <c r="E17" s="155" t="s">
        <v>8</v>
      </c>
      <c r="F17" s="155"/>
      <c r="G17" s="156">
        <v>0</v>
      </c>
      <c r="H17" s="156">
        <v>0</v>
      </c>
      <c r="I17" s="157" t="s">
        <v>237</v>
      </c>
      <c r="J17" s="153">
        <v>36430.21875</v>
      </c>
      <c r="K17" s="153">
        <v>36430.420138888891</v>
      </c>
      <c r="L17" s="157">
        <v>2114985.5264999997</v>
      </c>
      <c r="M17" s="157">
        <v>38.069739476999999</v>
      </c>
      <c r="N17" s="157">
        <v>38.069739476999999</v>
      </c>
      <c r="O17" s="157">
        <v>76.139478953999998</v>
      </c>
      <c r="P17" s="156"/>
      <c r="Q17" s="156">
        <v>0</v>
      </c>
      <c r="R17" s="156">
        <v>0</v>
      </c>
      <c r="S17" s="158"/>
      <c r="T17" s="159"/>
      <c r="U17" s="159"/>
      <c r="V17" s="158"/>
      <c r="W17" s="158"/>
      <c r="X17" s="158"/>
      <c r="Y17" s="158"/>
      <c r="AA17" s="160" t="s">
        <v>607</v>
      </c>
      <c r="AB17" s="159">
        <v>36430.208333333336</v>
      </c>
      <c r="AC17" s="159">
        <v>36430.461805555555</v>
      </c>
      <c r="AD17" s="162">
        <v>491750.41710000002</v>
      </c>
      <c r="AE17" s="162">
        <v>8.8515075077999992</v>
      </c>
      <c r="AF17" s="163">
        <v>8.8515075077999992</v>
      </c>
      <c r="AG17" s="163">
        <v>17.703015015599998</v>
      </c>
      <c r="AI17" s="164" t="s">
        <v>691</v>
      </c>
      <c r="AJ17" s="159">
        <v>36430.194444444445</v>
      </c>
      <c r="AK17" s="159">
        <v>36430.475694444445</v>
      </c>
      <c r="AL17" s="165">
        <v>14604698.556</v>
      </c>
      <c r="AM17" s="165">
        <v>262.88457400799996</v>
      </c>
      <c r="AN17" s="165">
        <v>262.88457400799996</v>
      </c>
      <c r="AO17" s="165">
        <v>525.76914801599992</v>
      </c>
      <c r="AP17" s="176">
        <v>76.139478953999998</v>
      </c>
    </row>
    <row r="18" spans="1:42" ht="15" customHeight="1" x14ac:dyDescent="0.25">
      <c r="A18" s="12" t="s">
        <v>65</v>
      </c>
      <c r="B18" s="189">
        <v>36528.65625</v>
      </c>
      <c r="C18" s="189">
        <v>36529.465277777781</v>
      </c>
      <c r="D18" s="13">
        <f t="shared" si="0"/>
        <v>0.80902777778101154</v>
      </c>
      <c r="E18" s="7" t="s">
        <v>6</v>
      </c>
      <c r="F18" s="7"/>
      <c r="G18" s="5">
        <v>8888.0400000000009</v>
      </c>
      <c r="H18" s="5">
        <v>34990.689003379208</v>
      </c>
      <c r="I18" s="19" t="s">
        <v>239</v>
      </c>
      <c r="J18" s="17">
        <v>36528.65625</v>
      </c>
      <c r="K18" s="17">
        <v>36529.465277777781</v>
      </c>
      <c r="L18" s="19">
        <v>1162973.0294999999</v>
      </c>
      <c r="M18" s="19">
        <v>89.548923271499987</v>
      </c>
      <c r="N18" s="19">
        <v>3488.9190884999998</v>
      </c>
      <c r="O18" s="19">
        <v>3578.4680117714997</v>
      </c>
      <c r="P18" s="6"/>
      <c r="Q18" s="5">
        <v>2952.0400000000004</v>
      </c>
      <c r="R18" s="5">
        <v>11621.675146099204</v>
      </c>
      <c r="S18" s="23" t="s">
        <v>425</v>
      </c>
      <c r="T18" s="140">
        <v>36528.651388888888</v>
      </c>
      <c r="U18" s="140">
        <v>36529.438888888886</v>
      </c>
      <c r="V18" s="23">
        <v>24352.490999999998</v>
      </c>
      <c r="W18" s="23">
        <v>9.0104216699999995</v>
      </c>
      <c r="X18" s="23">
        <v>852.33718499999986</v>
      </c>
      <c r="Y18" s="23">
        <v>861.34760666999989</v>
      </c>
      <c r="AA18" s="141" t="s">
        <v>608</v>
      </c>
      <c r="AB18" s="140">
        <v>36528.649305555555</v>
      </c>
      <c r="AC18" s="140">
        <v>36529.409722222219</v>
      </c>
      <c r="AD18" s="150">
        <v>27750.512999999999</v>
      </c>
      <c r="AE18" s="150">
        <v>0.49950923400000002</v>
      </c>
      <c r="AF18" s="142">
        <v>0.49950923400000002</v>
      </c>
      <c r="AG18" s="142">
        <v>0.99901846800000005</v>
      </c>
      <c r="AI18" s="14" t="s">
        <v>692</v>
      </c>
      <c r="AJ18" s="140">
        <v>36528.864583333336</v>
      </c>
      <c r="AK18" s="140">
        <v>36529.659722222219</v>
      </c>
      <c r="AL18" s="143">
        <v>11808126.449999999</v>
      </c>
      <c r="AM18" s="143">
        <v>212.5462761</v>
      </c>
      <c r="AN18" s="143">
        <v>2479.7065545</v>
      </c>
      <c r="AO18" s="143">
        <v>2692.2528305999999</v>
      </c>
      <c r="AP18" s="16">
        <v>3578.4680117714997</v>
      </c>
    </row>
    <row r="19" spans="1:42" ht="15" customHeight="1" x14ac:dyDescent="0.25">
      <c r="A19" s="12" t="s">
        <v>66</v>
      </c>
      <c r="B19" s="189">
        <v>36544.666666666664</v>
      </c>
      <c r="C19" s="189">
        <v>36544.993055555555</v>
      </c>
      <c r="D19" s="13">
        <f t="shared" si="0"/>
        <v>0.32638888889050577</v>
      </c>
      <c r="E19" s="7" t="s">
        <v>7</v>
      </c>
      <c r="F19" s="7"/>
      <c r="G19" s="5">
        <v>6491.08</v>
      </c>
      <c r="H19" s="5">
        <v>25554.268609958399</v>
      </c>
      <c r="I19" s="19" t="s">
        <v>241</v>
      </c>
      <c r="J19" s="17">
        <v>36544.666666666664</v>
      </c>
      <c r="K19" s="17">
        <v>36544.993055555555</v>
      </c>
      <c r="L19" s="19">
        <v>294778.40850000002</v>
      </c>
      <c r="M19" s="19">
        <v>5.3060113529999997</v>
      </c>
      <c r="N19" s="19">
        <v>141.49363608000002</v>
      </c>
      <c r="O19" s="19">
        <v>146.79964743300002</v>
      </c>
      <c r="P19" s="6"/>
      <c r="Q19" s="5">
        <v>2202.5</v>
      </c>
      <c r="R19" s="5">
        <v>8670.8647272000017</v>
      </c>
      <c r="S19" s="23"/>
      <c r="T19" s="140"/>
      <c r="U19" s="140"/>
      <c r="V19" s="23"/>
      <c r="W19" s="23"/>
      <c r="X19" s="23"/>
      <c r="Y19" s="23"/>
      <c r="AA19" s="141" t="s">
        <v>609</v>
      </c>
      <c r="AB19" s="140">
        <v>36544.663194444445</v>
      </c>
      <c r="AC19" s="140">
        <v>36544.972222222219</v>
      </c>
      <c r="AD19" s="150">
        <v>10760.403</v>
      </c>
      <c r="AE19" s="150">
        <v>0.193687254</v>
      </c>
      <c r="AF19" s="142">
        <v>0.193687254</v>
      </c>
      <c r="AG19" s="142">
        <v>0.38737450800000001</v>
      </c>
      <c r="AI19" s="148" t="s">
        <v>693</v>
      </c>
      <c r="AJ19" s="140">
        <v>36544.864583333336</v>
      </c>
      <c r="AK19" s="140">
        <v>36545.25</v>
      </c>
      <c r="AL19" s="149">
        <v>1755644.6999999997</v>
      </c>
      <c r="AM19" s="149">
        <v>31.601604599999995</v>
      </c>
      <c r="AN19" s="149">
        <v>165.03060179999997</v>
      </c>
      <c r="AO19" s="149">
        <v>196.63220639999997</v>
      </c>
      <c r="AP19" s="16">
        <v>146.79964743300002</v>
      </c>
    </row>
    <row r="20" spans="1:42" ht="15" customHeight="1" x14ac:dyDescent="0.25">
      <c r="A20" s="12" t="s">
        <v>67</v>
      </c>
      <c r="B20" s="189">
        <v>36569.267361111109</v>
      </c>
      <c r="C20" s="189">
        <v>36569.881944444445</v>
      </c>
      <c r="D20" s="13">
        <f t="shared" si="0"/>
        <v>0.61458333333575865</v>
      </c>
      <c r="E20" s="7" t="s">
        <v>7</v>
      </c>
      <c r="F20" s="7"/>
      <c r="G20" s="5">
        <v>13963.539999999999</v>
      </c>
      <c r="H20" s="5">
        <v>54972.061953619203</v>
      </c>
      <c r="I20" s="19" t="s">
        <v>243</v>
      </c>
      <c r="J20" s="17">
        <v>36569.267361111109</v>
      </c>
      <c r="K20" s="17">
        <v>36569.881944444445</v>
      </c>
      <c r="L20" s="19">
        <v>1302008.7629999998</v>
      </c>
      <c r="M20" s="19">
        <v>768.18517016999988</v>
      </c>
      <c r="N20" s="19">
        <v>5468.436804599999</v>
      </c>
      <c r="O20" s="19">
        <v>6236.6219747699988</v>
      </c>
      <c r="P20" s="6"/>
      <c r="Q20" s="5">
        <v>29.92</v>
      </c>
      <c r="R20" s="5">
        <v>117.78990812160001</v>
      </c>
      <c r="S20" s="23"/>
      <c r="T20" s="140"/>
      <c r="U20" s="140"/>
      <c r="V20" s="23"/>
      <c r="W20" s="23"/>
      <c r="X20" s="23"/>
      <c r="Y20" s="23"/>
      <c r="AA20" s="141" t="s">
        <v>610</v>
      </c>
      <c r="AB20" s="140">
        <v>36569.256944444445</v>
      </c>
      <c r="AC20" s="140">
        <v>36569.868055555555</v>
      </c>
      <c r="AD20" s="150">
        <v>4813.8645000000006</v>
      </c>
      <c r="AE20" s="150">
        <v>8.6649561000000014E-2</v>
      </c>
      <c r="AF20" s="142">
        <v>8.6649561000000014E-2</v>
      </c>
      <c r="AG20" s="142">
        <v>0.17329912200000003</v>
      </c>
      <c r="AI20" s="14" t="s">
        <v>694</v>
      </c>
      <c r="AJ20" s="140">
        <v>36569.451388888891</v>
      </c>
      <c r="AK20" s="140">
        <v>36570.201388888891</v>
      </c>
      <c r="AL20" s="143">
        <v>9457827.9000000004</v>
      </c>
      <c r="AM20" s="143">
        <v>170.24090220000002</v>
      </c>
      <c r="AN20" s="143">
        <v>1324.095906</v>
      </c>
      <c r="AO20" s="143">
        <v>1494.3368082</v>
      </c>
      <c r="AP20" s="16">
        <v>6236.6219747699988</v>
      </c>
    </row>
    <row r="21" spans="1:42" ht="15.75" customHeight="1" x14ac:dyDescent="0.25">
      <c r="A21" s="12" t="s">
        <v>68</v>
      </c>
      <c r="B21" s="189">
        <v>36578.475694444445</v>
      </c>
      <c r="C21" s="189">
        <v>36580.583333333336</v>
      </c>
      <c r="D21" s="13">
        <f t="shared" si="0"/>
        <v>2.1076388888905058</v>
      </c>
      <c r="E21" s="7" t="s">
        <v>17</v>
      </c>
      <c r="F21" s="7"/>
      <c r="G21" s="5">
        <v>60.72</v>
      </c>
      <c r="H21" s="5">
        <v>239.04422530559998</v>
      </c>
      <c r="I21" s="19" t="s">
        <v>245</v>
      </c>
      <c r="J21" s="17">
        <v>36578.475694444445</v>
      </c>
      <c r="K21" s="17">
        <v>36580.583333333336</v>
      </c>
      <c r="L21" s="19">
        <v>75152919.899999991</v>
      </c>
      <c r="M21" s="19">
        <v>2930.9638760999997</v>
      </c>
      <c r="N21" s="19">
        <v>25551.992765999996</v>
      </c>
      <c r="O21" s="19">
        <v>28482.956642099994</v>
      </c>
      <c r="P21" s="6"/>
      <c r="Q21" s="5">
        <v>0</v>
      </c>
      <c r="R21" s="5">
        <v>0</v>
      </c>
      <c r="S21" s="23" t="s">
        <v>427</v>
      </c>
      <c r="T21" s="140">
        <v>36578.477083333331</v>
      </c>
      <c r="U21" s="140">
        <v>36580.434027777781</v>
      </c>
      <c r="V21" s="23">
        <v>702257.88</v>
      </c>
      <c r="W21" s="23">
        <v>33.708378240000002</v>
      </c>
      <c r="X21" s="23">
        <v>526.69340999999997</v>
      </c>
      <c r="Y21" s="23">
        <v>560.40178823999997</v>
      </c>
      <c r="AA21" s="141" t="s">
        <v>611</v>
      </c>
      <c r="AB21" s="140">
        <v>36578.586805555555</v>
      </c>
      <c r="AC21" s="140">
        <v>36580.5</v>
      </c>
      <c r="AD21" s="150">
        <v>17896249.199999999</v>
      </c>
      <c r="AE21" s="150">
        <v>322.13248559999994</v>
      </c>
      <c r="AF21" s="142">
        <v>322.13248559999994</v>
      </c>
      <c r="AG21" s="142">
        <v>644.26497119999988</v>
      </c>
      <c r="AI21" s="14" t="s">
        <v>695</v>
      </c>
      <c r="AJ21" s="140">
        <v>36578.486111111109</v>
      </c>
      <c r="AK21" s="140">
        <v>36580.690972222219</v>
      </c>
      <c r="AL21" s="143">
        <v>314883372</v>
      </c>
      <c r="AM21" s="143">
        <v>5667.9006959999997</v>
      </c>
      <c r="AN21" s="143">
        <v>5667.9006959999997</v>
      </c>
      <c r="AO21" s="143">
        <v>11335.801391999999</v>
      </c>
      <c r="AP21" s="16">
        <v>28482.956642099994</v>
      </c>
    </row>
    <row r="22" spans="1:42" ht="15" customHeight="1" x14ac:dyDescent="0.25">
      <c r="A22" s="12" t="s">
        <v>69</v>
      </c>
      <c r="B22" s="189">
        <v>36580.809027777781</v>
      </c>
      <c r="C22" s="189">
        <v>36583.583333333336</v>
      </c>
      <c r="D22" s="13">
        <f t="shared" si="0"/>
        <v>2.7743055555547471</v>
      </c>
      <c r="E22" s="7" t="s">
        <v>15</v>
      </c>
      <c r="F22" s="7"/>
      <c r="G22" s="5">
        <v>331.76</v>
      </c>
      <c r="H22" s="5">
        <v>1306.0822165247998</v>
      </c>
      <c r="I22" s="19" t="s">
        <v>247</v>
      </c>
      <c r="J22" s="17">
        <v>36580.809027777781</v>
      </c>
      <c r="K22" s="17">
        <v>36583.583333333336</v>
      </c>
      <c r="L22" s="19">
        <v>24486996.037499998</v>
      </c>
      <c r="M22" s="19">
        <v>612.17490093749996</v>
      </c>
      <c r="N22" s="19">
        <v>4162.7893263749993</v>
      </c>
      <c r="O22" s="19">
        <v>4774.9642273124991</v>
      </c>
      <c r="P22" s="6"/>
      <c r="Q22" s="5">
        <v>0</v>
      </c>
      <c r="R22" s="5">
        <v>0</v>
      </c>
      <c r="S22" s="23"/>
      <c r="T22" s="140"/>
      <c r="U22" s="140"/>
      <c r="V22" s="23"/>
      <c r="W22" s="23"/>
      <c r="X22" s="23"/>
      <c r="Y22" s="23"/>
      <c r="AA22" s="141" t="s">
        <v>612</v>
      </c>
      <c r="AB22" s="140">
        <v>36580.645833333336</v>
      </c>
      <c r="AC22" s="140">
        <v>36584.194444444445</v>
      </c>
      <c r="AD22" s="150">
        <v>8155252.7999999989</v>
      </c>
      <c r="AE22" s="150">
        <v>146.79455039999996</v>
      </c>
      <c r="AF22" s="142">
        <v>163.10505599999996</v>
      </c>
      <c r="AG22" s="142">
        <v>309.89960639999993</v>
      </c>
      <c r="AI22" s="14" t="s">
        <v>696</v>
      </c>
      <c r="AJ22" s="140">
        <v>36580.760416666664</v>
      </c>
      <c r="AK22" s="140">
        <v>36584.40625</v>
      </c>
      <c r="AL22" s="143">
        <v>136827019.19999999</v>
      </c>
      <c r="AM22" s="143">
        <v>2462.8863455999999</v>
      </c>
      <c r="AN22" s="143">
        <v>4925.7726911999998</v>
      </c>
      <c r="AO22" s="143">
        <v>7388.6590367999997</v>
      </c>
      <c r="AP22" s="16">
        <v>4774.9642273124991</v>
      </c>
    </row>
    <row r="23" spans="1:42" ht="15" customHeight="1" x14ac:dyDescent="0.25">
      <c r="A23" s="12" t="s">
        <v>70</v>
      </c>
      <c r="B23" s="189">
        <v>36623.524305555555</v>
      </c>
      <c r="C23" s="189">
        <v>36624.152777777781</v>
      </c>
      <c r="D23" s="13">
        <f t="shared" si="0"/>
        <v>0.62847222222626442</v>
      </c>
      <c r="E23" s="7" t="s">
        <v>11</v>
      </c>
      <c r="F23" s="7"/>
      <c r="G23" s="5">
        <v>10031.24</v>
      </c>
      <c r="H23" s="5">
        <v>39491.271321715198</v>
      </c>
      <c r="I23" s="19" t="s">
        <v>249</v>
      </c>
      <c r="J23" s="17">
        <v>36623.524305555555</v>
      </c>
      <c r="K23" s="17">
        <v>36624.152777777781</v>
      </c>
      <c r="L23" s="19">
        <v>13103905.505999999</v>
      </c>
      <c r="M23" s="19">
        <v>2882.8592113199998</v>
      </c>
      <c r="N23" s="19">
        <v>17035.077157799999</v>
      </c>
      <c r="O23" s="19">
        <v>19917.936369119998</v>
      </c>
      <c r="P23" s="6"/>
      <c r="Q23" s="5">
        <v>1305.1600000000001</v>
      </c>
      <c r="R23" s="5">
        <v>5138.1910589568006</v>
      </c>
      <c r="S23" s="23" t="s">
        <v>429</v>
      </c>
      <c r="T23" s="140">
        <v>36623.525694444441</v>
      </c>
      <c r="U23" s="140">
        <v>36624.025000000001</v>
      </c>
      <c r="V23" s="23">
        <v>124594.14000000001</v>
      </c>
      <c r="W23" s="23">
        <v>2.2426945200000006</v>
      </c>
      <c r="X23" s="23">
        <v>161.97238200000004</v>
      </c>
      <c r="Y23" s="23">
        <v>164.21507652000003</v>
      </c>
      <c r="AA23" s="141" t="s">
        <v>613</v>
      </c>
      <c r="AB23" s="140">
        <v>36623.534722222219</v>
      </c>
      <c r="AC23" s="140">
        <v>36624.118055555555</v>
      </c>
      <c r="AD23" s="150">
        <v>3313071.4499999997</v>
      </c>
      <c r="AE23" s="147">
        <v>59.635286099999995</v>
      </c>
      <c r="AF23" s="147">
        <v>59.635286099999995</v>
      </c>
      <c r="AG23" s="147">
        <v>119.27057219999999</v>
      </c>
      <c r="AI23" s="14" t="s">
        <v>697</v>
      </c>
      <c r="AJ23" s="140">
        <v>36623.652777777781</v>
      </c>
      <c r="AK23" s="140">
        <v>36624.309027777781</v>
      </c>
      <c r="AL23" s="143">
        <v>50687161.499999993</v>
      </c>
      <c r="AM23" s="143">
        <v>1774.0506524999998</v>
      </c>
      <c r="AN23" s="143">
        <v>12671.790374999999</v>
      </c>
      <c r="AO23" s="143">
        <v>14445.841027499999</v>
      </c>
      <c r="AP23" s="16">
        <v>19917.936369119998</v>
      </c>
    </row>
    <row r="24" spans="1:42" s="161" customFormat="1" ht="15" customHeight="1" x14ac:dyDescent="0.25">
      <c r="A24" s="152" t="s">
        <v>71</v>
      </c>
      <c r="B24" s="190">
        <v>36791.520833333336</v>
      </c>
      <c r="C24" s="190">
        <v>36791.90625</v>
      </c>
      <c r="D24" s="154">
        <f t="shared" si="0"/>
        <v>0.38541666666424135</v>
      </c>
      <c r="E24" s="155" t="s">
        <v>8</v>
      </c>
      <c r="F24" s="155"/>
      <c r="G24" s="156">
        <v>0</v>
      </c>
      <c r="H24" s="156">
        <v>0</v>
      </c>
      <c r="I24" s="157" t="s">
        <v>251</v>
      </c>
      <c r="J24" s="153">
        <v>36791.520833333336</v>
      </c>
      <c r="K24" s="153">
        <v>36791.90625</v>
      </c>
      <c r="L24" s="157">
        <v>30243528.473999999</v>
      </c>
      <c r="M24" s="157">
        <v>544.38351253199994</v>
      </c>
      <c r="N24" s="157">
        <v>544.38351253199994</v>
      </c>
      <c r="O24" s="157">
        <v>1088.7670250639999</v>
      </c>
      <c r="P24" s="156"/>
      <c r="Q24" s="156">
        <v>0</v>
      </c>
      <c r="R24" s="156">
        <v>0</v>
      </c>
      <c r="S24" s="158" t="s">
        <v>431</v>
      </c>
      <c r="T24" s="159">
        <v>36791.525000000001</v>
      </c>
      <c r="U24" s="159">
        <v>36791.879166666666</v>
      </c>
      <c r="V24" s="158">
        <v>1104357.1500000001</v>
      </c>
      <c r="W24" s="158">
        <v>19.878428700000004</v>
      </c>
      <c r="X24" s="158">
        <v>19.878428700000004</v>
      </c>
      <c r="Y24" s="158">
        <v>39.756857400000008</v>
      </c>
      <c r="AA24" s="160" t="s">
        <v>614</v>
      </c>
      <c r="AB24" s="159">
        <v>36791.541666666664</v>
      </c>
      <c r="AC24" s="159">
        <v>36791.927083333336</v>
      </c>
      <c r="AD24" s="162">
        <v>9118025.6999999993</v>
      </c>
      <c r="AE24" s="162">
        <v>164.12446259999999</v>
      </c>
      <c r="AF24" s="163">
        <v>164.12446259999999</v>
      </c>
      <c r="AG24" s="163">
        <v>328.24892519999997</v>
      </c>
      <c r="AI24" s="164" t="s">
        <v>698</v>
      </c>
      <c r="AJ24" s="159">
        <v>36791.534722222219</v>
      </c>
      <c r="AK24" s="159">
        <v>36791.920138888891</v>
      </c>
      <c r="AL24" s="165">
        <v>158177924.09999999</v>
      </c>
      <c r="AM24" s="165">
        <v>2847.2026337999996</v>
      </c>
      <c r="AN24" s="165">
        <v>3796.2701783999996</v>
      </c>
      <c r="AO24" s="165">
        <v>6643.4728121999997</v>
      </c>
      <c r="AP24" s="176">
        <v>1088.7670250639999</v>
      </c>
    </row>
    <row r="25" spans="1:42" ht="15" customHeight="1" x14ac:dyDescent="0.25">
      <c r="A25" s="12" t="s">
        <v>72</v>
      </c>
      <c r="B25" s="189">
        <v>36871.305555555555</v>
      </c>
      <c r="C25" s="189">
        <v>36871.899305555555</v>
      </c>
      <c r="D25" s="13">
        <f t="shared" si="0"/>
        <v>0.59375</v>
      </c>
      <c r="E25" s="7" t="s">
        <v>7</v>
      </c>
      <c r="F25" s="7"/>
      <c r="G25" s="5">
        <v>9985.5709999999999</v>
      </c>
      <c r="H25" s="5">
        <v>39311.480301862081</v>
      </c>
      <c r="I25" s="19" t="s">
        <v>253</v>
      </c>
      <c r="J25" s="17">
        <v>36871.305555555555</v>
      </c>
      <c r="K25" s="17">
        <v>36871.899305555555</v>
      </c>
      <c r="L25" s="19">
        <v>592388.50199999998</v>
      </c>
      <c r="M25" s="19">
        <v>34.950921618000002</v>
      </c>
      <c r="N25" s="19">
        <v>592.38850200000002</v>
      </c>
      <c r="O25" s="19">
        <v>627.33942361800007</v>
      </c>
      <c r="P25" s="6"/>
      <c r="Q25" s="5">
        <v>1275.5</v>
      </c>
      <c r="R25" s="5">
        <v>5021.4247262400004</v>
      </c>
      <c r="S25" s="23"/>
      <c r="T25" s="140"/>
      <c r="U25" s="140"/>
      <c r="V25" s="23"/>
      <c r="W25" s="23"/>
      <c r="X25" s="23"/>
      <c r="Y25" s="23"/>
      <c r="AA25" s="141" t="s">
        <v>615</v>
      </c>
      <c r="AB25" s="140">
        <v>36871.326388888891</v>
      </c>
      <c r="AC25" s="140">
        <v>36871.940972222219</v>
      </c>
      <c r="AD25" s="150">
        <v>133655.53200000001</v>
      </c>
      <c r="AE25" s="150">
        <v>2.4057995760000002</v>
      </c>
      <c r="AF25" s="180">
        <v>7.217398728</v>
      </c>
      <c r="AG25" s="180">
        <v>9.6231983040000006</v>
      </c>
      <c r="AI25" s="14" t="s">
        <v>699</v>
      </c>
      <c r="AJ25" s="140">
        <v>36871.600694444445</v>
      </c>
      <c r="AK25" s="140">
        <v>36872.399305555555</v>
      </c>
      <c r="AL25" s="143">
        <v>4780733.7855000002</v>
      </c>
      <c r="AM25" s="143">
        <v>86.053208138999992</v>
      </c>
      <c r="AN25" s="143">
        <v>621.49539211499996</v>
      </c>
      <c r="AO25" s="143">
        <v>707.54860025399989</v>
      </c>
      <c r="AP25" s="16">
        <v>627.33942361800007</v>
      </c>
    </row>
    <row r="26" spans="1:42" ht="15" customHeight="1" x14ac:dyDescent="0.25">
      <c r="A26" s="12" t="s">
        <v>73</v>
      </c>
      <c r="B26" s="189">
        <v>36876.263888888891</v>
      </c>
      <c r="C26" s="189">
        <v>36876.454861111109</v>
      </c>
      <c r="D26" s="13">
        <f t="shared" si="0"/>
        <v>0.19097222221898846</v>
      </c>
      <c r="E26" s="7" t="s">
        <v>10</v>
      </c>
      <c r="F26" s="7"/>
      <c r="G26" s="5">
        <v>1833.8300000000002</v>
      </c>
      <c r="H26" s="5">
        <v>7219.4741714784013</v>
      </c>
      <c r="I26" s="19" t="s">
        <v>255</v>
      </c>
      <c r="J26" s="17">
        <v>36876.263888888891</v>
      </c>
      <c r="K26" s="17">
        <v>36876.454861111109</v>
      </c>
      <c r="L26" s="19">
        <v>471758.72099999996</v>
      </c>
      <c r="M26" s="19">
        <v>141.52761629999998</v>
      </c>
      <c r="N26" s="19">
        <v>3113.6075585999997</v>
      </c>
      <c r="O26" s="19">
        <v>3255.1351748999996</v>
      </c>
      <c r="P26" s="6"/>
      <c r="Q26" s="5">
        <v>189.94</v>
      </c>
      <c r="R26" s="5">
        <v>747.76120149120004</v>
      </c>
      <c r="S26" s="23" t="s">
        <v>433</v>
      </c>
      <c r="T26" s="140">
        <v>36876.262499999997</v>
      </c>
      <c r="U26" s="140">
        <v>36876.697222222225</v>
      </c>
      <c r="V26" s="23">
        <v>92227.980450000003</v>
      </c>
      <c r="W26" s="23">
        <v>1.6601036481000002</v>
      </c>
      <c r="X26" s="23">
        <v>1752.33162855</v>
      </c>
      <c r="Y26" s="23">
        <v>1753.9917321981</v>
      </c>
      <c r="AA26" s="141" t="s">
        <v>616</v>
      </c>
      <c r="AB26" s="140">
        <v>36876.267361111109</v>
      </c>
      <c r="AC26" s="140">
        <v>36876.451388888891</v>
      </c>
      <c r="AD26" s="150">
        <v>70792.125</v>
      </c>
      <c r="AE26" s="150">
        <v>1.2742582499999999</v>
      </c>
      <c r="AF26" s="180">
        <v>8.4950550000000007</v>
      </c>
      <c r="AG26" s="180">
        <v>9.7693132499999997</v>
      </c>
      <c r="AJ26" s="140"/>
      <c r="AK26" s="140"/>
      <c r="AP26" s="16">
        <v>3255.1351748999996</v>
      </c>
    </row>
    <row r="27" spans="1:42" ht="15" customHeight="1" x14ac:dyDescent="0.25">
      <c r="A27" s="12" t="s">
        <v>74</v>
      </c>
      <c r="B27" s="189">
        <v>36905.277777777781</v>
      </c>
      <c r="C27" s="189">
        <v>36905.690972222219</v>
      </c>
      <c r="D27" s="13">
        <f t="shared" si="0"/>
        <v>0.41319444443797693</v>
      </c>
      <c r="E27" s="7" t="s">
        <v>6</v>
      </c>
      <c r="F27" s="7"/>
      <c r="G27" s="5">
        <v>1964.3559999999998</v>
      </c>
      <c r="H27" s="5">
        <v>7733.3326456588793</v>
      </c>
      <c r="I27" s="19" t="s">
        <v>257</v>
      </c>
      <c r="J27" s="17">
        <v>36905.277777777781</v>
      </c>
      <c r="K27" s="17">
        <v>36905.690972222219</v>
      </c>
      <c r="L27" s="19">
        <v>3440214.1064999998</v>
      </c>
      <c r="M27" s="19">
        <v>653.64068023499988</v>
      </c>
      <c r="N27" s="19">
        <v>5504.3425703999992</v>
      </c>
      <c r="O27" s="19">
        <v>6157.9832506349994</v>
      </c>
      <c r="P27" s="6"/>
      <c r="Q27" s="5">
        <v>44</v>
      </c>
      <c r="R27" s="5">
        <v>173.22045312000003</v>
      </c>
      <c r="S27" s="23" t="s">
        <v>435</v>
      </c>
      <c r="T27" s="140">
        <v>36905.28125</v>
      </c>
      <c r="U27" s="140">
        <v>36905.525694444441</v>
      </c>
      <c r="V27" s="23">
        <v>249060.85417500001</v>
      </c>
      <c r="W27" s="23">
        <v>6.4755822085500006</v>
      </c>
      <c r="X27" s="23">
        <v>171.85198938075001</v>
      </c>
      <c r="Y27" s="23">
        <v>178.32757158930002</v>
      </c>
      <c r="AA27" s="141" t="s">
        <v>617</v>
      </c>
      <c r="AB27" s="140">
        <v>36905.288194444445</v>
      </c>
      <c r="AC27" s="140">
        <v>36905.690972222219</v>
      </c>
      <c r="AD27" s="150">
        <v>565204.326</v>
      </c>
      <c r="AE27" s="150">
        <v>10.173677868</v>
      </c>
      <c r="AF27" s="142">
        <v>25.43419467</v>
      </c>
      <c r="AG27" s="142">
        <v>35.607872538000002</v>
      </c>
      <c r="AI27" s="148" t="s">
        <v>700</v>
      </c>
      <c r="AJ27" s="140">
        <v>36905.375</v>
      </c>
      <c r="AK27" s="140">
        <v>36905.680555555555</v>
      </c>
      <c r="AL27" s="149">
        <v>30885188.295000002</v>
      </c>
      <c r="AM27" s="149">
        <v>1389.8334732750002</v>
      </c>
      <c r="AN27" s="149">
        <v>5868.1857760500006</v>
      </c>
      <c r="AO27" s="149">
        <v>7258.0192493250006</v>
      </c>
      <c r="AP27" s="16">
        <v>6157.9832506349994</v>
      </c>
    </row>
    <row r="28" spans="1:42" ht="15" customHeight="1" x14ac:dyDescent="0.25">
      <c r="A28" s="12" t="s">
        <v>75</v>
      </c>
      <c r="B28" s="189">
        <v>36920.274305555555</v>
      </c>
      <c r="C28" s="189">
        <v>36920.572916666664</v>
      </c>
      <c r="D28" s="13">
        <f t="shared" si="0"/>
        <v>0.29861111110949423</v>
      </c>
      <c r="E28" s="7" t="s">
        <v>6</v>
      </c>
      <c r="F28" s="7"/>
      <c r="G28" s="5">
        <v>3368.942</v>
      </c>
      <c r="H28" s="5">
        <v>13262.94681306816</v>
      </c>
      <c r="I28" s="19" t="s">
        <v>259</v>
      </c>
      <c r="J28" s="17">
        <v>36920.274305555555</v>
      </c>
      <c r="K28" s="17">
        <v>36920.572916666664</v>
      </c>
      <c r="L28" s="19">
        <v>788907.44099999999</v>
      </c>
      <c r="M28" s="19">
        <v>220.89408347999998</v>
      </c>
      <c r="N28" s="19">
        <v>3471.1927404000003</v>
      </c>
      <c r="O28" s="19">
        <v>3692.0868238800003</v>
      </c>
      <c r="P28" s="6"/>
      <c r="Q28" s="5">
        <v>0</v>
      </c>
      <c r="R28" s="5">
        <v>0</v>
      </c>
      <c r="S28" s="23" t="s">
        <v>437</v>
      </c>
      <c r="T28" s="140">
        <v>36920.28125</v>
      </c>
      <c r="U28" s="140">
        <v>36920.579861111109</v>
      </c>
      <c r="V28" s="23">
        <v>145576.92584999997</v>
      </c>
      <c r="W28" s="23">
        <v>2.6203846652999996</v>
      </c>
      <c r="X28" s="23">
        <v>1397.5384881599996</v>
      </c>
      <c r="Y28" s="23">
        <v>1400.1588728252996</v>
      </c>
      <c r="AA28" s="141" t="s">
        <v>618</v>
      </c>
      <c r="AB28" s="140">
        <v>36920.284722222219</v>
      </c>
      <c r="AC28" s="140">
        <v>36920.572916666664</v>
      </c>
      <c r="AD28" s="150">
        <v>306105.14850000001</v>
      </c>
      <c r="AE28" s="150">
        <v>5.5098926730000004</v>
      </c>
      <c r="AF28" s="142">
        <v>5.5098926730000004</v>
      </c>
      <c r="AG28" s="142">
        <v>11.019785346000001</v>
      </c>
      <c r="AI28" s="14" t="s">
        <v>701</v>
      </c>
      <c r="AJ28" s="140">
        <v>36920.423611111109</v>
      </c>
      <c r="AK28" s="140">
        <v>36920.826388888891</v>
      </c>
      <c r="AL28" s="143">
        <v>32102246.508000001</v>
      </c>
      <c r="AM28" s="143">
        <v>577.84043714400002</v>
      </c>
      <c r="AN28" s="143">
        <v>4815.3369762000002</v>
      </c>
      <c r="AO28" s="143">
        <v>5393.1774133440003</v>
      </c>
      <c r="AP28" s="16">
        <v>3692.0868238800003</v>
      </c>
    </row>
    <row r="29" spans="1:42" ht="15" customHeight="1" x14ac:dyDescent="0.25">
      <c r="A29" s="12" t="s">
        <v>76</v>
      </c>
      <c r="B29" s="189">
        <v>36946.260416666664</v>
      </c>
      <c r="C29" s="189">
        <v>36946.527777777781</v>
      </c>
      <c r="D29" s="13">
        <f t="shared" si="0"/>
        <v>0.26736111111677019</v>
      </c>
      <c r="E29" s="7" t="s">
        <v>6</v>
      </c>
      <c r="F29" s="7"/>
      <c r="G29" s="5">
        <v>6121.15</v>
      </c>
      <c r="H29" s="5">
        <v>24097.917650351999</v>
      </c>
      <c r="I29" s="19" t="s">
        <v>261</v>
      </c>
      <c r="J29" s="17">
        <v>36946.260416666664</v>
      </c>
      <c r="K29" s="17">
        <v>36946.527777777781</v>
      </c>
      <c r="L29" s="19">
        <v>4478876.1645</v>
      </c>
      <c r="M29" s="19">
        <v>850.98647125499997</v>
      </c>
      <c r="N29" s="19">
        <v>9405.6399454500006</v>
      </c>
      <c r="O29" s="19">
        <v>10256.626416705001</v>
      </c>
      <c r="P29" s="6"/>
      <c r="Q29" s="5">
        <v>91.52</v>
      </c>
      <c r="R29" s="5">
        <v>360.29854248960004</v>
      </c>
      <c r="S29" s="23" t="s">
        <v>439</v>
      </c>
      <c r="T29" s="140">
        <v>36946.263194444444</v>
      </c>
      <c r="U29" s="140">
        <v>36946.560416666667</v>
      </c>
      <c r="V29" s="23">
        <v>418607.99354999996</v>
      </c>
      <c r="W29" s="23">
        <v>7.5349438838999987</v>
      </c>
      <c r="X29" s="23">
        <v>962.79838516499979</v>
      </c>
      <c r="Y29" s="23">
        <v>970.33332904889983</v>
      </c>
      <c r="AA29" s="141" t="s">
        <v>619</v>
      </c>
      <c r="AB29" s="140">
        <v>36946.274305555555</v>
      </c>
      <c r="AC29" s="140">
        <v>36946.5625</v>
      </c>
      <c r="AD29" s="150">
        <v>1059050.19</v>
      </c>
      <c r="AE29" s="150">
        <v>19.062903419999998</v>
      </c>
      <c r="AF29" s="180">
        <v>85.783065390000004</v>
      </c>
      <c r="AG29" s="180">
        <v>104.84596881</v>
      </c>
      <c r="AI29" s="14" t="s">
        <v>702</v>
      </c>
      <c r="AJ29" s="140">
        <v>36946.354166666664</v>
      </c>
      <c r="AK29" s="140">
        <v>36946.739583333336</v>
      </c>
      <c r="AL29" s="143">
        <v>72304244.789999992</v>
      </c>
      <c r="AM29" s="143">
        <v>1301.4764062199997</v>
      </c>
      <c r="AN29" s="143">
        <v>11568.679166399997</v>
      </c>
      <c r="AO29" s="143">
        <v>12870.155572619997</v>
      </c>
      <c r="AP29" s="16">
        <v>10256.626416705001</v>
      </c>
    </row>
    <row r="30" spans="1:42" ht="15" customHeight="1" x14ac:dyDescent="0.25">
      <c r="A30" s="12" t="s">
        <v>77</v>
      </c>
      <c r="B30" s="189">
        <v>36970.409722222219</v>
      </c>
      <c r="C30" s="189">
        <v>36975.104166666664</v>
      </c>
      <c r="D30" s="13">
        <f t="shared" si="0"/>
        <v>4.6944444444452529</v>
      </c>
      <c r="E30" s="7" t="s">
        <v>15</v>
      </c>
      <c r="F30" s="7"/>
      <c r="G30" s="5">
        <v>482.06399999999996</v>
      </c>
      <c r="H30" s="5">
        <v>1897.8032843827198</v>
      </c>
      <c r="I30" s="19" t="s">
        <v>263</v>
      </c>
      <c r="J30" s="17">
        <v>36970.409722222219</v>
      </c>
      <c r="K30" s="17">
        <v>36975.104166666664</v>
      </c>
      <c r="L30" s="19">
        <v>12646305.210000001</v>
      </c>
      <c r="M30" s="19">
        <v>227.63349378000004</v>
      </c>
      <c r="N30" s="19">
        <v>581.7300396600001</v>
      </c>
      <c r="O30" s="19">
        <v>809.36353344000008</v>
      </c>
      <c r="P30" s="6"/>
      <c r="Q30" s="5">
        <v>0</v>
      </c>
      <c r="R30" s="5">
        <v>0</v>
      </c>
      <c r="S30" s="23" t="s">
        <v>441</v>
      </c>
      <c r="T30" s="140">
        <v>36970.474305555559</v>
      </c>
      <c r="U30" s="140">
        <v>36976.552777777775</v>
      </c>
      <c r="V30" s="23">
        <v>285263.94689999998</v>
      </c>
      <c r="W30" s="23">
        <v>5.1347510441999997</v>
      </c>
      <c r="X30" s="23">
        <v>599.05428848999998</v>
      </c>
      <c r="Y30" s="23">
        <v>604.18903953419999</v>
      </c>
      <c r="AA30" s="141" t="s">
        <v>620</v>
      </c>
      <c r="AB30" s="140">
        <v>36970.423611111109</v>
      </c>
      <c r="AC30" s="140">
        <v>36976.381944444445</v>
      </c>
      <c r="AD30" s="150">
        <v>3326663.5379999997</v>
      </c>
      <c r="AE30" s="147">
        <v>59.87994368399999</v>
      </c>
      <c r="AF30" s="147">
        <v>59.87994368399999</v>
      </c>
      <c r="AG30" s="147">
        <v>119.75988736799998</v>
      </c>
      <c r="AI30" s="14" t="s">
        <v>703</v>
      </c>
      <c r="AJ30" s="140">
        <v>36970.913194444445</v>
      </c>
      <c r="AK30" s="140">
        <v>36976.527777777781</v>
      </c>
      <c r="AL30" s="143">
        <v>91717710.812999994</v>
      </c>
      <c r="AM30" s="143">
        <v>1650.9187946339998</v>
      </c>
      <c r="AN30" s="143">
        <v>1650.9187946339998</v>
      </c>
      <c r="AO30" s="143">
        <v>3301.8375892679996</v>
      </c>
      <c r="AP30" s="16">
        <v>809.36353344000008</v>
      </c>
    </row>
    <row r="31" spans="1:42" s="161" customFormat="1" ht="15" customHeight="1" x14ac:dyDescent="0.25">
      <c r="A31" s="152" t="s">
        <v>78</v>
      </c>
      <c r="B31" s="190">
        <v>37188.032638888886</v>
      </c>
      <c r="C31" s="190">
        <v>37188.097222222219</v>
      </c>
      <c r="D31" s="154">
        <f t="shared" si="0"/>
        <v>6.4583333332848269E-2</v>
      </c>
      <c r="E31" s="155" t="s">
        <v>8</v>
      </c>
      <c r="F31" s="155"/>
      <c r="G31" s="156">
        <v>0</v>
      </c>
      <c r="H31" s="156">
        <v>0</v>
      </c>
      <c r="I31" s="157" t="s">
        <v>265</v>
      </c>
      <c r="J31" s="153">
        <v>37188.032638888886</v>
      </c>
      <c r="K31" s="153">
        <v>37188.097222222219</v>
      </c>
      <c r="L31" s="157">
        <v>6951503.5065000001</v>
      </c>
      <c r="M31" s="157">
        <v>125.12706311699999</v>
      </c>
      <c r="N31" s="157">
        <v>125.12706311699999</v>
      </c>
      <c r="O31" s="157">
        <v>250.25412623399998</v>
      </c>
      <c r="P31" s="156"/>
      <c r="Q31" s="156">
        <v>0</v>
      </c>
      <c r="R31" s="156">
        <v>0</v>
      </c>
      <c r="S31" s="158" t="s">
        <v>443</v>
      </c>
      <c r="T31" s="159">
        <v>37188.025000000001</v>
      </c>
      <c r="U31" s="159">
        <v>37188.074305555558</v>
      </c>
      <c r="V31" s="158">
        <v>311485.34999999998</v>
      </c>
      <c r="W31" s="158">
        <v>5.6067362999999997</v>
      </c>
      <c r="X31" s="158">
        <v>5.6067362999999997</v>
      </c>
      <c r="Y31" s="158">
        <v>11.213472599999999</v>
      </c>
      <c r="AA31" s="160"/>
      <c r="AB31" s="159"/>
      <c r="AC31" s="159"/>
      <c r="AD31" s="162"/>
      <c r="AE31" s="166"/>
      <c r="AF31" s="166"/>
      <c r="AG31" s="166"/>
      <c r="AI31" s="164" t="s">
        <v>704</v>
      </c>
      <c r="AJ31" s="159">
        <v>37188.034722222219</v>
      </c>
      <c r="AK31" s="159">
        <v>37188.145833333336</v>
      </c>
      <c r="AL31" s="165">
        <v>47487357.449999996</v>
      </c>
      <c r="AM31" s="165">
        <v>854.77243409999994</v>
      </c>
      <c r="AN31" s="165">
        <v>854.77243409999994</v>
      </c>
      <c r="AO31" s="165">
        <v>1709.5448681999999</v>
      </c>
      <c r="AP31" s="176">
        <v>250.25412623399998</v>
      </c>
    </row>
    <row r="32" spans="1:42" ht="15" customHeight="1" x14ac:dyDescent="0.25">
      <c r="A32" s="12" t="s">
        <v>79</v>
      </c>
      <c r="B32" s="191">
        <v>37270.361111111109</v>
      </c>
      <c r="C32" s="191">
        <v>37270.604166666664</v>
      </c>
      <c r="D32" s="13">
        <f t="shared" si="0"/>
        <v>0.24305555555474712</v>
      </c>
      <c r="E32" s="7" t="s">
        <v>18</v>
      </c>
      <c r="F32" s="7"/>
      <c r="G32" s="20">
        <v>569.40660000000003</v>
      </c>
      <c r="H32" s="20">
        <f t="shared" ref="H32:H84" si="3">G32*3.785412*1.04</f>
        <v>2241.6561195799682</v>
      </c>
      <c r="I32" s="22" t="s">
        <v>267</v>
      </c>
      <c r="J32" s="17">
        <v>37270.361111111109</v>
      </c>
      <c r="K32" s="17">
        <v>37270.604166666664</v>
      </c>
      <c r="L32" s="22">
        <v>834780.7379999999</v>
      </c>
      <c r="M32" s="22">
        <v>15.026053283999998</v>
      </c>
      <c r="N32" s="22">
        <v>60.938993873999991</v>
      </c>
      <c r="O32" s="22">
        <v>75.96504715799999</v>
      </c>
      <c r="P32" s="20"/>
      <c r="Q32" s="20">
        <v>39.873999999999995</v>
      </c>
      <c r="R32" s="20">
        <f t="shared" ref="R32:R84" si="4">Q32*3.785412*1.04</f>
        <v>156.97709881151997</v>
      </c>
      <c r="S32" s="23" t="s">
        <v>445</v>
      </c>
      <c r="T32" s="140">
        <v>37270.245833333334</v>
      </c>
      <c r="U32" s="140">
        <v>37270.577777777777</v>
      </c>
      <c r="V32" s="23">
        <v>229366.48499999999</v>
      </c>
      <c r="W32" s="23">
        <v>5.2754291549999994</v>
      </c>
      <c r="X32" s="23">
        <v>176.61219344999998</v>
      </c>
      <c r="Y32" s="23">
        <v>181.88762260499999</v>
      </c>
      <c r="AA32" s="141" t="s">
        <v>621</v>
      </c>
      <c r="AB32" s="140">
        <v>37270.253472222219</v>
      </c>
      <c r="AC32" s="140">
        <v>37270.635416666664</v>
      </c>
      <c r="AD32" s="150">
        <v>594653.85</v>
      </c>
      <c r="AE32" s="150">
        <v>10.703769299999999</v>
      </c>
      <c r="AF32" s="142">
        <v>10.703769299999999</v>
      </c>
      <c r="AG32" s="142">
        <v>21.407538599999999</v>
      </c>
      <c r="AI32" s="14" t="s">
        <v>705</v>
      </c>
      <c r="AJ32" s="140">
        <v>37270.381944444445</v>
      </c>
      <c r="AK32" s="140">
        <v>37270.774305555555</v>
      </c>
      <c r="AL32" s="143">
        <v>9287926.7999999989</v>
      </c>
      <c r="AM32" s="143">
        <v>167.18268239999998</v>
      </c>
      <c r="AN32" s="143">
        <v>167.18268239999998</v>
      </c>
      <c r="AO32" s="143">
        <v>334.36536479999995</v>
      </c>
      <c r="AP32" s="178">
        <v>75.96504715799999</v>
      </c>
    </row>
    <row r="33" spans="1:42" ht="15" customHeight="1" x14ac:dyDescent="0.25">
      <c r="A33" s="12" t="s">
        <v>80</v>
      </c>
      <c r="B33" s="191">
        <v>37272.583333333336</v>
      </c>
      <c r="C33" s="191">
        <v>37273.194444444445</v>
      </c>
      <c r="D33" s="13">
        <f t="shared" si="0"/>
        <v>0.61111111110949423</v>
      </c>
      <c r="E33" s="7" t="s">
        <v>11</v>
      </c>
      <c r="F33" s="7"/>
      <c r="G33" s="20">
        <v>5272.7835999999998</v>
      </c>
      <c r="H33" s="20">
        <f t="shared" si="3"/>
        <v>20758.044645356928</v>
      </c>
      <c r="I33" s="22" t="s">
        <v>269</v>
      </c>
      <c r="J33" s="17">
        <v>37272.583333333336</v>
      </c>
      <c r="K33" s="17">
        <v>37273.194444444445</v>
      </c>
      <c r="L33" s="22">
        <v>1735822.9049999998</v>
      </c>
      <c r="M33" s="22">
        <v>38.188103909999995</v>
      </c>
      <c r="N33" s="22">
        <v>52.074687149999988</v>
      </c>
      <c r="O33" s="22">
        <v>90.262791059999984</v>
      </c>
      <c r="P33" s="20"/>
      <c r="Q33" s="20">
        <v>1198.7711999999999</v>
      </c>
      <c r="R33" s="20">
        <f t="shared" si="4"/>
        <v>4719.3566011637758</v>
      </c>
      <c r="S33" s="23" t="s">
        <v>447</v>
      </c>
      <c r="T33" s="140">
        <v>37272.586805555555</v>
      </c>
      <c r="U33" s="140">
        <v>37273.160416666666</v>
      </c>
      <c r="V33" s="23">
        <v>31148.535000000003</v>
      </c>
      <c r="W33" s="23">
        <v>0.56067363000000014</v>
      </c>
      <c r="X33" s="23">
        <v>29.902593600000003</v>
      </c>
      <c r="Y33" s="23">
        <v>30.463267230000003</v>
      </c>
      <c r="AA33" s="141" t="s">
        <v>622</v>
      </c>
      <c r="AB33" s="140">
        <v>37272.59375</v>
      </c>
      <c r="AC33" s="140">
        <v>37273.052083333336</v>
      </c>
      <c r="AD33" s="150">
        <v>622970.69999999995</v>
      </c>
      <c r="AE33" s="150">
        <v>11.213472599999999</v>
      </c>
      <c r="AF33" s="142">
        <v>11.213472599999999</v>
      </c>
      <c r="AG33" s="142">
        <v>22.426945199999999</v>
      </c>
      <c r="AI33" s="14" t="s">
        <v>706</v>
      </c>
      <c r="AJ33" s="140">
        <v>37272.715277777781</v>
      </c>
      <c r="AK33" s="140">
        <v>37273.253472222219</v>
      </c>
      <c r="AL33" s="143">
        <v>6541192.3499999996</v>
      </c>
      <c r="AM33" s="143">
        <v>117.74146229999999</v>
      </c>
      <c r="AN33" s="143">
        <v>163.52980875</v>
      </c>
      <c r="AO33" s="143">
        <v>281.27127105</v>
      </c>
      <c r="AP33" s="178">
        <v>90.262791059999984</v>
      </c>
    </row>
    <row r="34" spans="1:42" ht="15" customHeight="1" x14ac:dyDescent="0.25">
      <c r="A34" s="12" t="s">
        <v>81</v>
      </c>
      <c r="B34" s="191">
        <v>37287.229166666664</v>
      </c>
      <c r="C34" s="191">
        <v>37288.534722222219</v>
      </c>
      <c r="D34" s="13">
        <f t="shared" si="0"/>
        <v>1.3055555555547471</v>
      </c>
      <c r="E34" s="7" t="s">
        <v>19</v>
      </c>
      <c r="F34" s="7"/>
      <c r="G34" s="20">
        <v>13358.671399999999</v>
      </c>
      <c r="H34" s="20">
        <f t="shared" si="3"/>
        <v>52590.798022481467</v>
      </c>
      <c r="I34" s="22" t="s">
        <v>271</v>
      </c>
      <c r="J34" s="17">
        <v>37287.229166666664</v>
      </c>
      <c r="K34" s="17">
        <v>37288.534722222219</v>
      </c>
      <c r="L34" s="22">
        <v>9146342.5499999989</v>
      </c>
      <c r="M34" s="22">
        <v>1006.0976804999999</v>
      </c>
      <c r="N34" s="22">
        <v>12804.879569999997</v>
      </c>
      <c r="O34" s="22">
        <v>13810.977250499996</v>
      </c>
      <c r="P34" s="20"/>
      <c r="Q34" s="20">
        <v>1357.5748000000001</v>
      </c>
      <c r="R34" s="20">
        <f t="shared" si="4"/>
        <v>5344.5391363703047</v>
      </c>
      <c r="S34" s="23" t="s">
        <v>449</v>
      </c>
      <c r="T34" s="140">
        <v>37287.232638888891</v>
      </c>
      <c r="U34" s="140">
        <v>37288.520833333336</v>
      </c>
      <c r="V34" s="23">
        <v>566337</v>
      </c>
      <c r="W34" s="23">
        <v>10.194065999999999</v>
      </c>
      <c r="X34" s="23">
        <v>2095.4468999999999</v>
      </c>
      <c r="Y34" s="23">
        <v>2105.6409659999999</v>
      </c>
      <c r="AA34" s="141" t="s">
        <v>623</v>
      </c>
      <c r="AB34" s="140">
        <v>37287.236111111109</v>
      </c>
      <c r="AC34" s="140">
        <v>37288.451388888891</v>
      </c>
      <c r="AD34" s="150">
        <v>2661783.9</v>
      </c>
      <c r="AE34" s="150">
        <v>47.912110199999994</v>
      </c>
      <c r="AF34" s="142">
        <v>47.912110199999994</v>
      </c>
      <c r="AG34" s="142">
        <v>95.824220399999987</v>
      </c>
      <c r="AI34" s="148" t="s">
        <v>707</v>
      </c>
      <c r="AJ34" s="140">
        <v>37287.402777777781</v>
      </c>
      <c r="AK34" s="140">
        <v>37288.635416666664</v>
      </c>
      <c r="AL34" s="149">
        <v>48223595.549999997</v>
      </c>
      <c r="AM34" s="149">
        <v>868.02471989999992</v>
      </c>
      <c r="AN34" s="149">
        <v>8680.2471989999995</v>
      </c>
      <c r="AO34" s="149">
        <v>9548.2719188999999</v>
      </c>
      <c r="AP34" s="178">
        <v>13810.977250499996</v>
      </c>
    </row>
    <row r="35" spans="1:42" ht="15" customHeight="1" x14ac:dyDescent="0.25">
      <c r="A35" s="12" t="s">
        <v>82</v>
      </c>
      <c r="B35" s="191">
        <v>37308.222222222219</v>
      </c>
      <c r="C35" s="191">
        <v>37308.534722222219</v>
      </c>
      <c r="D35" s="13">
        <f t="shared" si="0"/>
        <v>0.3125</v>
      </c>
      <c r="E35" s="7" t="s">
        <v>11</v>
      </c>
      <c r="F35" s="7"/>
      <c r="G35" s="20">
        <v>3188.6527999999998</v>
      </c>
      <c r="H35" s="20">
        <f t="shared" si="3"/>
        <v>12553.179155871745</v>
      </c>
      <c r="I35" s="22" t="s">
        <v>273</v>
      </c>
      <c r="J35" s="17">
        <v>37308.222222222219</v>
      </c>
      <c r="K35" s="17">
        <v>37308.534722222219</v>
      </c>
      <c r="L35" s="22">
        <v>2657536.3724999996</v>
      </c>
      <c r="M35" s="22">
        <v>47.835654704999989</v>
      </c>
      <c r="N35" s="22">
        <v>478.35654704999996</v>
      </c>
      <c r="O35" s="22">
        <v>526.19220175499993</v>
      </c>
      <c r="P35" s="20"/>
      <c r="Q35" s="20">
        <v>505.65800000000002</v>
      </c>
      <c r="R35" s="20">
        <f t="shared" si="4"/>
        <v>1990.6888155398403</v>
      </c>
      <c r="S35" s="23" t="s">
        <v>451</v>
      </c>
      <c r="T35" s="140">
        <v>37308.226388888892</v>
      </c>
      <c r="U35" s="140">
        <v>37308.540972222225</v>
      </c>
      <c r="V35" s="23">
        <v>28316.85</v>
      </c>
      <c r="W35" s="23">
        <v>0.50970329999999997</v>
      </c>
      <c r="X35" s="23">
        <v>158.57436000000001</v>
      </c>
      <c r="Y35" s="23">
        <v>159.08406330000003</v>
      </c>
      <c r="AA35" s="141" t="s">
        <v>624</v>
      </c>
      <c r="AB35" s="140">
        <v>37308.236111111109</v>
      </c>
      <c r="AC35" s="140">
        <v>37308.534722222219</v>
      </c>
      <c r="AD35" s="150">
        <v>594653.85</v>
      </c>
      <c r="AE35" s="150">
        <v>10.703769299999999</v>
      </c>
      <c r="AF35" s="180">
        <v>35.679231000000001</v>
      </c>
      <c r="AG35" s="180">
        <v>46.383000299999999</v>
      </c>
      <c r="AI35" s="14" t="s">
        <v>708</v>
      </c>
      <c r="AJ35" s="140">
        <v>37308.371527777781</v>
      </c>
      <c r="AK35" s="140">
        <v>37308.774305555555</v>
      </c>
      <c r="AL35" s="143">
        <v>12969117.300000001</v>
      </c>
      <c r="AM35" s="143">
        <v>233.4441114</v>
      </c>
      <c r="AN35" s="143">
        <v>298.28969790000002</v>
      </c>
      <c r="AO35" s="143">
        <v>531.73380930000008</v>
      </c>
      <c r="AP35" s="178">
        <v>526.19220175499993</v>
      </c>
    </row>
    <row r="36" spans="1:42" ht="15" customHeight="1" x14ac:dyDescent="0.25">
      <c r="A36" s="12" t="s">
        <v>83</v>
      </c>
      <c r="B36" s="191">
        <v>37316.90625</v>
      </c>
      <c r="C36" s="191">
        <v>37317.975694444445</v>
      </c>
      <c r="D36" s="13">
        <f t="shared" si="0"/>
        <v>1.0694444444452529</v>
      </c>
      <c r="E36" s="7" t="s">
        <v>20</v>
      </c>
      <c r="F36" s="7"/>
      <c r="G36" s="20">
        <v>9380.3233000000018</v>
      </c>
      <c r="H36" s="20">
        <f t="shared" si="3"/>
        <v>36928.723919047596</v>
      </c>
      <c r="I36" s="22" t="s">
        <v>275</v>
      </c>
      <c r="J36" s="17">
        <v>37316.90625</v>
      </c>
      <c r="K36" s="17">
        <v>37317.975694444445</v>
      </c>
      <c r="L36" s="22">
        <v>4567507.9050000003</v>
      </c>
      <c r="M36" s="22">
        <v>1004.8517391</v>
      </c>
      <c r="N36" s="22">
        <v>6851.2618574999997</v>
      </c>
      <c r="O36" s="22">
        <v>7856.1135966000002</v>
      </c>
      <c r="P36" s="20"/>
      <c r="Q36" s="20">
        <v>373.94159999999999</v>
      </c>
      <c r="R36" s="20">
        <f t="shared" si="4"/>
        <v>1472.1439407367679</v>
      </c>
      <c r="S36" s="23" t="s">
        <v>453</v>
      </c>
      <c r="T36" s="140">
        <v>37316.907638888886</v>
      </c>
      <c r="U36" s="140">
        <v>37318.215277777781</v>
      </c>
      <c r="V36" s="23">
        <v>133089.19499999998</v>
      </c>
      <c r="W36" s="23">
        <v>3.992675849999999</v>
      </c>
      <c r="X36" s="23">
        <v>479.12110199999995</v>
      </c>
      <c r="Y36" s="23">
        <v>483.11377784999996</v>
      </c>
      <c r="AA36" s="141" t="s">
        <v>625</v>
      </c>
      <c r="AB36" s="140">
        <v>37316.913194444445</v>
      </c>
      <c r="AC36" s="140">
        <v>37317.927083333336</v>
      </c>
      <c r="AD36" s="150">
        <v>1557426.7499999998</v>
      </c>
      <c r="AE36" s="150">
        <v>28.033681499999997</v>
      </c>
      <c r="AF36" s="180">
        <v>45.165375749999995</v>
      </c>
      <c r="AG36" s="180">
        <v>73.199057249999996</v>
      </c>
      <c r="AI36" s="14" t="s">
        <v>709</v>
      </c>
      <c r="AJ36" s="140">
        <v>37317.336805555555</v>
      </c>
      <c r="AK36" s="140">
        <v>37318.284722222219</v>
      </c>
      <c r="AL36" s="143">
        <v>25541798.699999999</v>
      </c>
      <c r="AM36" s="143">
        <v>689.62856490000001</v>
      </c>
      <c r="AN36" s="143">
        <v>4086.6877920000002</v>
      </c>
      <c r="AO36" s="143">
        <v>4776.3163568999998</v>
      </c>
      <c r="AP36" s="178">
        <v>7856.1135966000002</v>
      </c>
    </row>
    <row r="37" spans="1:42" s="161" customFormat="1" ht="15" customHeight="1" x14ac:dyDescent="0.25">
      <c r="A37" s="152" t="s">
        <v>84</v>
      </c>
      <c r="B37" s="190">
        <v>37531.107638888891</v>
      </c>
      <c r="C37" s="190">
        <v>37531.451388888891</v>
      </c>
      <c r="D37" s="154">
        <f t="shared" si="0"/>
        <v>0.34375</v>
      </c>
      <c r="E37" s="155" t="s">
        <v>8</v>
      </c>
      <c r="F37" s="155"/>
      <c r="G37" s="167">
        <v>0</v>
      </c>
      <c r="H37" s="167">
        <f t="shared" si="3"/>
        <v>0</v>
      </c>
      <c r="I37" s="168" t="s">
        <v>277</v>
      </c>
      <c r="J37" s="153">
        <v>37531.107638888891</v>
      </c>
      <c r="K37" s="153">
        <v>37531.451388888891</v>
      </c>
      <c r="L37" s="168">
        <v>8628144.1949999984</v>
      </c>
      <c r="M37" s="168">
        <v>155.30659550999997</v>
      </c>
      <c r="N37" s="168">
        <v>155.30659550999997</v>
      </c>
      <c r="O37" s="168">
        <v>310.61319101999993</v>
      </c>
      <c r="P37" s="167"/>
      <c r="Q37" s="167">
        <v>0</v>
      </c>
      <c r="R37" s="167">
        <f t="shared" si="4"/>
        <v>0</v>
      </c>
      <c r="S37" s="158" t="s">
        <v>455</v>
      </c>
      <c r="T37" s="159">
        <v>37531.061111111114</v>
      </c>
      <c r="U37" s="159">
        <v>37531.288888888892</v>
      </c>
      <c r="V37" s="158">
        <v>578796.41399999999</v>
      </c>
      <c r="W37" s="158">
        <v>10.418335451999999</v>
      </c>
      <c r="X37" s="158">
        <v>10.418335451999999</v>
      </c>
      <c r="Y37" s="158">
        <v>20.836670903999998</v>
      </c>
      <c r="AA37" s="160" t="s">
        <v>626</v>
      </c>
      <c r="AB37" s="159">
        <v>37530.979166666664</v>
      </c>
      <c r="AC37" s="159">
        <v>37531.5</v>
      </c>
      <c r="AD37" s="162">
        <v>2385694.6124999998</v>
      </c>
      <c r="AE37" s="166">
        <v>42.942503025000001</v>
      </c>
      <c r="AF37" s="166">
        <v>42.942503025000001</v>
      </c>
      <c r="AG37" s="166">
        <v>85.885006050000001</v>
      </c>
      <c r="AI37" s="164" t="s">
        <v>710</v>
      </c>
      <c r="AJ37" s="159">
        <v>37531.055555555555</v>
      </c>
      <c r="AK37" s="159">
        <v>37531.548611111109</v>
      </c>
      <c r="AL37" s="165">
        <v>56152313.549999997</v>
      </c>
      <c r="AM37" s="165">
        <v>1010.7416439</v>
      </c>
      <c r="AN37" s="165">
        <v>1010.7416439</v>
      </c>
      <c r="AO37" s="165">
        <v>2021.4832878</v>
      </c>
      <c r="AP37" s="179">
        <v>310.61319101999993</v>
      </c>
    </row>
    <row r="38" spans="1:42" ht="15" customHeight="1" x14ac:dyDescent="0.25">
      <c r="A38" s="12" t="s">
        <v>85</v>
      </c>
      <c r="B38" s="191">
        <v>37652.336805555555</v>
      </c>
      <c r="C38" s="191">
        <v>37652.736111111109</v>
      </c>
      <c r="D38" s="13">
        <f t="shared" si="0"/>
        <v>0.39930555555474712</v>
      </c>
      <c r="E38" s="7" t="s">
        <v>10</v>
      </c>
      <c r="F38" s="7"/>
      <c r="G38" s="20">
        <v>2474.27</v>
      </c>
      <c r="H38" s="20">
        <f t="shared" si="3"/>
        <v>9740.7766032096006</v>
      </c>
      <c r="I38" s="22" t="s">
        <v>279</v>
      </c>
      <c r="J38" s="17">
        <v>37652.336805555555</v>
      </c>
      <c r="K38" s="17">
        <v>37652.736111111109</v>
      </c>
      <c r="L38" s="22">
        <v>3162992.145</v>
      </c>
      <c r="M38" s="22">
        <v>56.933858610000001</v>
      </c>
      <c r="N38" s="22">
        <v>7274.8819334999998</v>
      </c>
      <c r="O38" s="22">
        <v>7331.8157921100001</v>
      </c>
      <c r="P38" s="20"/>
      <c r="Q38" s="20">
        <v>112.47200000000001</v>
      </c>
      <c r="R38" s="20">
        <f t="shared" si="4"/>
        <v>442.78297280256004</v>
      </c>
      <c r="S38" s="23" t="s">
        <v>457</v>
      </c>
      <c r="T38" s="140">
        <v>37652.32916666667</v>
      </c>
      <c r="U38" s="140">
        <v>37652.731944444444</v>
      </c>
      <c r="V38" s="23">
        <v>65978.260500000004</v>
      </c>
      <c r="W38" s="23">
        <v>1.1876086889999999</v>
      </c>
      <c r="X38" s="23">
        <v>376.07608485000003</v>
      </c>
      <c r="Y38" s="23">
        <v>377.26369353900003</v>
      </c>
      <c r="AA38" s="141"/>
      <c r="AB38" s="140"/>
      <c r="AC38" s="140"/>
      <c r="AD38" s="150"/>
      <c r="AE38" s="147"/>
      <c r="AF38" s="147"/>
      <c r="AG38" s="147"/>
      <c r="AI38" s="14" t="s">
        <v>711</v>
      </c>
      <c r="AJ38" s="140">
        <v>37652.368055555555</v>
      </c>
      <c r="AK38" s="140">
        <v>37652.9375</v>
      </c>
      <c r="AL38" s="143">
        <v>4260270.0824999996</v>
      </c>
      <c r="AM38" s="143">
        <v>76.684861484999985</v>
      </c>
      <c r="AN38" s="143">
        <v>76.684861484999985</v>
      </c>
      <c r="AO38" s="143">
        <v>153.36972296999997</v>
      </c>
      <c r="AP38" s="178">
        <v>7331.8157921100001</v>
      </c>
    </row>
    <row r="39" spans="1:42" ht="15" customHeight="1" x14ac:dyDescent="0.25">
      <c r="A39" s="18" t="s">
        <v>86</v>
      </c>
      <c r="B39" s="191">
        <v>37684.680555555555</v>
      </c>
      <c r="C39" s="191">
        <v>37688.496527777781</v>
      </c>
      <c r="D39" s="13">
        <f t="shared" si="0"/>
        <v>3.8159722222262644</v>
      </c>
      <c r="E39" s="7" t="s">
        <v>21</v>
      </c>
      <c r="F39" s="7"/>
      <c r="G39" s="20">
        <v>15660.797999999999</v>
      </c>
      <c r="H39" s="20">
        <f t="shared" si="3"/>
        <v>61653.875585927031</v>
      </c>
      <c r="I39" s="22" t="s">
        <v>281</v>
      </c>
      <c r="J39" s="17">
        <v>37684.680555555555</v>
      </c>
      <c r="K39" s="17">
        <v>37688.496527777781</v>
      </c>
      <c r="L39" s="22">
        <v>1775466.4949999999</v>
      </c>
      <c r="M39" s="22">
        <v>85.222391759999994</v>
      </c>
      <c r="N39" s="22">
        <v>3373.3863405000002</v>
      </c>
      <c r="O39" s="22">
        <v>3458.6087322600001</v>
      </c>
      <c r="P39" s="20"/>
      <c r="Q39" s="20">
        <v>1684.2132000000001</v>
      </c>
      <c r="R39" s="20">
        <f t="shared" si="4"/>
        <v>6630.4584921519372</v>
      </c>
      <c r="S39" s="23" t="s">
        <v>459</v>
      </c>
      <c r="T39" s="140">
        <v>37684.68472222222</v>
      </c>
      <c r="U39" s="140">
        <v>37687.779166666667</v>
      </c>
      <c r="V39" s="23">
        <v>149796.13649999999</v>
      </c>
      <c r="W39" s="23">
        <v>2.6963304569999997</v>
      </c>
      <c r="X39" s="23">
        <v>1093.51179645</v>
      </c>
      <c r="Y39" s="23">
        <v>1096.208126907</v>
      </c>
      <c r="AA39" s="141"/>
      <c r="AB39" s="140"/>
      <c r="AC39" s="140"/>
      <c r="AD39" s="150"/>
      <c r="AE39" s="147"/>
      <c r="AF39" s="147"/>
      <c r="AG39" s="147"/>
      <c r="AI39" s="14" t="s">
        <v>712</v>
      </c>
      <c r="AJ39" s="140">
        <v>37684.975694444445</v>
      </c>
      <c r="AK39" s="140">
        <v>37688.611111111109</v>
      </c>
      <c r="AL39" s="143">
        <v>22993282.199999999</v>
      </c>
      <c r="AM39" s="143">
        <v>413.87907959999995</v>
      </c>
      <c r="AN39" s="143">
        <v>3219.0595079999998</v>
      </c>
      <c r="AO39" s="143">
        <v>3632.9385875999997</v>
      </c>
      <c r="AP39" s="178">
        <v>3458.6087322600001</v>
      </c>
    </row>
    <row r="40" spans="1:42" ht="15" customHeight="1" x14ac:dyDescent="0.25">
      <c r="A40" s="18" t="s">
        <v>87</v>
      </c>
      <c r="B40" s="191">
        <v>37694.569444444445</v>
      </c>
      <c r="C40" s="191">
        <v>37696.798611111109</v>
      </c>
      <c r="D40" s="13">
        <f t="shared" si="0"/>
        <v>2.2291666666642413</v>
      </c>
      <c r="E40" s="7" t="s">
        <v>15</v>
      </c>
      <c r="F40" s="7"/>
      <c r="G40" s="20">
        <v>628.76</v>
      </c>
      <c r="H40" s="20">
        <f t="shared" si="3"/>
        <v>2475.3202750848</v>
      </c>
      <c r="I40" s="22" t="s">
        <v>283</v>
      </c>
      <c r="J40" s="17">
        <v>37694.569444444445</v>
      </c>
      <c r="K40" s="17">
        <v>37696.798611111109</v>
      </c>
      <c r="L40" s="22">
        <v>33187348.199999999</v>
      </c>
      <c r="M40" s="22">
        <v>1061.9951424000001</v>
      </c>
      <c r="N40" s="22">
        <v>13606.812762</v>
      </c>
      <c r="O40" s="22">
        <v>14668.807904400001</v>
      </c>
      <c r="P40" s="20"/>
      <c r="Q40" s="20">
        <v>26.4</v>
      </c>
      <c r="R40" s="20">
        <f t="shared" si="4"/>
        <v>103.932271872</v>
      </c>
      <c r="S40" s="23" t="s">
        <v>461</v>
      </c>
      <c r="T40" s="140">
        <v>37694.555555555555</v>
      </c>
      <c r="U40" s="140">
        <v>37696.504861111112</v>
      </c>
      <c r="V40" s="23">
        <v>840444.10799999989</v>
      </c>
      <c r="W40" s="23">
        <v>15.127993943999998</v>
      </c>
      <c r="X40" s="23">
        <v>2437.2879131999998</v>
      </c>
      <c r="Y40" s="23">
        <v>2452.4159071439999</v>
      </c>
      <c r="AA40" s="141" t="s">
        <v>627</v>
      </c>
      <c r="AB40" s="140">
        <v>37694.583333333336</v>
      </c>
      <c r="AC40" s="140">
        <v>37696.725694444445</v>
      </c>
      <c r="AD40" s="150">
        <v>16197238.199999999</v>
      </c>
      <c r="AE40" s="150">
        <v>291.55028759999999</v>
      </c>
      <c r="AF40" s="142">
        <v>291.55028759999999</v>
      </c>
      <c r="AG40" s="142">
        <v>583.10057519999998</v>
      </c>
      <c r="AI40" s="148" t="s">
        <v>713</v>
      </c>
      <c r="AJ40" s="140">
        <v>37694.607638888891</v>
      </c>
      <c r="AK40" s="140">
        <v>37696.84375</v>
      </c>
      <c r="AL40" s="149">
        <v>164775750.15000001</v>
      </c>
      <c r="AM40" s="149">
        <v>2965.9635027000004</v>
      </c>
      <c r="AN40" s="149">
        <v>21420.847519499999</v>
      </c>
      <c r="AO40" s="149">
        <v>24386.8110222</v>
      </c>
      <c r="AP40" s="178">
        <v>14668.807904400001</v>
      </c>
    </row>
    <row r="41" spans="1:42" ht="15" customHeight="1" x14ac:dyDescent="0.25">
      <c r="A41" s="18" t="s">
        <v>88</v>
      </c>
      <c r="B41" s="191">
        <v>37715.690972222219</v>
      </c>
      <c r="C41" s="191">
        <v>37716.079861111109</v>
      </c>
      <c r="D41" s="13">
        <f t="shared" si="0"/>
        <v>0.38888888889050577</v>
      </c>
      <c r="E41" s="7" t="s">
        <v>6</v>
      </c>
      <c r="F41" s="7"/>
      <c r="G41" s="20">
        <v>5127.2975000000006</v>
      </c>
      <c r="H41" s="20">
        <f t="shared" si="3"/>
        <v>20185.290823432802</v>
      </c>
      <c r="I41" s="22" t="s">
        <v>285</v>
      </c>
      <c r="J41" s="17">
        <v>37715.690972222219</v>
      </c>
      <c r="K41" s="17">
        <v>37716.079861111109</v>
      </c>
      <c r="L41" s="22">
        <v>17216644.799999997</v>
      </c>
      <c r="M41" s="22">
        <v>309.89960639999998</v>
      </c>
      <c r="N41" s="22">
        <v>8091.8230559999993</v>
      </c>
      <c r="O41" s="22">
        <v>8401.7226623999995</v>
      </c>
      <c r="P41" s="20"/>
      <c r="Q41" s="20">
        <v>627.44000000000005</v>
      </c>
      <c r="R41" s="20">
        <f t="shared" si="4"/>
        <v>2470.1236614912</v>
      </c>
      <c r="S41" s="23" t="s">
        <v>463</v>
      </c>
      <c r="T41" s="140">
        <v>37715.694444444445</v>
      </c>
      <c r="U41" s="140">
        <v>37716.064583333333</v>
      </c>
      <c r="V41" s="23">
        <v>222287.27249999996</v>
      </c>
      <c r="W41" s="23">
        <v>4.0011709049999995</v>
      </c>
      <c r="X41" s="23">
        <v>600.17563574999986</v>
      </c>
      <c r="Y41" s="23">
        <v>604.17680665499984</v>
      </c>
      <c r="AA41" s="141" t="s">
        <v>628</v>
      </c>
      <c r="AB41" s="140">
        <v>37715.961805555555</v>
      </c>
      <c r="AC41" s="140">
        <v>37716.041666666664</v>
      </c>
      <c r="AD41" s="150">
        <v>298742.76750000002</v>
      </c>
      <c r="AE41" s="150">
        <v>5.3773698150000007</v>
      </c>
      <c r="AF41" s="180">
        <v>15.2358811425</v>
      </c>
      <c r="AG41" s="180">
        <v>20.6132509575</v>
      </c>
      <c r="AI41" s="14" t="s">
        <v>714</v>
      </c>
      <c r="AJ41" s="140">
        <v>37715.743055555555</v>
      </c>
      <c r="AK41" s="140">
        <v>37716.239583333336</v>
      </c>
      <c r="AL41" s="143">
        <v>60173306.249999993</v>
      </c>
      <c r="AM41" s="143">
        <v>1083.1195124999997</v>
      </c>
      <c r="AN41" s="143">
        <v>7220.7967499999986</v>
      </c>
      <c r="AO41" s="143">
        <v>8303.916262499999</v>
      </c>
      <c r="AP41" s="178">
        <v>8401.7226623999995</v>
      </c>
    </row>
    <row r="42" spans="1:42" ht="15" customHeight="1" x14ac:dyDescent="0.25">
      <c r="A42" s="18" t="s">
        <v>89</v>
      </c>
      <c r="B42" s="191">
        <v>37990.677083333336</v>
      </c>
      <c r="C42" s="191">
        <v>37991.177083333336</v>
      </c>
      <c r="D42" s="13">
        <f t="shared" si="0"/>
        <v>0.5</v>
      </c>
      <c r="E42" s="7" t="s">
        <v>7</v>
      </c>
      <c r="F42" s="7"/>
      <c r="G42" s="20">
        <v>6014.2469999999994</v>
      </c>
      <c r="H42" s="20">
        <f t="shared" si="3"/>
        <v>23677.058875354556</v>
      </c>
      <c r="I42" s="22" t="s">
        <v>287</v>
      </c>
      <c r="J42" s="17">
        <v>37990.677083333336</v>
      </c>
      <c r="K42" s="17">
        <v>37991.177083333336</v>
      </c>
      <c r="L42" s="22">
        <v>563505.31499999983</v>
      </c>
      <c r="M42" s="22">
        <v>10.143095669999996</v>
      </c>
      <c r="N42" s="22">
        <v>29.302276379999991</v>
      </c>
      <c r="O42" s="22">
        <v>39.445372049999989</v>
      </c>
      <c r="P42" s="20"/>
      <c r="Q42" s="20">
        <v>0</v>
      </c>
      <c r="R42" s="20">
        <f t="shared" si="4"/>
        <v>0</v>
      </c>
      <c r="S42" s="23" t="s">
        <v>465</v>
      </c>
      <c r="T42" s="140">
        <v>37990.70208333333</v>
      </c>
      <c r="U42" s="140">
        <v>37990.964583333334</v>
      </c>
      <c r="V42" s="23">
        <v>1982.1795000000002</v>
      </c>
      <c r="W42" s="23">
        <v>3.5679230999999999E-2</v>
      </c>
      <c r="X42" s="23">
        <v>1.7839615500000003</v>
      </c>
      <c r="Y42" s="23">
        <v>1.8196407810000004</v>
      </c>
      <c r="AA42" s="141" t="s">
        <v>629</v>
      </c>
      <c r="AB42" s="140">
        <v>37990.708333333336</v>
      </c>
      <c r="AC42" s="140">
        <v>37991.149305555555</v>
      </c>
      <c r="AD42" s="150">
        <v>47572.307999999997</v>
      </c>
      <c r="AE42" s="150">
        <v>0.85630154400000003</v>
      </c>
      <c r="AF42" s="180">
        <v>1.1893076999999999</v>
      </c>
      <c r="AG42" s="180">
        <v>2.045609244</v>
      </c>
      <c r="AI42" s="14" t="s">
        <v>715</v>
      </c>
      <c r="AJ42" s="140">
        <v>37990.715277777781</v>
      </c>
      <c r="AK42" s="140">
        <v>37991.467361111114</v>
      </c>
      <c r="AL42" s="143">
        <v>5683191.7949999999</v>
      </c>
      <c r="AM42" s="143">
        <v>102.29745231</v>
      </c>
      <c r="AN42" s="143">
        <v>102.29745231</v>
      </c>
      <c r="AO42" s="143">
        <v>204.59490461999999</v>
      </c>
      <c r="AP42" s="178">
        <v>39.445372049999989</v>
      </c>
    </row>
    <row r="43" spans="1:42" ht="15" customHeight="1" x14ac:dyDescent="0.25">
      <c r="A43" s="18" t="s">
        <v>90</v>
      </c>
      <c r="B43" s="191">
        <v>38003.236111111109</v>
      </c>
      <c r="C43" s="191">
        <v>38004.208333333336</v>
      </c>
      <c r="D43" s="13">
        <f t="shared" si="0"/>
        <v>0.97222222222626442</v>
      </c>
      <c r="E43" s="7" t="s">
        <v>22</v>
      </c>
      <c r="F43" s="7"/>
      <c r="G43" s="20">
        <v>7017.8679999999995</v>
      </c>
      <c r="H43" s="20">
        <f t="shared" si="3"/>
        <v>27628.142611280637</v>
      </c>
      <c r="I43" s="22" t="s">
        <v>289</v>
      </c>
      <c r="J43" s="17">
        <v>38003.236111111109</v>
      </c>
      <c r="K43" s="17">
        <v>38004.208333333336</v>
      </c>
      <c r="L43" s="22">
        <v>1271426.5649999999</v>
      </c>
      <c r="M43" s="22">
        <v>22.885678169999998</v>
      </c>
      <c r="N43" s="22">
        <v>16528.545344999999</v>
      </c>
      <c r="O43" s="22">
        <v>16551.43102317</v>
      </c>
      <c r="P43" s="20"/>
      <c r="Q43" s="20">
        <v>911.30000000000007</v>
      </c>
      <c r="R43" s="20">
        <f t="shared" si="4"/>
        <v>3587.6317938240004</v>
      </c>
      <c r="S43" s="23" t="s">
        <v>467</v>
      </c>
      <c r="T43" s="140">
        <v>38003.373611111114</v>
      </c>
      <c r="U43" s="140">
        <v>38003.834722222222</v>
      </c>
      <c r="V43" s="23">
        <v>112701.06299999999</v>
      </c>
      <c r="W43" s="23">
        <v>2.0286191339999999</v>
      </c>
      <c r="X43" s="23">
        <v>1352.4127559999999</v>
      </c>
      <c r="Y43" s="23">
        <v>1354.4413751340001</v>
      </c>
      <c r="AA43" s="141" t="s">
        <v>630</v>
      </c>
      <c r="AB43" s="140">
        <v>38003.388888888891</v>
      </c>
      <c r="AC43" s="140">
        <v>38003.628472222219</v>
      </c>
      <c r="AD43" s="150">
        <v>44457.454499999993</v>
      </c>
      <c r="AE43" s="150">
        <v>0.80023418099999988</v>
      </c>
      <c r="AF43" s="142">
        <v>0.80023418099999988</v>
      </c>
      <c r="AG43" s="142">
        <v>1.6004683619999998</v>
      </c>
      <c r="AI43" s="14" t="s">
        <v>716</v>
      </c>
      <c r="AJ43" s="140">
        <v>38003.378472222219</v>
      </c>
      <c r="AK43" s="140">
        <v>38004.201388888891</v>
      </c>
      <c r="AL43" s="143">
        <v>10604943.4935</v>
      </c>
      <c r="AM43" s="143">
        <v>190.88898288299998</v>
      </c>
      <c r="AN43" s="143">
        <v>1802.840393895</v>
      </c>
      <c r="AO43" s="143">
        <v>1993.729376778</v>
      </c>
      <c r="AP43" s="178">
        <v>16551.43102317</v>
      </c>
    </row>
    <row r="44" spans="1:42" ht="15" customHeight="1" x14ac:dyDescent="0.25">
      <c r="A44" s="18" t="s">
        <v>91</v>
      </c>
      <c r="B44" s="191">
        <v>38036.753472222219</v>
      </c>
      <c r="C44" s="191">
        <v>38039.340277777781</v>
      </c>
      <c r="D44" s="13">
        <f t="shared" si="0"/>
        <v>2.5868055555620231</v>
      </c>
      <c r="E44" s="7" t="s">
        <v>17</v>
      </c>
      <c r="F44" s="7"/>
      <c r="G44" s="20">
        <v>3994.6255999999998</v>
      </c>
      <c r="H44" s="20">
        <f t="shared" si="3"/>
        <v>15726.155829017089</v>
      </c>
      <c r="I44" s="22" t="s">
        <v>291</v>
      </c>
      <c r="J44" s="17">
        <v>38036.753472222219</v>
      </c>
      <c r="K44" s="17">
        <v>38039.340277777781</v>
      </c>
      <c r="L44" s="22">
        <v>12493394.219999999</v>
      </c>
      <c r="M44" s="22">
        <v>224.88109595999998</v>
      </c>
      <c r="N44" s="22">
        <v>23737.449017999996</v>
      </c>
      <c r="O44" s="22">
        <v>23962.330113959997</v>
      </c>
      <c r="P44" s="20"/>
      <c r="Q44" s="20">
        <v>440.13599999999997</v>
      </c>
      <c r="R44" s="20">
        <f t="shared" si="4"/>
        <v>1732.73993987328</v>
      </c>
      <c r="S44" s="23" t="s">
        <v>469</v>
      </c>
      <c r="T44" s="140">
        <v>38037.594444444447</v>
      </c>
      <c r="U44" s="140">
        <v>38039.195138888892</v>
      </c>
      <c r="V44" s="23">
        <v>812410.42649999994</v>
      </c>
      <c r="W44" s="23">
        <v>14.623387676999998</v>
      </c>
      <c r="X44" s="23">
        <v>11373.745971</v>
      </c>
      <c r="Y44" s="23">
        <v>11388.369358677</v>
      </c>
      <c r="AA44" s="141"/>
      <c r="AB44" s="140"/>
      <c r="AC44" s="140"/>
      <c r="AD44" s="150"/>
      <c r="AI44" s="14" t="s">
        <v>717</v>
      </c>
      <c r="AJ44" s="140">
        <v>38036.823611111111</v>
      </c>
      <c r="AK44" s="140">
        <v>38039.660416666666</v>
      </c>
      <c r="AL44" s="143">
        <v>86564610.449999988</v>
      </c>
      <c r="AM44" s="143">
        <v>1558.1629880999999</v>
      </c>
      <c r="AN44" s="143">
        <v>25969.383134999996</v>
      </c>
      <c r="AO44" s="143">
        <v>27527.546123099997</v>
      </c>
      <c r="AP44" s="178">
        <v>23962.330113959997</v>
      </c>
    </row>
    <row r="45" spans="1:42" ht="15" customHeight="1" x14ac:dyDescent="0.25">
      <c r="A45" s="3" t="s">
        <v>92</v>
      </c>
      <c r="B45" s="191">
        <v>38353.704861111109</v>
      </c>
      <c r="C45" s="191">
        <v>38354.003472222219</v>
      </c>
      <c r="D45" s="13">
        <f t="shared" si="0"/>
        <v>0.29861111110949423</v>
      </c>
      <c r="E45" s="7" t="s">
        <v>23</v>
      </c>
      <c r="F45" s="7"/>
      <c r="G45" s="20">
        <v>956.9</v>
      </c>
      <c r="H45" s="20">
        <f t="shared" si="3"/>
        <v>3767.1511725120004</v>
      </c>
      <c r="I45" s="22" t="s">
        <v>38</v>
      </c>
      <c r="J45" s="17">
        <v>38353.704861111109</v>
      </c>
      <c r="K45" s="17">
        <v>38354.003472222219</v>
      </c>
      <c r="L45" s="22">
        <v>4472080.1205000002</v>
      </c>
      <c r="M45" s="22">
        <v>80.497442168999996</v>
      </c>
      <c r="N45" s="22">
        <v>4248.476114475</v>
      </c>
      <c r="O45" s="22">
        <v>4328.9735566440004</v>
      </c>
      <c r="P45" s="20"/>
      <c r="Q45" s="20">
        <v>0</v>
      </c>
      <c r="R45" s="20">
        <v>0</v>
      </c>
      <c r="S45" s="23" t="s">
        <v>471</v>
      </c>
      <c r="T45" s="140">
        <v>38353.706944444442</v>
      </c>
      <c r="U45" s="140">
        <v>38354.01458333333</v>
      </c>
      <c r="V45" s="23">
        <v>724628.19149999996</v>
      </c>
      <c r="W45" s="23">
        <v>13.043307446999998</v>
      </c>
      <c r="X45" s="23">
        <v>84.781498405499988</v>
      </c>
      <c r="Y45" s="23">
        <v>97.824805852499992</v>
      </c>
      <c r="AA45" s="141"/>
      <c r="AB45" s="140"/>
      <c r="AC45" s="140"/>
      <c r="AD45" s="150"/>
      <c r="AJ45" s="140"/>
      <c r="AK45" s="140"/>
      <c r="AP45" s="178">
        <v>4328.9735566440004</v>
      </c>
    </row>
    <row r="46" spans="1:42" ht="15" customHeight="1" x14ac:dyDescent="0.25">
      <c r="A46" s="3" t="s">
        <v>93</v>
      </c>
      <c r="B46" s="191">
        <v>38355.5625</v>
      </c>
      <c r="C46" s="191">
        <v>38356.003472222219</v>
      </c>
      <c r="D46" s="13">
        <f t="shared" si="0"/>
        <v>0.44097222221898846</v>
      </c>
      <c r="E46" s="7" t="s">
        <v>24</v>
      </c>
      <c r="F46" s="7"/>
      <c r="G46" s="20">
        <v>5132.894400000001</v>
      </c>
      <c r="H46" s="20">
        <f t="shared" si="3"/>
        <v>20207.324858752516</v>
      </c>
      <c r="I46" s="22" t="s">
        <v>39</v>
      </c>
      <c r="J46" s="17">
        <v>38355.5625</v>
      </c>
      <c r="K46" s="17">
        <v>38356.003472222219</v>
      </c>
      <c r="L46" s="22">
        <v>1473608.8740000001</v>
      </c>
      <c r="M46" s="22">
        <v>26.524959731999999</v>
      </c>
      <c r="N46" s="22">
        <v>2063.0524236000001</v>
      </c>
      <c r="O46" s="22">
        <v>2089.577383332</v>
      </c>
      <c r="P46" s="20"/>
      <c r="Q46" s="20">
        <v>1655.8832</v>
      </c>
      <c r="R46" s="20">
        <f t="shared" si="4"/>
        <v>6518.9281413135359</v>
      </c>
      <c r="S46" s="23" t="s">
        <v>473</v>
      </c>
      <c r="T46" s="140">
        <v>38355.550000000003</v>
      </c>
      <c r="U46" s="140">
        <v>38355.790277777778</v>
      </c>
      <c r="V46" s="23">
        <v>25485.164999999997</v>
      </c>
      <c r="W46" s="23">
        <v>0.45873296999999996</v>
      </c>
      <c r="X46" s="23">
        <v>1783.9615499999998</v>
      </c>
      <c r="Y46" s="23">
        <v>1784.4202829699998</v>
      </c>
      <c r="AA46" s="141" t="s">
        <v>631</v>
      </c>
      <c r="AB46" s="140">
        <v>38355.569444444445</v>
      </c>
      <c r="AC46" s="140">
        <v>38356</v>
      </c>
      <c r="AD46" s="150">
        <v>547647.87899999996</v>
      </c>
      <c r="AE46" s="150">
        <v>9.857661821999999</v>
      </c>
      <c r="AF46" s="142">
        <v>9.857661821999999</v>
      </c>
      <c r="AG46" s="142">
        <v>19.715323643999998</v>
      </c>
      <c r="AI46" s="14" t="s">
        <v>718</v>
      </c>
      <c r="AJ46" s="140">
        <v>38355.819444444445</v>
      </c>
      <c r="AK46" s="140">
        <v>38356.319444444445</v>
      </c>
      <c r="AL46" s="143">
        <v>9560618.0654999986</v>
      </c>
      <c r="AM46" s="143">
        <v>172.09112517899996</v>
      </c>
      <c r="AN46" s="143">
        <v>583.19770199549998</v>
      </c>
      <c r="AO46" s="143">
        <v>755.28882717449994</v>
      </c>
      <c r="AP46" s="178">
        <v>2089.577383332</v>
      </c>
    </row>
    <row r="47" spans="1:42" ht="15" customHeight="1" x14ac:dyDescent="0.25">
      <c r="A47" s="3" t="s">
        <v>94</v>
      </c>
      <c r="B47" s="191">
        <v>38356.947916666664</v>
      </c>
      <c r="C47" s="191">
        <v>38358.423611111109</v>
      </c>
      <c r="D47" s="13">
        <f t="shared" si="0"/>
        <v>1.4756944444452529</v>
      </c>
      <c r="E47" s="7" t="s">
        <v>7</v>
      </c>
      <c r="F47" s="7"/>
      <c r="G47" s="20">
        <v>14038.317599999998</v>
      </c>
      <c r="H47" s="20">
        <f t="shared" si="3"/>
        <v>55266.448538965247</v>
      </c>
      <c r="I47" s="22" t="s">
        <v>40</v>
      </c>
      <c r="J47" s="17">
        <v>38356.947916666664</v>
      </c>
      <c r="K47" s="17">
        <v>38358.423611111109</v>
      </c>
      <c r="L47" s="22">
        <v>2765423.571</v>
      </c>
      <c r="M47" s="22">
        <v>49.777624277999998</v>
      </c>
      <c r="N47" s="22">
        <v>1686.90837831</v>
      </c>
      <c r="O47" s="22">
        <v>1736.6860025880001</v>
      </c>
      <c r="P47" s="20"/>
      <c r="Q47" s="20"/>
      <c r="R47" s="20"/>
      <c r="S47" s="23"/>
      <c r="T47" s="140"/>
      <c r="U47" s="140"/>
      <c r="V47" s="23"/>
      <c r="W47" s="23"/>
      <c r="X47" s="23"/>
      <c r="Y47" s="23"/>
      <c r="AA47" s="141" t="s">
        <v>632</v>
      </c>
      <c r="AB47" s="140">
        <v>38357.28125</v>
      </c>
      <c r="AC47" s="140">
        <v>38358.510416666664</v>
      </c>
      <c r="AD47" s="150">
        <v>728026.21350000007</v>
      </c>
      <c r="AE47" s="150">
        <v>13.104471843000002</v>
      </c>
      <c r="AF47" s="142">
        <v>13.104471843000002</v>
      </c>
      <c r="AG47" s="142">
        <v>26.208943686000005</v>
      </c>
      <c r="AJ47" s="140"/>
      <c r="AK47" s="140"/>
      <c r="AP47" s="178">
        <v>1736.6860025880001</v>
      </c>
    </row>
    <row r="48" spans="1:42" ht="15" customHeight="1" x14ac:dyDescent="0.25">
      <c r="A48" s="3" t="s">
        <v>95</v>
      </c>
      <c r="B48" s="191">
        <v>38363.940972222219</v>
      </c>
      <c r="C48" s="191">
        <v>38365.333333333336</v>
      </c>
      <c r="D48" s="13">
        <f t="shared" si="0"/>
        <v>1.3923611111167702</v>
      </c>
      <c r="E48" s="7" t="s">
        <v>17</v>
      </c>
      <c r="F48" s="7"/>
      <c r="G48" s="20">
        <v>1812.9407999999999</v>
      </c>
      <c r="H48" s="20">
        <f t="shared" si="3"/>
        <v>7137.2369739939832</v>
      </c>
      <c r="I48" s="22" t="s">
        <v>42</v>
      </c>
      <c r="J48" s="17">
        <v>38363.940972222219</v>
      </c>
      <c r="K48" s="17">
        <v>38365.333333333336</v>
      </c>
      <c r="L48" s="22">
        <v>90413719.870499983</v>
      </c>
      <c r="M48" s="22">
        <v>1627.4469576689996</v>
      </c>
      <c r="N48" s="22">
        <v>18082.743974099998</v>
      </c>
      <c r="O48" s="22">
        <v>19710.190931768997</v>
      </c>
      <c r="P48" s="20"/>
      <c r="Q48" s="20">
        <v>0</v>
      </c>
      <c r="R48" s="20">
        <f t="shared" si="4"/>
        <v>0</v>
      </c>
      <c r="S48" s="23" t="s">
        <v>475</v>
      </c>
      <c r="T48" s="140">
        <v>38363.564583333333</v>
      </c>
      <c r="U48" s="140">
        <v>38365.350694444445</v>
      </c>
      <c r="V48" s="23">
        <v>2567771.9580000001</v>
      </c>
      <c r="W48" s="23">
        <v>46.219895244</v>
      </c>
      <c r="X48" s="23">
        <v>2567.7719579999998</v>
      </c>
      <c r="Y48" s="23">
        <v>2613.9918532439997</v>
      </c>
      <c r="AA48" s="141" t="s">
        <v>633</v>
      </c>
      <c r="AB48" s="140">
        <v>38363.947916666664</v>
      </c>
      <c r="AC48" s="140">
        <v>38365.309027777781</v>
      </c>
      <c r="AD48" s="150">
        <v>27947598.276000001</v>
      </c>
      <c r="AE48" s="150">
        <v>503.05676896799997</v>
      </c>
      <c r="AF48" s="180">
        <v>1145.8515293160001</v>
      </c>
      <c r="AG48" s="180">
        <v>1648.908298284</v>
      </c>
      <c r="AI48" s="14" t="s">
        <v>719</v>
      </c>
      <c r="AJ48" s="140">
        <v>38364.715277777781</v>
      </c>
      <c r="AK48" s="140">
        <v>38365.638888888891</v>
      </c>
      <c r="AL48" s="143">
        <v>357330330.14999998</v>
      </c>
      <c r="AM48" s="143">
        <v>6431.9459427000002</v>
      </c>
      <c r="AN48" s="143">
        <v>11434.570564799998</v>
      </c>
      <c r="AO48" s="143">
        <v>17866.516507499997</v>
      </c>
      <c r="AP48" s="178">
        <v>19710.190931768997</v>
      </c>
    </row>
    <row r="49" spans="1:42" ht="15" customHeight="1" x14ac:dyDescent="0.25">
      <c r="A49" s="3" t="s">
        <v>96</v>
      </c>
      <c r="B49" s="191">
        <v>38402.982638888891</v>
      </c>
      <c r="C49" s="191">
        <v>38404.006944444445</v>
      </c>
      <c r="D49" s="13">
        <f t="shared" si="0"/>
        <v>1.0243055555547471</v>
      </c>
      <c r="E49" s="7" t="s">
        <v>25</v>
      </c>
      <c r="F49" s="7"/>
      <c r="G49" s="20">
        <v>14303.83</v>
      </c>
      <c r="H49" s="20">
        <f t="shared" si="3"/>
        <v>56311.725317078402</v>
      </c>
      <c r="I49" s="22" t="s">
        <v>43</v>
      </c>
      <c r="J49" s="17">
        <v>38402.982638888891</v>
      </c>
      <c r="K49" s="17">
        <v>38404.006944444445</v>
      </c>
      <c r="L49" s="22">
        <v>4731745.6349999998</v>
      </c>
      <c r="M49" s="22">
        <v>85.171421429999995</v>
      </c>
      <c r="N49" s="22">
        <v>24605.077302000002</v>
      </c>
      <c r="O49" s="22">
        <v>24690.248723430002</v>
      </c>
      <c r="P49" s="20"/>
      <c r="Q49" s="20">
        <v>543.63749999999993</v>
      </c>
      <c r="R49" s="20">
        <f t="shared" si="4"/>
        <v>2140.207592796</v>
      </c>
      <c r="S49" s="23" t="s">
        <v>477</v>
      </c>
      <c r="T49" s="140">
        <v>38403.433333333334</v>
      </c>
      <c r="U49" s="140">
        <v>38404.020138888889</v>
      </c>
      <c r="V49" s="23">
        <v>114400.07399999999</v>
      </c>
      <c r="W49" s="23">
        <v>2.0592013319999998</v>
      </c>
      <c r="X49" s="23">
        <v>26.312017019999999</v>
      </c>
      <c r="Y49" s="23">
        <v>28.371218352</v>
      </c>
      <c r="AA49" s="141" t="s">
        <v>634</v>
      </c>
      <c r="AB49" s="140">
        <v>38402.989583333336</v>
      </c>
      <c r="AC49" s="140">
        <v>38404.020833333336</v>
      </c>
      <c r="AD49" s="150">
        <v>1177131.4545</v>
      </c>
      <c r="AE49" s="150">
        <v>21.188366181000003</v>
      </c>
      <c r="AF49" s="142">
        <v>21.188366181000003</v>
      </c>
      <c r="AG49" s="142">
        <v>42.376732362000006</v>
      </c>
      <c r="AI49" s="14" t="s">
        <v>720</v>
      </c>
      <c r="AJ49" s="140">
        <v>38403.552083333336</v>
      </c>
      <c r="AK49" s="140">
        <v>38404.635416666664</v>
      </c>
      <c r="AL49" s="143">
        <v>49865972.850000001</v>
      </c>
      <c r="AM49" s="143">
        <v>897.58751130000007</v>
      </c>
      <c r="AN49" s="143">
        <v>21442.3683255</v>
      </c>
      <c r="AO49" s="143">
        <v>22339.9558368</v>
      </c>
      <c r="AP49" s="178">
        <v>24690.248723430002</v>
      </c>
    </row>
    <row r="50" spans="1:42" ht="15" customHeight="1" x14ac:dyDescent="0.25">
      <c r="A50" s="3" t="s">
        <v>97</v>
      </c>
      <c r="B50" s="191">
        <v>38428.680555555555</v>
      </c>
      <c r="C50" s="191">
        <v>38429.447916666664</v>
      </c>
      <c r="D50" s="13">
        <f t="shared" si="0"/>
        <v>0.76736111110949423</v>
      </c>
      <c r="E50" s="7" t="s">
        <v>26</v>
      </c>
      <c r="F50" s="7"/>
      <c r="G50" s="20">
        <v>4876.848</v>
      </c>
      <c r="H50" s="20">
        <f t="shared" si="3"/>
        <v>19199.314099031038</v>
      </c>
      <c r="I50" s="22" t="s">
        <v>44</v>
      </c>
      <c r="J50" s="17">
        <v>38428.680555555555</v>
      </c>
      <c r="K50" s="17">
        <v>38429.447916666664</v>
      </c>
      <c r="L50" s="22">
        <v>2214094.5014999998</v>
      </c>
      <c r="M50" s="22">
        <v>39.853701026999993</v>
      </c>
      <c r="N50" s="22">
        <v>1992.6850513499999</v>
      </c>
      <c r="O50" s="22">
        <v>2032.5387523769998</v>
      </c>
      <c r="P50" s="20"/>
      <c r="Q50" s="20">
        <v>1490.0218</v>
      </c>
      <c r="R50" s="20">
        <f t="shared" si="4"/>
        <v>5865.9602580608644</v>
      </c>
      <c r="S50" s="23" t="s">
        <v>479</v>
      </c>
      <c r="T50" s="140">
        <v>38428.825694444444</v>
      </c>
      <c r="U50" s="140">
        <v>38429.541666666664</v>
      </c>
      <c r="V50" s="23">
        <v>188023.88399999999</v>
      </c>
      <c r="W50" s="23">
        <v>3.3844299119999999</v>
      </c>
      <c r="X50" s="23">
        <v>2820.35826</v>
      </c>
      <c r="Y50" s="23">
        <v>2823.7426899120001</v>
      </c>
      <c r="AA50" s="141" t="s">
        <v>635</v>
      </c>
      <c r="AB50" s="140">
        <v>38428.6875</v>
      </c>
      <c r="AC50" s="140">
        <v>38429.482638888891</v>
      </c>
      <c r="AD50" s="150">
        <v>686400.4439999999</v>
      </c>
      <c r="AE50" s="150">
        <v>12.355207991999999</v>
      </c>
      <c r="AF50" s="180">
        <v>42.556827527999999</v>
      </c>
      <c r="AG50" s="180">
        <v>54.912035519999996</v>
      </c>
      <c r="AI50" s="14" t="s">
        <v>721</v>
      </c>
      <c r="AJ50" s="140">
        <v>38429.166666666664</v>
      </c>
      <c r="AK50" s="140">
        <v>38430.170138888891</v>
      </c>
      <c r="AL50" s="143">
        <v>28656652.199999999</v>
      </c>
      <c r="AM50" s="143">
        <v>515.81973959999993</v>
      </c>
      <c r="AN50" s="143">
        <v>6017.8969619999998</v>
      </c>
      <c r="AO50" s="143">
        <v>6533.7167015999994</v>
      </c>
      <c r="AP50" s="178">
        <v>2032.5387523769998</v>
      </c>
    </row>
    <row r="51" spans="1:42" ht="15" customHeight="1" x14ac:dyDescent="0.25">
      <c r="A51" s="3" t="s">
        <v>98</v>
      </c>
      <c r="B51" s="191">
        <v>38429.496527777781</v>
      </c>
      <c r="C51" s="191">
        <v>38430.84375</v>
      </c>
      <c r="D51" s="13">
        <f t="shared" si="0"/>
        <v>1.3472222222189885</v>
      </c>
      <c r="E51" s="7" t="s">
        <v>17</v>
      </c>
      <c r="F51" s="7"/>
      <c r="G51" s="20">
        <v>215.76999999999998</v>
      </c>
      <c r="H51" s="20">
        <f t="shared" si="3"/>
        <v>849.44948112959992</v>
      </c>
      <c r="I51" s="22" t="s">
        <v>45</v>
      </c>
      <c r="J51" s="17">
        <v>38429.496527777781</v>
      </c>
      <c r="K51" s="17">
        <v>38430.84375</v>
      </c>
      <c r="L51" s="22">
        <v>25685081.960999995</v>
      </c>
      <c r="M51" s="22">
        <v>462.33147529799993</v>
      </c>
      <c r="N51" s="22">
        <v>11301.436062839999</v>
      </c>
      <c r="O51" s="22">
        <v>11763.767538138</v>
      </c>
      <c r="P51" s="20"/>
      <c r="Q51" s="20">
        <v>0</v>
      </c>
      <c r="R51" s="20">
        <f t="shared" si="4"/>
        <v>0</v>
      </c>
      <c r="S51" s="23" t="s">
        <v>481</v>
      </c>
      <c r="T51" s="140">
        <v>38429.686805555553</v>
      </c>
      <c r="U51" s="140">
        <v>38430.84375</v>
      </c>
      <c r="V51" s="23">
        <v>794287.64249999996</v>
      </c>
      <c r="W51" s="23">
        <v>14.297177565</v>
      </c>
      <c r="X51" s="23">
        <v>706.91600182499997</v>
      </c>
      <c r="Y51" s="23">
        <v>721.21317938999994</v>
      </c>
      <c r="AA51" s="141" t="s">
        <v>636</v>
      </c>
      <c r="AB51" s="140">
        <v>38429.638888888891</v>
      </c>
      <c r="AC51" s="140">
        <v>38430.881944444445</v>
      </c>
      <c r="AD51" s="150">
        <v>5769558.1875</v>
      </c>
      <c r="AE51" s="150">
        <v>103.852047375</v>
      </c>
      <c r="AF51" s="180">
        <v>1038.5204737500001</v>
      </c>
      <c r="AG51" s="180">
        <v>1142.372521125</v>
      </c>
      <c r="AI51" s="14" t="s">
        <v>722</v>
      </c>
      <c r="AJ51" s="140">
        <v>38430.180555555555</v>
      </c>
      <c r="AK51" s="140">
        <v>38431.541666666664</v>
      </c>
      <c r="AL51" s="143">
        <v>89707780.799999997</v>
      </c>
      <c r="AM51" s="143">
        <v>1614.7400544</v>
      </c>
      <c r="AN51" s="143">
        <v>4933.927944</v>
      </c>
      <c r="AO51" s="143">
        <v>6548.6679984000002</v>
      </c>
      <c r="AP51" s="178">
        <v>11763.767538138</v>
      </c>
    </row>
    <row r="52" spans="1:42" ht="15" customHeight="1" x14ac:dyDescent="0.25">
      <c r="A52" s="3" t="s">
        <v>99</v>
      </c>
      <c r="B52" s="191">
        <v>38737.684027777781</v>
      </c>
      <c r="C52" s="191">
        <v>38738.236111111109</v>
      </c>
      <c r="D52" s="13">
        <f t="shared" si="0"/>
        <v>0.55208333332848269</v>
      </c>
      <c r="E52" s="7" t="s">
        <v>7</v>
      </c>
      <c r="F52" s="7"/>
      <c r="G52" s="20">
        <v>7072.0349999999999</v>
      </c>
      <c r="H52" s="20">
        <f t="shared" si="3"/>
        <v>27841.3887995568</v>
      </c>
      <c r="I52" s="23" t="s">
        <v>300</v>
      </c>
      <c r="J52" s="17">
        <v>38737.684027777781</v>
      </c>
      <c r="K52" s="17">
        <v>38738.236111111109</v>
      </c>
      <c r="L52" s="23">
        <v>1034131.3620000001</v>
      </c>
      <c r="M52" s="23">
        <v>18.614364516000002</v>
      </c>
      <c r="N52" s="23">
        <v>558.43093548000002</v>
      </c>
      <c r="O52" s="23">
        <v>577.04529999600004</v>
      </c>
      <c r="P52" s="20"/>
      <c r="Q52" s="24">
        <v>1426.2442000000001</v>
      </c>
      <c r="R52" s="20">
        <f t="shared" si="4"/>
        <v>5614.878785994817</v>
      </c>
      <c r="S52" s="23" t="s">
        <v>483</v>
      </c>
      <c r="T52" s="140">
        <v>38738.056250000001</v>
      </c>
      <c r="U52" s="140">
        <v>38738.161111111112</v>
      </c>
      <c r="V52" s="23">
        <v>13592.087999999998</v>
      </c>
      <c r="W52" s="23">
        <v>0.24465758399999998</v>
      </c>
      <c r="X52" s="23">
        <v>9.5144615999999971</v>
      </c>
      <c r="Y52" s="23">
        <v>9.7591191839999976</v>
      </c>
      <c r="AA52" s="141" t="s">
        <v>637</v>
      </c>
      <c r="AB52" s="140">
        <v>38737.690972222219</v>
      </c>
      <c r="AC52" s="140">
        <v>38738.204861111109</v>
      </c>
      <c r="AD52" s="150">
        <v>164804.06700000001</v>
      </c>
      <c r="AE52" s="150">
        <v>2.9664732060000003</v>
      </c>
      <c r="AF52" s="142">
        <v>2.9664732060000003</v>
      </c>
      <c r="AG52" s="142">
        <v>5.9329464120000006</v>
      </c>
      <c r="AI52" s="14" t="s">
        <v>723</v>
      </c>
      <c r="AJ52" s="140">
        <v>38738.006944444445</v>
      </c>
      <c r="AK52" s="140">
        <v>38738.729166666664</v>
      </c>
      <c r="AL52" s="143">
        <v>11809259.124</v>
      </c>
      <c r="AM52" s="143">
        <v>212.56666423199999</v>
      </c>
      <c r="AN52" s="143">
        <v>212.56666423199999</v>
      </c>
      <c r="AO52" s="143">
        <v>425.13332846399999</v>
      </c>
      <c r="AP52" s="20">
        <v>577.04529999600004</v>
      </c>
    </row>
    <row r="53" spans="1:42" ht="15" customHeight="1" x14ac:dyDescent="0.25">
      <c r="A53" s="3" t="s">
        <v>100</v>
      </c>
      <c r="B53" s="191">
        <v>38759.711805555555</v>
      </c>
      <c r="C53" s="191">
        <v>38759.958333333336</v>
      </c>
      <c r="D53" s="13">
        <f t="shared" si="0"/>
        <v>0.24652777778101154</v>
      </c>
      <c r="E53" s="7" t="s">
        <v>7</v>
      </c>
      <c r="F53" s="7"/>
      <c r="G53" s="20">
        <v>1823.6970000000001</v>
      </c>
      <c r="H53" s="20">
        <f t="shared" si="3"/>
        <v>7179.582288490561</v>
      </c>
      <c r="I53" s="23" t="s">
        <v>302</v>
      </c>
      <c r="J53" s="17">
        <v>38759.711805555555</v>
      </c>
      <c r="K53" s="17">
        <v>38759.958333333336</v>
      </c>
      <c r="L53" s="23">
        <v>650438.04449999996</v>
      </c>
      <c r="M53" s="23">
        <v>11.707884800999999</v>
      </c>
      <c r="N53" s="23">
        <v>975.6570667499999</v>
      </c>
      <c r="O53" s="23">
        <v>987.36495155099988</v>
      </c>
      <c r="P53" s="20"/>
      <c r="Q53" s="20"/>
      <c r="R53" s="20"/>
      <c r="S53" s="23"/>
      <c r="T53" s="140"/>
      <c r="U53" s="140"/>
      <c r="V53" s="23"/>
      <c r="W53" s="23"/>
      <c r="X53" s="23"/>
      <c r="Y53" s="23"/>
      <c r="AA53" s="141" t="s">
        <v>638</v>
      </c>
      <c r="AB53" s="140">
        <v>38759.711805555555</v>
      </c>
      <c r="AC53" s="140">
        <v>38759.982638888891</v>
      </c>
      <c r="AD53" s="150">
        <v>164520.89850000001</v>
      </c>
      <c r="AE53" s="150">
        <v>2.9613761730000006</v>
      </c>
      <c r="AF53" s="142">
        <v>2.9613761730000006</v>
      </c>
      <c r="AG53" s="142">
        <v>5.9227523460000011</v>
      </c>
      <c r="AI53" s="14" t="s">
        <v>724</v>
      </c>
      <c r="AJ53" s="140">
        <v>38759.927083333336</v>
      </c>
      <c r="AK53" s="140">
        <v>38760.201388888891</v>
      </c>
      <c r="AL53" s="143">
        <v>2497263.0014999998</v>
      </c>
      <c r="AM53" s="143">
        <v>44.950734026999996</v>
      </c>
      <c r="AN53" s="143">
        <v>72.420627043499991</v>
      </c>
      <c r="AO53" s="143">
        <v>117.37136107049999</v>
      </c>
      <c r="AP53" s="20">
        <v>987.36495155099988</v>
      </c>
    </row>
    <row r="54" spans="1:42" ht="15" customHeight="1" x14ac:dyDescent="0.25">
      <c r="A54" s="3" t="s">
        <v>155</v>
      </c>
      <c r="B54" s="192">
        <v>38764.228472222225</v>
      </c>
      <c r="C54" s="192">
        <v>38764.740277777775</v>
      </c>
      <c r="D54" s="13">
        <f t="shared" si="0"/>
        <v>0.51180555555038154</v>
      </c>
      <c r="E54" s="12" t="s">
        <v>178</v>
      </c>
      <c r="G54" s="20"/>
      <c r="H54" s="20"/>
      <c r="I54" s="23"/>
      <c r="J54" s="144"/>
      <c r="K54" s="144"/>
      <c r="L54" s="23"/>
      <c r="M54" s="23"/>
      <c r="N54" s="23"/>
      <c r="O54" s="23"/>
      <c r="P54" s="20"/>
      <c r="Q54" s="20">
        <v>2597.4164000000005</v>
      </c>
      <c r="R54" s="20">
        <f t="shared" si="4"/>
        <v>10225.582857939075</v>
      </c>
      <c r="S54" s="23" t="s">
        <v>485</v>
      </c>
      <c r="T54" s="140">
        <v>38764.228472222225</v>
      </c>
      <c r="U54" s="140">
        <v>38764.740277777775</v>
      </c>
      <c r="V54" s="23">
        <v>322245.75300000003</v>
      </c>
      <c r="W54" s="23">
        <v>5.8004235540000009</v>
      </c>
      <c r="X54" s="23">
        <v>644.49150599999996</v>
      </c>
      <c r="Y54" s="23">
        <v>650.29192955399992</v>
      </c>
      <c r="AA54" s="141" t="s">
        <v>639</v>
      </c>
      <c r="AB54" s="140">
        <v>38763.930555555555</v>
      </c>
      <c r="AC54" s="140">
        <v>38764.90625</v>
      </c>
      <c r="AD54" s="150">
        <v>1458034.6065</v>
      </c>
      <c r="AE54" s="150">
        <v>26.244622917000001</v>
      </c>
      <c r="AF54" s="142">
        <v>27.702657523499997</v>
      </c>
      <c r="AG54" s="142">
        <v>53.947280440499995</v>
      </c>
      <c r="AI54" s="14" t="s">
        <v>725</v>
      </c>
      <c r="AJ54" s="140">
        <v>38764.256944444445</v>
      </c>
      <c r="AK54" s="140">
        <v>38765.263888888891</v>
      </c>
      <c r="AL54" s="143">
        <v>38153274.184500001</v>
      </c>
      <c r="AM54" s="143">
        <v>686.75893532099997</v>
      </c>
      <c r="AN54" s="143">
        <v>6486.0566113650002</v>
      </c>
      <c r="AO54" s="143">
        <v>7172.8155466859998</v>
      </c>
    </row>
    <row r="55" spans="1:42" ht="15" customHeight="1" x14ac:dyDescent="0.25">
      <c r="A55" s="3" t="s">
        <v>101</v>
      </c>
      <c r="B55" s="191">
        <v>38781.663194444445</v>
      </c>
      <c r="C55" s="191">
        <v>38782.545138888891</v>
      </c>
      <c r="D55" s="13">
        <f t="shared" si="0"/>
        <v>0.88194444444525288</v>
      </c>
      <c r="E55" s="7" t="s">
        <v>7</v>
      </c>
      <c r="F55" s="7"/>
      <c r="G55" s="20">
        <v>9356.5439999999981</v>
      </c>
      <c r="H55" s="20">
        <f t="shared" si="3"/>
        <v>36835.108893573117</v>
      </c>
      <c r="I55" s="23" t="s">
        <v>304</v>
      </c>
      <c r="J55" s="17">
        <v>38781.663194444445</v>
      </c>
      <c r="K55" s="17">
        <v>38782.545138888891</v>
      </c>
      <c r="L55" s="23">
        <v>3245960.5154999997</v>
      </c>
      <c r="M55" s="23">
        <v>58.427289279</v>
      </c>
      <c r="N55" s="23">
        <v>21098.743350749999</v>
      </c>
      <c r="O55" s="23">
        <v>21157.170640028999</v>
      </c>
      <c r="P55" s="20"/>
      <c r="Q55" s="20">
        <v>1838.04</v>
      </c>
      <c r="R55" s="20">
        <f t="shared" si="4"/>
        <v>7236.0482193792004</v>
      </c>
      <c r="S55" s="23" t="s">
        <v>487</v>
      </c>
      <c r="T55" s="140">
        <v>38782.041666666664</v>
      </c>
      <c r="U55" s="140">
        <v>38782.59375</v>
      </c>
      <c r="V55" s="23">
        <v>407196.30300000001</v>
      </c>
      <c r="W55" s="23">
        <v>7.3295334539999999</v>
      </c>
      <c r="X55" s="23">
        <v>692.23371510000004</v>
      </c>
      <c r="Y55" s="23">
        <v>699.56324855399998</v>
      </c>
      <c r="AA55" s="141"/>
      <c r="AB55" s="140"/>
      <c r="AC55" s="140"/>
      <c r="AD55" s="150"/>
      <c r="AI55" s="14" t="s">
        <v>726</v>
      </c>
      <c r="AJ55" s="140">
        <v>38781.958333333336</v>
      </c>
      <c r="AK55" s="140">
        <v>38782.986111111109</v>
      </c>
      <c r="AL55" s="143">
        <v>35451280.357500002</v>
      </c>
      <c r="AM55" s="143">
        <v>638.12304643500011</v>
      </c>
      <c r="AN55" s="143">
        <v>6381.2304643500001</v>
      </c>
      <c r="AO55" s="143">
        <v>7019.3535107850003</v>
      </c>
      <c r="AP55" s="20">
        <v>21157.170640028999</v>
      </c>
    </row>
    <row r="56" spans="1:42" ht="15" customHeight="1" x14ac:dyDescent="0.25">
      <c r="A56" s="3" t="s">
        <v>102</v>
      </c>
      <c r="B56" s="191">
        <v>38783.559027777781</v>
      </c>
      <c r="C56" s="191">
        <v>38785.392361111109</v>
      </c>
      <c r="D56" s="13">
        <f t="shared" si="0"/>
        <v>1.8333333333284827</v>
      </c>
      <c r="E56" s="12" t="s">
        <v>179</v>
      </c>
      <c r="G56" s="20">
        <v>418.22</v>
      </c>
      <c r="H56" s="20">
        <f t="shared" si="3"/>
        <v>1646.4604069056002</v>
      </c>
      <c r="I56" s="23" t="s">
        <v>306</v>
      </c>
      <c r="J56" s="17">
        <v>38783.559027777781</v>
      </c>
      <c r="K56" s="17">
        <v>38785.392361111109</v>
      </c>
      <c r="L56" s="23">
        <v>84394973.402999997</v>
      </c>
      <c r="M56" s="23">
        <v>1519.1095212539999</v>
      </c>
      <c r="N56" s="23">
        <v>4979.3034307769994</v>
      </c>
      <c r="O56" s="23">
        <v>6498.4129520309998</v>
      </c>
      <c r="P56" s="20"/>
      <c r="Q56" s="20">
        <v>90.56</v>
      </c>
      <c r="R56" s="20">
        <f t="shared" si="4"/>
        <v>356.51918714880003</v>
      </c>
      <c r="S56" s="23" t="s">
        <v>489</v>
      </c>
      <c r="T56" s="140">
        <v>38783.561111111114</v>
      </c>
      <c r="U56" s="140">
        <v>38785.097916666666</v>
      </c>
      <c r="V56" s="23">
        <v>2066563.713</v>
      </c>
      <c r="W56" s="23">
        <v>37.198146833999999</v>
      </c>
      <c r="X56" s="23">
        <v>1756.5791560499999</v>
      </c>
      <c r="Y56" s="23">
        <v>1793.7773028839999</v>
      </c>
      <c r="AA56" s="141" t="s">
        <v>640</v>
      </c>
      <c r="AB56" s="140">
        <v>38783.583333333336</v>
      </c>
      <c r="AC56" s="140">
        <v>38785.378472222219</v>
      </c>
      <c r="AD56" s="150">
        <v>27197484.919499997</v>
      </c>
      <c r="AE56" s="150">
        <v>489.55472855099993</v>
      </c>
      <c r="AF56" s="180">
        <v>571.14718330949995</v>
      </c>
      <c r="AG56" s="180">
        <v>1060.7019118604999</v>
      </c>
      <c r="AI56" s="14" t="s">
        <v>727</v>
      </c>
      <c r="AJ56" s="140">
        <v>38783.576388888891</v>
      </c>
      <c r="AK56" s="140">
        <v>38785.40625</v>
      </c>
      <c r="AL56" s="143">
        <v>350359288.01699996</v>
      </c>
      <c r="AM56" s="143">
        <v>6306.4671843059996</v>
      </c>
      <c r="AN56" s="143">
        <v>7357.5450483569994</v>
      </c>
      <c r="AO56" s="143">
        <v>13664.012232662999</v>
      </c>
      <c r="AP56" s="20">
        <v>6498.4129520309998</v>
      </c>
    </row>
    <row r="57" spans="1:42" ht="15" customHeight="1" x14ac:dyDescent="0.25">
      <c r="A57" s="3" t="s">
        <v>103</v>
      </c>
      <c r="B57" s="191">
        <v>39052.145833333336</v>
      </c>
      <c r="C57" s="191">
        <v>39052.902777777781</v>
      </c>
      <c r="D57" s="13">
        <f t="shared" si="0"/>
        <v>0.75694444444525288</v>
      </c>
      <c r="E57" s="7" t="s">
        <v>7</v>
      </c>
      <c r="F57" s="7"/>
      <c r="G57" s="20">
        <v>8178.4834999999985</v>
      </c>
      <c r="H57" s="20">
        <f t="shared" si="3"/>
        <v>32197.286766010078</v>
      </c>
      <c r="I57" s="23" t="s">
        <v>308</v>
      </c>
      <c r="J57" s="17">
        <v>39052.145833333336</v>
      </c>
      <c r="K57" s="17">
        <v>39052.902777777781</v>
      </c>
      <c r="L57" s="23">
        <v>4360794.8999999994</v>
      </c>
      <c r="M57" s="23">
        <v>100.29828269999999</v>
      </c>
      <c r="N57" s="23">
        <v>1002.9828269999999</v>
      </c>
      <c r="O57" s="23">
        <v>1103.2811096999999</v>
      </c>
      <c r="P57" s="20"/>
      <c r="Q57" s="20">
        <v>925.1</v>
      </c>
      <c r="R57" s="20">
        <f t="shared" si="4"/>
        <v>3641.9600268480003</v>
      </c>
      <c r="S57" s="23" t="s">
        <v>491</v>
      </c>
      <c r="T57" s="140">
        <v>39052.147916666669</v>
      </c>
      <c r="U57" s="140">
        <v>39052.924305555556</v>
      </c>
      <c r="V57" s="23">
        <v>18689.120999999999</v>
      </c>
      <c r="W57" s="23">
        <v>0.33640417799999994</v>
      </c>
      <c r="X57" s="23">
        <v>0.33640417799999994</v>
      </c>
      <c r="Y57" s="23">
        <v>0.67280835599999989</v>
      </c>
      <c r="AA57" s="141" t="s">
        <v>641</v>
      </c>
      <c r="AB57" s="140">
        <v>39052.145833333336</v>
      </c>
      <c r="AC57" s="140">
        <v>39052.90625</v>
      </c>
      <c r="AD57" s="150">
        <v>1347032.5545000001</v>
      </c>
      <c r="AE57" s="150">
        <v>24.246585981000003</v>
      </c>
      <c r="AF57" s="142">
        <v>24.246585981000003</v>
      </c>
      <c r="AG57" s="142">
        <v>48.493171962000005</v>
      </c>
      <c r="AI57" s="14" t="s">
        <v>728</v>
      </c>
      <c r="AJ57" s="140">
        <v>39052.330555555556</v>
      </c>
      <c r="AK57" s="140">
        <v>39053.101388888892</v>
      </c>
      <c r="AL57" s="143">
        <v>23078232.75</v>
      </c>
      <c r="AM57" s="143">
        <v>415.40818949999999</v>
      </c>
      <c r="AN57" s="143">
        <v>784.65991350000002</v>
      </c>
      <c r="AO57" s="143">
        <v>1200.0681030000001</v>
      </c>
      <c r="AP57" s="20">
        <v>1103.2811096999999</v>
      </c>
    </row>
    <row r="58" spans="1:42" ht="15" customHeight="1" x14ac:dyDescent="0.25">
      <c r="A58" s="3" t="s">
        <v>104</v>
      </c>
      <c r="B58" s="191">
        <v>39096.881944444445</v>
      </c>
      <c r="C58" s="191">
        <v>39097.517361111109</v>
      </c>
      <c r="D58" s="13">
        <f t="shared" si="0"/>
        <v>0.63541666666424135</v>
      </c>
      <c r="E58" s="1" t="s">
        <v>180</v>
      </c>
      <c r="F58" s="1"/>
      <c r="G58" s="20">
        <v>7753.7609999999995</v>
      </c>
      <c r="H58" s="20">
        <f t="shared" si="3"/>
        <v>30525.227131913281</v>
      </c>
      <c r="I58" s="23" t="s">
        <v>310</v>
      </c>
      <c r="J58" s="17">
        <v>39096.881944444445</v>
      </c>
      <c r="K58" s="17">
        <v>39097.517361111109</v>
      </c>
      <c r="L58" s="23">
        <v>1500509.8814999999</v>
      </c>
      <c r="M58" s="23">
        <v>27.009177866999998</v>
      </c>
      <c r="N58" s="23">
        <v>300.10197629999993</v>
      </c>
      <c r="O58" s="23">
        <v>327.11115416699994</v>
      </c>
      <c r="P58" s="20"/>
      <c r="Q58" s="20">
        <v>629.50799999999992</v>
      </c>
      <c r="R58" s="20">
        <f t="shared" si="4"/>
        <v>2478.2650227878398</v>
      </c>
      <c r="S58" s="23" t="s">
        <v>493</v>
      </c>
      <c r="T58" s="140">
        <v>39096.885416666664</v>
      </c>
      <c r="U58" s="140">
        <v>39097.425694444442</v>
      </c>
      <c r="V58" s="23">
        <v>7362.3810000000003</v>
      </c>
      <c r="W58" s="23">
        <v>0.13252285800000002</v>
      </c>
      <c r="X58" s="23">
        <v>2.4295857299999999</v>
      </c>
      <c r="Y58" s="23">
        <v>2.5621085880000001</v>
      </c>
      <c r="AA58" s="141" t="s">
        <v>642</v>
      </c>
      <c r="AB58" s="140">
        <v>39096.888888888891</v>
      </c>
      <c r="AC58" s="140">
        <v>39097.520833333336</v>
      </c>
      <c r="AD58" s="150">
        <v>588707.31149999995</v>
      </c>
      <c r="AE58" s="150">
        <v>10.596731606999999</v>
      </c>
      <c r="AF58" s="142">
        <v>10.596731606999999</v>
      </c>
      <c r="AG58" s="142">
        <v>21.193463213999998</v>
      </c>
      <c r="AI58" s="14" t="s">
        <v>729</v>
      </c>
      <c r="AJ58" s="140">
        <v>39097.215277777781</v>
      </c>
      <c r="AK58" s="140">
        <v>39097.920138888891</v>
      </c>
      <c r="AL58" s="143">
        <v>9995848.0499999989</v>
      </c>
      <c r="AM58" s="143">
        <v>179.92526489999997</v>
      </c>
      <c r="AN58" s="143">
        <v>1799.2526489999998</v>
      </c>
      <c r="AO58" s="143">
        <v>1979.1779138999998</v>
      </c>
      <c r="AP58" s="20">
        <v>327.11115416699994</v>
      </c>
    </row>
    <row r="59" spans="1:42" ht="15" customHeight="1" x14ac:dyDescent="0.25">
      <c r="A59" s="3" t="s">
        <v>105</v>
      </c>
      <c r="B59" s="191">
        <v>39103.347222222219</v>
      </c>
      <c r="C59" s="191">
        <v>39104.274305555555</v>
      </c>
      <c r="D59" s="13">
        <f t="shared" si="0"/>
        <v>0.92708333333575865</v>
      </c>
      <c r="E59" s="1" t="s">
        <v>181</v>
      </c>
      <c r="F59" s="1"/>
      <c r="G59" s="20">
        <v>9391.99</v>
      </c>
      <c r="H59" s="20">
        <f t="shared" si="3"/>
        <v>36974.653715875203</v>
      </c>
      <c r="I59" s="23" t="s">
        <v>312</v>
      </c>
      <c r="J59" s="17">
        <v>39103.347222222219</v>
      </c>
      <c r="K59" s="17">
        <v>39104.274305555555</v>
      </c>
      <c r="L59" s="23">
        <v>1696179.3149999999</v>
      </c>
      <c r="M59" s="23">
        <v>30.53122767</v>
      </c>
      <c r="N59" s="23">
        <v>763.28069174999996</v>
      </c>
      <c r="O59" s="23">
        <v>793.81191941999998</v>
      </c>
      <c r="P59" s="20"/>
      <c r="Q59" s="20">
        <v>261.49199999999996</v>
      </c>
      <c r="R59" s="20">
        <f t="shared" si="4"/>
        <v>1029.4491528921599</v>
      </c>
      <c r="S59" s="23" t="s">
        <v>495</v>
      </c>
      <c r="T59" s="140">
        <v>39103.751388888886</v>
      </c>
      <c r="U59" s="140">
        <v>39104.263194444444</v>
      </c>
      <c r="V59" s="23">
        <v>18122.784</v>
      </c>
      <c r="W59" s="23">
        <v>0.32621011199999994</v>
      </c>
      <c r="X59" s="23">
        <v>0.63429743999999999</v>
      </c>
      <c r="Y59" s="23">
        <v>0.96050755199999993</v>
      </c>
      <c r="AA59" s="141"/>
      <c r="AB59" s="140"/>
      <c r="AC59" s="140"/>
      <c r="AD59" s="150"/>
      <c r="AI59" s="14" t="s">
        <v>730</v>
      </c>
      <c r="AJ59" s="140">
        <v>39103.743055555555</v>
      </c>
      <c r="AK59" s="140">
        <v>39104.701388888891</v>
      </c>
      <c r="AL59" s="143">
        <v>10165749.15</v>
      </c>
      <c r="AM59" s="143">
        <v>182.98348470000002</v>
      </c>
      <c r="AN59" s="143">
        <v>528.61895579999998</v>
      </c>
      <c r="AO59" s="143">
        <v>711.60244050000006</v>
      </c>
      <c r="AP59" s="20">
        <v>793.81191941999998</v>
      </c>
    </row>
    <row r="60" spans="1:42" ht="15" customHeight="1" x14ac:dyDescent="0.25">
      <c r="A60" s="3" t="s">
        <v>106</v>
      </c>
      <c r="B60" s="191">
        <v>39136.986111111109</v>
      </c>
      <c r="C60" s="191">
        <v>39139.423611111109</v>
      </c>
      <c r="D60" s="13">
        <f t="shared" si="0"/>
        <v>2.4375</v>
      </c>
      <c r="E60" s="1" t="s">
        <v>182</v>
      </c>
      <c r="F60" s="1"/>
      <c r="G60" s="20">
        <v>11814.152</v>
      </c>
      <c r="H60" s="20">
        <f t="shared" si="3"/>
        <v>46510.290060648964</v>
      </c>
      <c r="I60" s="23" t="s">
        <v>314</v>
      </c>
      <c r="J60" s="17">
        <v>39136.986111111109</v>
      </c>
      <c r="K60" s="17">
        <v>39139.423611111109</v>
      </c>
      <c r="L60" s="23">
        <v>11071888.35</v>
      </c>
      <c r="M60" s="23">
        <v>199.29399029999999</v>
      </c>
      <c r="N60" s="23">
        <v>7750.3218450000004</v>
      </c>
      <c r="O60" s="23">
        <v>7949.6158353000001</v>
      </c>
      <c r="P60" s="20"/>
      <c r="Q60" s="20">
        <v>38.35</v>
      </c>
      <c r="R60" s="20">
        <f t="shared" si="4"/>
        <v>150.97737220800002</v>
      </c>
      <c r="S60" s="23" t="s">
        <v>497</v>
      </c>
      <c r="T60" s="140">
        <v>39136.991666666669</v>
      </c>
      <c r="U60" s="140">
        <v>39138.845833333333</v>
      </c>
      <c r="V60" s="23">
        <v>206996.17349999998</v>
      </c>
      <c r="W60" s="23">
        <v>3.7259311229999996</v>
      </c>
      <c r="X60" s="23">
        <v>72.448660724999996</v>
      </c>
      <c r="Y60" s="23">
        <v>76.174591847999992</v>
      </c>
      <c r="AA60" s="141" t="s">
        <v>643</v>
      </c>
      <c r="AB60" s="140">
        <v>39136.989583333336</v>
      </c>
      <c r="AC60" s="140">
        <v>39139.354166666664</v>
      </c>
      <c r="AD60" s="150">
        <v>3596239.9499999997</v>
      </c>
      <c r="AE60" s="150">
        <v>64.732319099999998</v>
      </c>
      <c r="AF60" s="180">
        <v>251.73679649999997</v>
      </c>
      <c r="AG60" s="180">
        <v>316.46911559999995</v>
      </c>
      <c r="AI60" s="14" t="s">
        <v>731</v>
      </c>
      <c r="AJ60" s="140">
        <v>39137.545138888891</v>
      </c>
      <c r="AK60" s="140">
        <v>39139.621527777781</v>
      </c>
      <c r="AL60" s="143">
        <v>74331731.25</v>
      </c>
      <c r="AM60" s="143">
        <v>1337.9711625</v>
      </c>
      <c r="AN60" s="143">
        <v>5946.5384999999997</v>
      </c>
      <c r="AO60" s="143">
        <v>7284.5096624999996</v>
      </c>
      <c r="AP60" s="20">
        <v>7949.6158353000001</v>
      </c>
    </row>
    <row r="61" spans="1:42" ht="15" customHeight="1" x14ac:dyDescent="0.25">
      <c r="A61" s="3" t="s">
        <v>107</v>
      </c>
      <c r="B61" s="191">
        <v>39142.298611111109</v>
      </c>
      <c r="C61" s="191">
        <v>39143.361111111109</v>
      </c>
      <c r="D61" s="13">
        <f t="shared" si="0"/>
        <v>1.0625</v>
      </c>
      <c r="E61" s="1" t="s">
        <v>183</v>
      </c>
      <c r="F61" s="1"/>
      <c r="G61" s="20">
        <v>8185.9420000000009</v>
      </c>
      <c r="H61" s="20">
        <f t="shared" si="3"/>
        <v>32226.649601228164</v>
      </c>
      <c r="I61" s="23" t="s">
        <v>316</v>
      </c>
      <c r="J61" s="17">
        <v>39142.298611111109</v>
      </c>
      <c r="K61" s="17">
        <v>39143.361111111109</v>
      </c>
      <c r="L61" s="23">
        <v>43438047.899999999</v>
      </c>
      <c r="M61" s="23">
        <v>781.88486219999993</v>
      </c>
      <c r="N61" s="23">
        <v>26062.828740000001</v>
      </c>
      <c r="O61" s="23">
        <v>26844.713602200001</v>
      </c>
      <c r="P61" s="20"/>
      <c r="Q61" s="20">
        <v>789.62600000000009</v>
      </c>
      <c r="R61" s="20">
        <f t="shared" si="4"/>
        <v>3108.6221253484805</v>
      </c>
      <c r="S61" s="23" t="s">
        <v>499</v>
      </c>
      <c r="T61" s="140">
        <v>39142.303472222222</v>
      </c>
      <c r="U61" s="140">
        <v>39142.65</v>
      </c>
      <c r="V61" s="23">
        <v>406913.13449999993</v>
      </c>
      <c r="W61" s="23">
        <v>7.3244364209999979</v>
      </c>
      <c r="X61" s="23">
        <v>1912.4917321499995</v>
      </c>
      <c r="Y61" s="23">
        <v>1919.8161685709995</v>
      </c>
      <c r="AA61" s="141" t="s">
        <v>644</v>
      </c>
      <c r="AB61" s="140">
        <v>39142.309027777781</v>
      </c>
      <c r="AC61" s="140">
        <v>39143.256944444445</v>
      </c>
      <c r="AD61" s="150">
        <v>7957034.8499999996</v>
      </c>
      <c r="AE61" s="150">
        <v>143.22662729999999</v>
      </c>
      <c r="AF61" s="180">
        <v>1670.9773184999999</v>
      </c>
      <c r="AG61" s="180">
        <v>1814.2039457999999</v>
      </c>
      <c r="AI61" s="14" t="s">
        <v>732</v>
      </c>
      <c r="AJ61" s="140">
        <v>39142.552083333336</v>
      </c>
      <c r="AK61" s="140">
        <v>39143.53125</v>
      </c>
      <c r="AL61" s="143">
        <v>197963098.34999999</v>
      </c>
      <c r="AM61" s="143">
        <v>3563.3357702999997</v>
      </c>
      <c r="AN61" s="143">
        <v>25735.202785500001</v>
      </c>
      <c r="AO61" s="143">
        <v>29298.538555800002</v>
      </c>
      <c r="AP61" s="20">
        <v>26844.713602200001</v>
      </c>
    </row>
    <row r="62" spans="1:42" ht="15" customHeight="1" x14ac:dyDescent="0.25">
      <c r="A62" s="3" t="s">
        <v>108</v>
      </c>
      <c r="B62" s="191">
        <v>39183.520833333336</v>
      </c>
      <c r="C62" s="191">
        <v>39184.260416666664</v>
      </c>
      <c r="D62" s="13">
        <f t="shared" si="0"/>
        <v>0.73958333332848269</v>
      </c>
      <c r="E62" s="1" t="s">
        <v>184</v>
      </c>
      <c r="F62" s="1"/>
      <c r="G62" s="20">
        <v>5504.2000000000007</v>
      </c>
      <c r="H62" s="20">
        <f t="shared" si="3"/>
        <v>21669.091319616004</v>
      </c>
      <c r="I62" s="23" t="s">
        <v>318</v>
      </c>
      <c r="J62" s="17">
        <v>39183.520833333336</v>
      </c>
      <c r="K62" s="17">
        <v>39184.260416666664</v>
      </c>
      <c r="L62" s="23">
        <v>16636998.8805</v>
      </c>
      <c r="M62" s="23">
        <v>299.46597984899995</v>
      </c>
      <c r="N62" s="23">
        <v>3660.1397537100002</v>
      </c>
      <c r="O62" s="23">
        <v>3959.6057335590003</v>
      </c>
      <c r="P62" s="20"/>
      <c r="Q62" s="20">
        <v>556.05200000000002</v>
      </c>
      <c r="R62" s="20">
        <f t="shared" si="4"/>
        <v>2189.0813499609603</v>
      </c>
      <c r="S62" s="23" t="s">
        <v>501</v>
      </c>
      <c r="T62" s="140">
        <v>39183.515972222223</v>
      </c>
      <c r="U62" s="140">
        <v>39184.109027777777</v>
      </c>
      <c r="V62" s="23">
        <v>707071.74449999991</v>
      </c>
      <c r="W62" s="23">
        <v>12.727291400999999</v>
      </c>
      <c r="X62" s="23">
        <v>1343.4363145499999</v>
      </c>
      <c r="Y62" s="23">
        <v>1356.1636059509999</v>
      </c>
      <c r="AA62" s="141" t="s">
        <v>645</v>
      </c>
      <c r="AB62" s="140">
        <v>39183.527777777781</v>
      </c>
      <c r="AC62" s="140">
        <v>39184.170138888891</v>
      </c>
      <c r="AD62" s="150">
        <v>3086536.65</v>
      </c>
      <c r="AE62" s="150">
        <v>55.557659699999995</v>
      </c>
      <c r="AF62" s="180">
        <v>92.596099499999994</v>
      </c>
      <c r="AG62" s="180">
        <v>148.1537592</v>
      </c>
      <c r="AI62" s="14" t="s">
        <v>733</v>
      </c>
      <c r="AJ62" s="140">
        <v>39183.73541666667</v>
      </c>
      <c r="AK62" s="140">
        <v>39184.34652777778</v>
      </c>
      <c r="AL62" s="143">
        <v>80448170.849999994</v>
      </c>
      <c r="AM62" s="143">
        <v>1448.0670752999999</v>
      </c>
      <c r="AN62" s="143">
        <v>6516.3018388499995</v>
      </c>
      <c r="AO62" s="143">
        <v>7964.3689141499999</v>
      </c>
      <c r="AP62" s="20">
        <v>3959.6057335590003</v>
      </c>
    </row>
    <row r="63" spans="1:42" s="161" customFormat="1" ht="15" customHeight="1" x14ac:dyDescent="0.25">
      <c r="A63" s="169" t="s">
        <v>109</v>
      </c>
      <c r="B63" s="190">
        <v>39350.697916666664</v>
      </c>
      <c r="C63" s="190">
        <v>39351.184027777781</v>
      </c>
      <c r="D63" s="154">
        <f t="shared" si="0"/>
        <v>0.48611111111677019</v>
      </c>
      <c r="E63" s="170" t="s">
        <v>401</v>
      </c>
      <c r="F63" s="170"/>
      <c r="G63" s="167">
        <v>0</v>
      </c>
      <c r="H63" s="167">
        <f t="shared" si="3"/>
        <v>0</v>
      </c>
      <c r="I63" s="158" t="s">
        <v>320</v>
      </c>
      <c r="J63" s="153">
        <v>39350.697916666664</v>
      </c>
      <c r="K63" s="153">
        <v>39351.184027777781</v>
      </c>
      <c r="L63" s="158">
        <v>3511289.3999999994</v>
      </c>
      <c r="M63" s="158">
        <v>63.203209199999989</v>
      </c>
      <c r="N63" s="158">
        <v>63.203209199999989</v>
      </c>
      <c r="O63" s="158">
        <v>126.40641839999998</v>
      </c>
      <c r="P63" s="167"/>
      <c r="Q63" s="167">
        <v>0</v>
      </c>
      <c r="R63" s="167">
        <f t="shared" si="4"/>
        <v>0</v>
      </c>
      <c r="S63" s="158" t="s">
        <v>503</v>
      </c>
      <c r="T63" s="159">
        <v>39350.659722222219</v>
      </c>
      <c r="U63" s="159">
        <v>39350.970138888886</v>
      </c>
      <c r="V63" s="158">
        <v>217756.57649999997</v>
      </c>
      <c r="W63" s="158">
        <v>3.9196183769999995</v>
      </c>
      <c r="X63" s="158">
        <v>3.9196183769999995</v>
      </c>
      <c r="Y63" s="158">
        <v>7.839236753999999</v>
      </c>
      <c r="AA63" s="160" t="s">
        <v>646</v>
      </c>
      <c r="AB63" s="159">
        <v>39351.243055555555</v>
      </c>
      <c r="AC63" s="159">
        <v>39351.40625</v>
      </c>
      <c r="AD63" s="162">
        <v>125160.47699999998</v>
      </c>
      <c r="AE63" s="162">
        <v>2.2528885859999996</v>
      </c>
      <c r="AF63" s="163">
        <v>2.2528885859999996</v>
      </c>
      <c r="AG63" s="163">
        <v>4.5057771719999993</v>
      </c>
      <c r="AI63" s="164" t="s">
        <v>734</v>
      </c>
      <c r="AJ63" s="159">
        <v>39350.961111111108</v>
      </c>
      <c r="AK63" s="159">
        <v>39351.589583333334</v>
      </c>
      <c r="AL63" s="165">
        <v>24210906.75</v>
      </c>
      <c r="AM63" s="165">
        <v>435.79632149999998</v>
      </c>
      <c r="AN63" s="165">
        <v>435.79632149999998</v>
      </c>
      <c r="AO63" s="165">
        <v>871.59264299999995</v>
      </c>
      <c r="AP63" s="167">
        <v>126.40641839999998</v>
      </c>
    </row>
    <row r="64" spans="1:42" ht="15" customHeight="1" x14ac:dyDescent="0.25">
      <c r="A64" s="1" t="s">
        <v>110</v>
      </c>
      <c r="B64" s="191">
        <v>39417.545138888891</v>
      </c>
      <c r="C64" s="191">
        <v>39419.232638888891</v>
      </c>
      <c r="D64" s="13">
        <f t="shared" si="0"/>
        <v>1.6875</v>
      </c>
      <c r="E64" s="1" t="s">
        <v>174</v>
      </c>
      <c r="F64" s="1"/>
      <c r="G64" s="20">
        <v>2399.5964400000003</v>
      </c>
      <c r="H64" s="20">
        <f t="shared" si="3"/>
        <v>9446.7996054986124</v>
      </c>
      <c r="I64" s="23" t="s">
        <v>322</v>
      </c>
      <c r="J64" s="17">
        <v>39417.545138888891</v>
      </c>
      <c r="K64" s="17">
        <v>39419.232638888891</v>
      </c>
      <c r="L64" s="23">
        <v>19227141.149999999</v>
      </c>
      <c r="M64" s="23">
        <v>653.72279909999986</v>
      </c>
      <c r="N64" s="23">
        <v>6344.956579499999</v>
      </c>
      <c r="O64" s="23">
        <v>6998.6793785999989</v>
      </c>
      <c r="P64" s="20"/>
      <c r="Q64" s="20">
        <v>13.86</v>
      </c>
      <c r="R64" s="20">
        <f t="shared" si="4"/>
        <v>54.564442732799996</v>
      </c>
      <c r="S64" s="23" t="s">
        <v>505</v>
      </c>
      <c r="T64" s="140">
        <v>39417.838888888888</v>
      </c>
      <c r="U64" s="140">
        <v>39419.236805555556</v>
      </c>
      <c r="V64" s="23">
        <v>481386.44999999995</v>
      </c>
      <c r="W64" s="23">
        <v>8.6649560999999995</v>
      </c>
      <c r="X64" s="23">
        <v>245.50708949999998</v>
      </c>
      <c r="Y64" s="23">
        <v>254.17204559999999</v>
      </c>
      <c r="AA64" s="141" t="s">
        <v>647</v>
      </c>
      <c r="AB64" s="140">
        <v>39417.569444444445</v>
      </c>
      <c r="AC64" s="140">
        <v>39419.225694444445</v>
      </c>
      <c r="AD64" s="150">
        <v>5266934.0999999996</v>
      </c>
      <c r="AE64" s="150">
        <v>94.804813799999991</v>
      </c>
      <c r="AF64" s="180">
        <v>147.47415479999998</v>
      </c>
      <c r="AG64" s="180">
        <v>242.27896859999998</v>
      </c>
      <c r="AI64" s="14" t="s">
        <v>735</v>
      </c>
      <c r="AJ64" s="140">
        <v>39418.013194444444</v>
      </c>
      <c r="AK64" s="140">
        <v>39419.492361111108</v>
      </c>
      <c r="AL64" s="143">
        <v>108227000.69999999</v>
      </c>
      <c r="AM64" s="143">
        <v>1948.0860126</v>
      </c>
      <c r="AN64" s="143">
        <v>6710.0740433999999</v>
      </c>
      <c r="AO64" s="143">
        <v>8658.1600560000006</v>
      </c>
      <c r="AP64" s="20">
        <v>6998.6793785999989</v>
      </c>
    </row>
    <row r="65" spans="1:42" ht="15" customHeight="1" x14ac:dyDescent="0.25">
      <c r="A65" s="1" t="s">
        <v>111</v>
      </c>
      <c r="B65" s="191">
        <v>39427.263888888891</v>
      </c>
      <c r="C65" s="191">
        <v>39428.1875</v>
      </c>
      <c r="D65" s="13">
        <f t="shared" si="0"/>
        <v>0.92361111110949423</v>
      </c>
      <c r="E65" s="1" t="s">
        <v>185</v>
      </c>
      <c r="F65" s="1"/>
      <c r="G65" s="20">
        <v>10972.996319999998</v>
      </c>
      <c r="H65" s="20">
        <f t="shared" si="3"/>
        <v>43198.804423511188</v>
      </c>
      <c r="I65" s="23" t="s">
        <v>324</v>
      </c>
      <c r="J65" s="17">
        <v>39427.263888888891</v>
      </c>
      <c r="K65" s="17">
        <v>39428.1875</v>
      </c>
      <c r="L65" s="23">
        <v>2860001.8499999996</v>
      </c>
      <c r="M65" s="23">
        <v>7150.0046249999987</v>
      </c>
      <c r="N65" s="23">
        <v>18018.011654999995</v>
      </c>
      <c r="O65" s="23">
        <v>25168.016279999993</v>
      </c>
      <c r="P65" s="20"/>
      <c r="Q65" s="20">
        <v>3949.634</v>
      </c>
      <c r="R65" s="20">
        <f t="shared" si="4"/>
        <v>15549.031616776319</v>
      </c>
      <c r="S65" s="23" t="s">
        <v>507</v>
      </c>
      <c r="T65" s="140">
        <v>39427.42083333333</v>
      </c>
      <c r="U65" s="140">
        <v>39428.188888888886</v>
      </c>
      <c r="V65" s="23">
        <v>27184.175999999996</v>
      </c>
      <c r="W65" s="23">
        <v>0</v>
      </c>
      <c r="X65" s="23">
        <v>652.42022399999985</v>
      </c>
      <c r="Y65" s="23">
        <v>652.42022399999985</v>
      </c>
      <c r="AA65" s="141" t="s">
        <v>648</v>
      </c>
      <c r="AB65" s="140">
        <v>39427.274305555555</v>
      </c>
      <c r="AC65" s="140">
        <v>39428.1875</v>
      </c>
      <c r="AD65" s="150">
        <v>518198.35499999998</v>
      </c>
      <c r="AE65" s="150">
        <v>9.32757039</v>
      </c>
      <c r="AF65" s="180">
        <v>16.064149004999997</v>
      </c>
      <c r="AG65" s="180">
        <v>25.391719394999996</v>
      </c>
      <c r="AI65" s="14" t="s">
        <v>736</v>
      </c>
      <c r="AJ65" s="140">
        <v>39427.715277777781</v>
      </c>
      <c r="AK65" s="140">
        <v>39428.582638888889</v>
      </c>
      <c r="AL65" s="143">
        <v>14308504.305</v>
      </c>
      <c r="AM65" s="143">
        <v>257.55307749000002</v>
      </c>
      <c r="AN65" s="143">
        <v>11017.548314850001</v>
      </c>
      <c r="AO65" s="143">
        <v>11275.101392340001</v>
      </c>
      <c r="AP65" s="20">
        <v>25168.016279999993</v>
      </c>
    </row>
    <row r="66" spans="1:42" ht="15" customHeight="1" x14ac:dyDescent="0.25">
      <c r="A66" s="1" t="s">
        <v>112</v>
      </c>
      <c r="B66" s="191">
        <v>39452.739583333336</v>
      </c>
      <c r="C66" s="191">
        <v>39456.163194444445</v>
      </c>
      <c r="D66" s="13">
        <f t="shared" si="0"/>
        <v>3.4236111111094942</v>
      </c>
      <c r="E66" s="12" t="s">
        <v>176</v>
      </c>
      <c r="G66" s="20">
        <v>153.49047999999999</v>
      </c>
      <c r="H66" s="20">
        <f t="shared" si="3"/>
        <v>604.26569307287036</v>
      </c>
      <c r="I66" s="23" t="s">
        <v>326</v>
      </c>
      <c r="J66" s="17">
        <v>39452.739583333336</v>
      </c>
      <c r="K66" s="17">
        <v>39456.163194444445</v>
      </c>
      <c r="L66" s="23">
        <v>155402872.79999998</v>
      </c>
      <c r="M66" s="23">
        <v>2797.2517103999994</v>
      </c>
      <c r="N66" s="23">
        <v>11344.409714399999</v>
      </c>
      <c r="O66" s="23">
        <v>14141.661424799999</v>
      </c>
      <c r="P66" s="20"/>
      <c r="Q66" s="20">
        <v>296.60000000000002</v>
      </c>
      <c r="R66" s="20">
        <f t="shared" si="4"/>
        <v>1167.6633271680003</v>
      </c>
      <c r="S66" s="23" t="s">
        <v>509</v>
      </c>
      <c r="T66" s="140">
        <v>39452.743055555555</v>
      </c>
      <c r="U66" s="140">
        <v>39456.253472222219</v>
      </c>
      <c r="V66" s="23">
        <v>2721249.2849999997</v>
      </c>
      <c r="W66" s="23">
        <v>48.982487129999996</v>
      </c>
      <c r="X66" s="23">
        <v>2122.5744422999996</v>
      </c>
      <c r="Y66" s="23">
        <v>2171.5569294299999</v>
      </c>
      <c r="AA66" s="141" t="s">
        <v>649</v>
      </c>
      <c r="AB66" s="140">
        <v>39452.75</v>
      </c>
      <c r="AC66" s="140">
        <v>39456.302083333336</v>
      </c>
      <c r="AD66" s="150">
        <v>42277057.049999997</v>
      </c>
      <c r="AE66" s="150">
        <v>760.98702689999993</v>
      </c>
      <c r="AF66" s="142">
        <v>760.98702689999993</v>
      </c>
      <c r="AG66" s="142">
        <v>1521.9740537999999</v>
      </c>
      <c r="AI66" s="14" t="s">
        <v>737</v>
      </c>
      <c r="AJ66" s="140">
        <v>39452.947222222225</v>
      </c>
      <c r="AK66" s="140">
        <v>39456.405555555553</v>
      </c>
      <c r="AL66" s="143">
        <v>753029992.04999995</v>
      </c>
      <c r="AM66" s="143">
        <v>13554.539856899999</v>
      </c>
      <c r="AN66" s="143">
        <v>21837.869769449997</v>
      </c>
      <c r="AO66" s="143">
        <v>35392.409626349996</v>
      </c>
      <c r="AP66" s="20">
        <v>14141.661424799999</v>
      </c>
    </row>
    <row r="67" spans="1:42" ht="15" customHeight="1" x14ac:dyDescent="0.25">
      <c r="A67" s="1" t="s">
        <v>113</v>
      </c>
      <c r="B67" s="191">
        <v>39495.142361111109</v>
      </c>
      <c r="C67" s="191">
        <v>39495.649305555555</v>
      </c>
      <c r="D67" s="13">
        <f t="shared" ref="D67:D103" si="5">C67-B67</f>
        <v>0.50694444444525288</v>
      </c>
      <c r="E67" s="12" t="s">
        <v>186</v>
      </c>
      <c r="G67" s="20">
        <v>2095.2368000000001</v>
      </c>
      <c r="H67" s="20">
        <f t="shared" si="3"/>
        <v>8248.5879065840654</v>
      </c>
      <c r="I67" s="23" t="s">
        <v>328</v>
      </c>
      <c r="J67" s="17">
        <v>39495.142361111109</v>
      </c>
      <c r="K67" s="17">
        <v>39495.649305555555</v>
      </c>
      <c r="L67" s="23">
        <v>35849132.099999994</v>
      </c>
      <c r="M67" s="23">
        <v>645.2843777999999</v>
      </c>
      <c r="N67" s="23">
        <v>21867.970580999998</v>
      </c>
      <c r="O67" s="23">
        <v>22513.254958799997</v>
      </c>
      <c r="P67" s="20"/>
      <c r="Q67" s="20">
        <v>132.369</v>
      </c>
      <c r="R67" s="20">
        <f t="shared" si="4"/>
        <v>521.11404906912003</v>
      </c>
      <c r="S67" s="23" t="s">
        <v>511</v>
      </c>
      <c r="T67" s="140">
        <v>39495.143055555556</v>
      </c>
      <c r="U67" s="140">
        <v>39496.242361111108</v>
      </c>
      <c r="V67" s="23">
        <v>2067130.0499999998</v>
      </c>
      <c r="W67" s="23">
        <v>37.208340899999996</v>
      </c>
      <c r="X67" s="23">
        <v>1922.4309464999997</v>
      </c>
      <c r="Y67" s="23">
        <v>1959.6392873999996</v>
      </c>
      <c r="AA67" s="141" t="s">
        <v>650</v>
      </c>
      <c r="AB67" s="140">
        <v>39495.142361111109</v>
      </c>
      <c r="AC67" s="140">
        <v>39496.21875</v>
      </c>
      <c r="AD67" s="150">
        <v>17329912.199999999</v>
      </c>
      <c r="AE67" s="150">
        <v>311.93841959999997</v>
      </c>
      <c r="AF67" s="180">
        <v>1074.4545563999998</v>
      </c>
      <c r="AG67" s="180">
        <v>1386.3929759999996</v>
      </c>
      <c r="AI67" s="14" t="s">
        <v>738</v>
      </c>
      <c r="AJ67" s="140">
        <v>39495.399305555555</v>
      </c>
      <c r="AK67" s="140">
        <v>39496.402083333334</v>
      </c>
      <c r="AL67" s="143">
        <v>367920832.04999995</v>
      </c>
      <c r="AM67" s="143">
        <v>6622.5749768999995</v>
      </c>
      <c r="AN67" s="143">
        <v>13613.070785849999</v>
      </c>
      <c r="AO67" s="143">
        <v>20235.645762749999</v>
      </c>
      <c r="AP67" s="20">
        <v>22513.254958799997</v>
      </c>
    </row>
    <row r="68" spans="1:42" ht="15" customHeight="1" x14ac:dyDescent="0.25">
      <c r="A68" s="1" t="s">
        <v>156</v>
      </c>
      <c r="B68" s="192">
        <v>39528.248611111114</v>
      </c>
      <c r="C68" s="192">
        <v>39529.431944444441</v>
      </c>
      <c r="D68" s="13">
        <f t="shared" si="5"/>
        <v>1.1833333333270275</v>
      </c>
      <c r="E68" s="7" t="s">
        <v>7</v>
      </c>
      <c r="F68" s="7"/>
      <c r="G68" s="20"/>
      <c r="H68" s="20"/>
      <c r="I68" s="23"/>
      <c r="J68" s="144"/>
      <c r="K68" s="144"/>
      <c r="L68" s="23"/>
      <c r="M68" s="23"/>
      <c r="N68" s="23"/>
      <c r="O68" s="23"/>
      <c r="P68" s="20"/>
      <c r="Q68" s="20">
        <v>308</v>
      </c>
      <c r="R68" s="20">
        <f t="shared" si="4"/>
        <v>1212.54317184</v>
      </c>
      <c r="S68" s="23" t="s">
        <v>513</v>
      </c>
      <c r="T68" s="140">
        <v>39528.248611111114</v>
      </c>
      <c r="U68" s="140">
        <v>39529.431944444441</v>
      </c>
      <c r="V68" s="23">
        <v>63996.080999999991</v>
      </c>
      <c r="W68" s="23">
        <v>1.1519294579999999</v>
      </c>
      <c r="X68" s="23">
        <v>70.395689099999998</v>
      </c>
      <c r="Y68" s="23">
        <v>71.547618557999996</v>
      </c>
      <c r="AA68" s="141"/>
      <c r="AB68" s="140"/>
      <c r="AC68" s="140"/>
      <c r="AD68" s="150"/>
      <c r="AJ68" s="140"/>
      <c r="AK68" s="140"/>
    </row>
    <row r="69" spans="1:42" ht="15" customHeight="1" x14ac:dyDescent="0.25">
      <c r="A69" s="1" t="s">
        <v>114</v>
      </c>
      <c r="B69" s="191">
        <v>39532.28125</v>
      </c>
      <c r="C69" s="191">
        <v>39532.9375</v>
      </c>
      <c r="D69" s="13">
        <f t="shared" si="5"/>
        <v>0.65625</v>
      </c>
      <c r="E69" s="12" t="s">
        <v>175</v>
      </c>
      <c r="G69" s="20">
        <v>650</v>
      </c>
      <c r="H69" s="20">
        <f t="shared" si="3"/>
        <v>2558.9385120000002</v>
      </c>
      <c r="I69" s="23" t="s">
        <v>574</v>
      </c>
      <c r="J69" s="17">
        <v>39532.28125</v>
      </c>
      <c r="K69" s="17">
        <v>39532.9375</v>
      </c>
      <c r="L69" s="23">
        <v>81196225.005168006</v>
      </c>
      <c r="M69" s="23">
        <v>1461.5320500930238</v>
      </c>
      <c r="N69" s="23">
        <v>3242.6845232660639</v>
      </c>
      <c r="O69" s="23">
        <v>4704.2165733590882</v>
      </c>
      <c r="P69" s="20"/>
      <c r="Q69" s="20">
        <v>10.56</v>
      </c>
      <c r="R69" s="20">
        <f t="shared" si="4"/>
        <v>41.572908748800003</v>
      </c>
      <c r="S69" s="23" t="s">
        <v>515</v>
      </c>
      <c r="T69" s="140">
        <v>39532.285416666666</v>
      </c>
      <c r="U69" s="140">
        <v>39534.253472222219</v>
      </c>
      <c r="V69" s="23">
        <v>996753.12000000011</v>
      </c>
      <c r="W69" s="23">
        <v>17.941556160000005</v>
      </c>
      <c r="X69" s="23">
        <v>169.44803039999999</v>
      </c>
      <c r="Y69" s="23">
        <v>187.38958656</v>
      </c>
      <c r="AA69" s="141" t="s">
        <v>651</v>
      </c>
      <c r="AB69" s="140">
        <v>39532.291666666664</v>
      </c>
      <c r="AC69" s="140">
        <v>39534.256944444445</v>
      </c>
      <c r="AD69" s="150">
        <v>26674472.699999999</v>
      </c>
      <c r="AE69" s="150">
        <v>480.14050859999998</v>
      </c>
      <c r="AF69" s="142">
        <v>480.14050859999998</v>
      </c>
      <c r="AG69" s="142">
        <v>960.28101719999995</v>
      </c>
      <c r="AI69" s="148" t="s">
        <v>739</v>
      </c>
      <c r="AJ69" s="140">
        <v>39532.513888888891</v>
      </c>
      <c r="AK69" s="140">
        <v>39534.356944444444</v>
      </c>
      <c r="AL69" s="149">
        <v>338513783.32499999</v>
      </c>
      <c r="AM69" s="149">
        <v>6093.2480998499996</v>
      </c>
      <c r="AN69" s="149">
        <v>6093.2480998499996</v>
      </c>
      <c r="AO69" s="149">
        <v>12186.496199699999</v>
      </c>
      <c r="AP69" s="20">
        <v>4704.2165733590882</v>
      </c>
    </row>
    <row r="70" spans="1:42" s="161" customFormat="1" ht="15" customHeight="1" x14ac:dyDescent="0.25">
      <c r="A70" s="170" t="s">
        <v>157</v>
      </c>
      <c r="B70" s="193">
        <v>39628.071527777778</v>
      </c>
      <c r="C70" s="193">
        <v>39628.335416666669</v>
      </c>
      <c r="D70" s="154">
        <f t="shared" si="5"/>
        <v>0.26388888889050577</v>
      </c>
      <c r="E70" s="152" t="s">
        <v>401</v>
      </c>
      <c r="F70" s="152"/>
      <c r="G70" s="167"/>
      <c r="H70" s="167"/>
      <c r="I70" s="158"/>
      <c r="J70" s="171"/>
      <c r="K70" s="171"/>
      <c r="L70" s="158"/>
      <c r="M70" s="158"/>
      <c r="N70" s="158"/>
      <c r="O70" s="158"/>
      <c r="P70" s="167"/>
      <c r="Q70" s="167">
        <v>0</v>
      </c>
      <c r="R70" s="167">
        <f t="shared" si="4"/>
        <v>0</v>
      </c>
      <c r="S70" s="158" t="s">
        <v>517</v>
      </c>
      <c r="T70" s="159">
        <v>39628.071527777778</v>
      </c>
      <c r="U70" s="159">
        <v>39628.335416666669</v>
      </c>
      <c r="V70" s="158">
        <v>368119.04999999993</v>
      </c>
      <c r="W70" s="158">
        <v>6.6261428999999987</v>
      </c>
      <c r="X70" s="158">
        <v>6.6261428999999987</v>
      </c>
      <c r="Y70" s="158">
        <v>13.252285799999997</v>
      </c>
      <c r="AA70" s="160"/>
      <c r="AB70" s="159"/>
      <c r="AC70" s="159"/>
      <c r="AD70" s="162"/>
      <c r="AE70" s="162"/>
      <c r="AF70" s="163"/>
      <c r="AG70" s="163"/>
      <c r="AJ70" s="159"/>
      <c r="AK70" s="159"/>
      <c r="AL70" s="172"/>
      <c r="AM70" s="172"/>
      <c r="AN70" s="172"/>
      <c r="AO70" s="172"/>
      <c r="AP70" s="167"/>
    </row>
    <row r="71" spans="1:42" s="161" customFormat="1" ht="15" customHeight="1" x14ac:dyDescent="0.25">
      <c r="A71" s="170" t="s">
        <v>158</v>
      </c>
      <c r="B71" s="193">
        <v>39726.627083333333</v>
      </c>
      <c r="C71" s="193">
        <v>39726.750694444447</v>
      </c>
      <c r="D71" s="154">
        <f t="shared" si="5"/>
        <v>0.12361111111385981</v>
      </c>
      <c r="E71" s="152" t="s">
        <v>401</v>
      </c>
      <c r="F71" s="152"/>
      <c r="G71" s="167"/>
      <c r="H71" s="167"/>
      <c r="I71" s="158"/>
      <c r="J71" s="171"/>
      <c r="K71" s="171"/>
      <c r="L71" s="158"/>
      <c r="M71" s="158"/>
      <c r="N71" s="158"/>
      <c r="O71" s="158"/>
      <c r="P71" s="167"/>
      <c r="Q71" s="167">
        <v>0</v>
      </c>
      <c r="R71" s="167">
        <f t="shared" si="4"/>
        <v>0</v>
      </c>
      <c r="S71" s="158" t="s">
        <v>519</v>
      </c>
      <c r="T71" s="159">
        <v>39726.627083333333</v>
      </c>
      <c r="U71" s="159">
        <v>39726.750694444447</v>
      </c>
      <c r="V71" s="158">
        <v>164237.73000000001</v>
      </c>
      <c r="W71" s="158">
        <v>2.9562791399999999</v>
      </c>
      <c r="X71" s="158">
        <v>2.9562791399999999</v>
      </c>
      <c r="Y71" s="158">
        <v>5.9125582799999998</v>
      </c>
      <c r="AA71" s="160"/>
      <c r="AB71" s="159"/>
      <c r="AC71" s="159"/>
      <c r="AD71" s="162"/>
      <c r="AE71" s="162"/>
      <c r="AF71" s="163"/>
      <c r="AG71" s="163"/>
      <c r="AJ71" s="159"/>
      <c r="AK71" s="159"/>
      <c r="AL71" s="172"/>
      <c r="AM71" s="172"/>
      <c r="AN71" s="172"/>
      <c r="AO71" s="172"/>
      <c r="AP71" s="167"/>
    </row>
    <row r="72" spans="1:42" ht="15" customHeight="1" x14ac:dyDescent="0.25">
      <c r="A72" s="1" t="s">
        <v>117</v>
      </c>
      <c r="B72" s="191">
        <v>39782.642361111109</v>
      </c>
      <c r="C72" s="191">
        <v>39783.506944444445</v>
      </c>
      <c r="D72" s="13">
        <f t="shared" si="5"/>
        <v>0.86458333333575865</v>
      </c>
      <c r="E72" s="7" t="s">
        <v>7</v>
      </c>
      <c r="F72" s="7"/>
      <c r="G72" s="20">
        <v>9396.3063000000002</v>
      </c>
      <c r="H72" s="20">
        <f t="shared" si="3"/>
        <v>36991.646248643425</v>
      </c>
      <c r="I72" s="23" t="s">
        <v>336</v>
      </c>
      <c r="J72" s="17">
        <v>39782.642361111109</v>
      </c>
      <c r="K72" s="17">
        <v>39783.506944444445</v>
      </c>
      <c r="L72" s="23">
        <v>8817867.0899999999</v>
      </c>
      <c r="M72" s="23">
        <v>158.72160762000001</v>
      </c>
      <c r="N72" s="23">
        <v>6701.5789883999996</v>
      </c>
      <c r="O72" s="23">
        <v>6860.3005960199998</v>
      </c>
      <c r="P72" s="20"/>
      <c r="Q72" s="20">
        <v>1088.865</v>
      </c>
      <c r="R72" s="20">
        <f t="shared" si="4"/>
        <v>4286.6747428752005</v>
      </c>
      <c r="S72" s="23" t="s">
        <v>521</v>
      </c>
      <c r="T72" s="140">
        <v>39782.647222222222</v>
      </c>
      <c r="U72" s="140">
        <v>39783.513194444444</v>
      </c>
      <c r="V72" s="23">
        <v>644208.33750000002</v>
      </c>
      <c r="W72" s="23">
        <v>11.595750075000002</v>
      </c>
      <c r="X72" s="23">
        <v>773.05000500000006</v>
      </c>
      <c r="Y72" s="23">
        <v>784.64575507500001</v>
      </c>
      <c r="AA72" s="141" t="s">
        <v>652</v>
      </c>
      <c r="AB72" s="140">
        <v>39782.652777777781</v>
      </c>
      <c r="AC72" s="140">
        <v>39783.458333333336</v>
      </c>
      <c r="AD72" s="150">
        <v>2024088.4380000001</v>
      </c>
      <c r="AE72" s="147">
        <v>36.433591884000002</v>
      </c>
      <c r="AF72" s="181">
        <v>688.19006892000004</v>
      </c>
      <c r="AG72" s="181">
        <v>724.623660804</v>
      </c>
      <c r="AI72" s="14" t="s">
        <v>740</v>
      </c>
      <c r="AJ72" s="140">
        <v>39782.90625</v>
      </c>
      <c r="AK72" s="140">
        <v>39783.694444444445</v>
      </c>
      <c r="AL72" s="143">
        <v>38567549.699999996</v>
      </c>
      <c r="AM72" s="143">
        <v>694.21589459999996</v>
      </c>
      <c r="AN72" s="143">
        <v>6942.1589459999987</v>
      </c>
      <c r="AO72" s="143">
        <v>7636.3748405999986</v>
      </c>
      <c r="AP72" s="20">
        <v>6860.3005960199998</v>
      </c>
    </row>
    <row r="73" spans="1:42" ht="15" customHeight="1" x14ac:dyDescent="0.25">
      <c r="A73" s="18" t="s">
        <v>159</v>
      </c>
      <c r="B73" s="191">
        <v>39790.65625</v>
      </c>
      <c r="C73" s="191">
        <v>39791.767361111109</v>
      </c>
      <c r="D73" s="13">
        <f t="shared" si="5"/>
        <v>1.1111111111094942</v>
      </c>
      <c r="E73" s="12" t="s">
        <v>187</v>
      </c>
      <c r="G73" s="20">
        <v>11216</v>
      </c>
      <c r="H73" s="20">
        <f t="shared" si="3"/>
        <v>44155.468231680003</v>
      </c>
      <c r="I73" s="11" t="s">
        <v>575</v>
      </c>
      <c r="J73" s="17">
        <v>39790.65625</v>
      </c>
      <c r="K73" s="17">
        <v>39791.767361111109</v>
      </c>
      <c r="L73" s="11">
        <v>6132587.0005439995</v>
      </c>
      <c r="M73" s="11">
        <v>122.65174001087999</v>
      </c>
      <c r="N73" s="11">
        <v>4788.5727957191993</v>
      </c>
      <c r="O73" s="11">
        <v>4911.2245357300799</v>
      </c>
      <c r="P73" s="20"/>
      <c r="Q73" s="20">
        <v>3900.7642000000001</v>
      </c>
      <c r="R73" s="20">
        <f t="shared" si="4"/>
        <v>15356.639596324418</v>
      </c>
      <c r="S73" s="23" t="s">
        <v>523</v>
      </c>
      <c r="T73" s="140">
        <v>39790.65625</v>
      </c>
      <c r="U73" s="140">
        <v>39791.926388888889</v>
      </c>
      <c r="V73" s="23">
        <v>157441.68600000002</v>
      </c>
      <c r="W73" s="23">
        <v>3.1488337200000003</v>
      </c>
      <c r="X73" s="23">
        <v>393.60421500000007</v>
      </c>
      <c r="Y73" s="23">
        <v>396.75304872000009</v>
      </c>
      <c r="AA73" s="141" t="s">
        <v>653</v>
      </c>
      <c r="AB73" s="140">
        <v>39790.659722222219</v>
      </c>
      <c r="AC73" s="140">
        <v>39791.913194444445</v>
      </c>
      <c r="AD73" s="150">
        <v>1117949.2379999999</v>
      </c>
      <c r="AE73" s="150">
        <v>22.358984759999998</v>
      </c>
      <c r="AF73" s="142">
        <v>22.358984759999998</v>
      </c>
      <c r="AG73" s="142">
        <v>44.717969519999997</v>
      </c>
      <c r="AI73" s="14" t="s">
        <v>741</v>
      </c>
      <c r="AJ73" s="140">
        <v>39791.201388888891</v>
      </c>
      <c r="AK73" s="140">
        <v>39792.253472222219</v>
      </c>
      <c r="AL73" s="143">
        <v>28475424.359999999</v>
      </c>
      <c r="AM73" s="143">
        <v>569.5084872000001</v>
      </c>
      <c r="AN73" s="143">
        <v>4840.8221412000003</v>
      </c>
      <c r="AO73" s="143">
        <v>5410.3306284</v>
      </c>
      <c r="AP73" s="20">
        <v>4911.2245357300799</v>
      </c>
    </row>
    <row r="74" spans="1:42" ht="15" customHeight="1" x14ac:dyDescent="0.25">
      <c r="A74" s="18" t="s">
        <v>120</v>
      </c>
      <c r="B74" s="191">
        <v>39822.256944444445</v>
      </c>
      <c r="C74" s="191">
        <v>39822.684027777781</v>
      </c>
      <c r="D74" s="13">
        <f t="shared" si="5"/>
        <v>0.42708333333575865</v>
      </c>
      <c r="E74" s="7" t="s">
        <v>7</v>
      </c>
      <c r="F74" s="7"/>
      <c r="G74" s="20">
        <v>8124.472499999998</v>
      </c>
      <c r="H74" s="20">
        <f t="shared" si="3"/>
        <v>31984.654722976793</v>
      </c>
      <c r="I74" s="23" t="s">
        <v>342</v>
      </c>
      <c r="J74" s="17">
        <v>39822.256944444445</v>
      </c>
      <c r="K74" s="17">
        <v>39822.684027777781</v>
      </c>
      <c r="L74" s="23">
        <v>1154194.8059999999</v>
      </c>
      <c r="M74" s="23">
        <v>23.083896119999999</v>
      </c>
      <c r="N74" s="23">
        <v>207.75506507999998</v>
      </c>
      <c r="O74" s="23">
        <v>230.83896119999997</v>
      </c>
      <c r="P74" s="20"/>
      <c r="Q74" s="24">
        <v>1254.3200000000002</v>
      </c>
      <c r="R74" s="20">
        <f t="shared" si="4"/>
        <v>4938.0426990336009</v>
      </c>
      <c r="S74" s="23" t="s">
        <v>525</v>
      </c>
      <c r="T74" s="140">
        <v>39822.249305555553</v>
      </c>
      <c r="U74" s="140">
        <v>39822.706944444442</v>
      </c>
      <c r="V74" s="23">
        <v>11326.740000000002</v>
      </c>
      <c r="W74" s="23">
        <v>0.22653480000000004</v>
      </c>
      <c r="X74" s="23">
        <v>16.990110000000005</v>
      </c>
      <c r="Y74" s="23">
        <v>17.216644800000005</v>
      </c>
      <c r="AA74" s="141" t="s">
        <v>654</v>
      </c>
      <c r="AB74" s="140">
        <v>39822.284722222219</v>
      </c>
      <c r="AC74" s="140">
        <v>39822.690972222219</v>
      </c>
      <c r="AD74" s="150">
        <v>308653.66499999998</v>
      </c>
      <c r="AE74" s="150">
        <v>6.1730732999999995</v>
      </c>
      <c r="AF74" s="142">
        <v>6.1730732999999995</v>
      </c>
      <c r="AG74" s="142">
        <v>12.346146599999999</v>
      </c>
      <c r="AI74" s="14" t="s">
        <v>742</v>
      </c>
      <c r="AJ74" s="140">
        <v>39822.71597222222</v>
      </c>
      <c r="AK74" s="140">
        <v>39823.226388888892</v>
      </c>
      <c r="AL74" s="143">
        <v>6721287.5160000008</v>
      </c>
      <c r="AM74" s="143">
        <v>134.42575032000002</v>
      </c>
      <c r="AN74" s="143">
        <v>604.91587644000003</v>
      </c>
      <c r="AO74" s="143">
        <v>739.34162676000005</v>
      </c>
      <c r="AP74" s="20">
        <v>230.83896119999997</v>
      </c>
    </row>
    <row r="75" spans="1:42" ht="15" customHeight="1" x14ac:dyDescent="0.25">
      <c r="A75" s="18" t="s">
        <v>121</v>
      </c>
      <c r="B75" s="191">
        <v>39871.263888888891</v>
      </c>
      <c r="C75" s="191">
        <v>39871.614583333336</v>
      </c>
      <c r="D75" s="13">
        <f t="shared" si="5"/>
        <v>0.35069444444525288</v>
      </c>
      <c r="E75" s="1" t="s">
        <v>188</v>
      </c>
      <c r="F75" s="1"/>
      <c r="G75" s="20">
        <v>4609.0160000000005</v>
      </c>
      <c r="H75" s="20">
        <f t="shared" si="3"/>
        <v>18144.905453575684</v>
      </c>
      <c r="I75" s="23" t="s">
        <v>344</v>
      </c>
      <c r="J75" s="17">
        <v>39871.263888888891</v>
      </c>
      <c r="K75" s="17">
        <v>39871.614583333336</v>
      </c>
      <c r="L75" s="23">
        <v>7050329.3129999992</v>
      </c>
      <c r="M75" s="23">
        <v>141.00658625999998</v>
      </c>
      <c r="N75" s="23">
        <v>5710.76674353</v>
      </c>
      <c r="O75" s="23">
        <v>5851.7733297900004</v>
      </c>
      <c r="P75" s="20"/>
      <c r="Q75" s="20">
        <v>328.20479999999998</v>
      </c>
      <c r="R75" s="20">
        <f t="shared" si="4"/>
        <v>1292.086003912704</v>
      </c>
      <c r="S75" s="23" t="s">
        <v>527</v>
      </c>
      <c r="T75" s="140">
        <v>39871.270138888889</v>
      </c>
      <c r="U75" s="140">
        <v>39871.534722222219</v>
      </c>
      <c r="V75" s="23">
        <v>87782.235000000001</v>
      </c>
      <c r="W75" s="23">
        <v>1.7556446999999999</v>
      </c>
      <c r="X75" s="23">
        <v>42.135472799999995</v>
      </c>
      <c r="Y75" s="23">
        <v>43.891117499999993</v>
      </c>
      <c r="AA75" s="141" t="s">
        <v>655</v>
      </c>
      <c r="AB75" s="140">
        <v>39871.274305555555</v>
      </c>
      <c r="AC75" s="140">
        <v>39871.513888888891</v>
      </c>
      <c r="AD75" s="150">
        <v>1335422.6459999997</v>
      </c>
      <c r="AE75" s="150">
        <v>26.708452919999996</v>
      </c>
      <c r="AF75" s="180">
        <v>65.435709653999979</v>
      </c>
      <c r="AG75" s="180">
        <v>92.144162573999978</v>
      </c>
      <c r="AI75" s="14" t="s">
        <v>743</v>
      </c>
      <c r="AJ75" s="140">
        <v>39871.409722222219</v>
      </c>
      <c r="AK75" s="140">
        <v>39871.805555555555</v>
      </c>
      <c r="AL75" s="143">
        <v>27855285.344999999</v>
      </c>
      <c r="AM75" s="143">
        <v>557.10570689999997</v>
      </c>
      <c r="AN75" s="143">
        <v>3342.6342413999996</v>
      </c>
      <c r="AO75" s="143">
        <v>3899.7399482999995</v>
      </c>
      <c r="AP75" s="20">
        <v>5851.7733297900004</v>
      </c>
    </row>
    <row r="76" spans="1:42" ht="15" customHeight="1" x14ac:dyDescent="0.25">
      <c r="A76" s="18" t="s">
        <v>122</v>
      </c>
      <c r="B76" s="191">
        <v>39900.791666666664</v>
      </c>
      <c r="C76" s="191">
        <v>39901.725694444445</v>
      </c>
      <c r="D76" s="13">
        <f t="shared" si="5"/>
        <v>0.93402777778101154</v>
      </c>
      <c r="E76" s="1" t="s">
        <v>189</v>
      </c>
      <c r="F76" s="1"/>
      <c r="G76" s="20">
        <v>8185.9098800000011</v>
      </c>
      <c r="H76" s="20">
        <f t="shared" si="3"/>
        <v>32226.523150297387</v>
      </c>
      <c r="I76" s="23" t="s">
        <v>346</v>
      </c>
      <c r="J76" s="17">
        <v>39900.791666666664</v>
      </c>
      <c r="K76" s="17">
        <v>39901.725694444445</v>
      </c>
      <c r="L76" s="23">
        <v>8623330.3304999992</v>
      </c>
      <c r="M76" s="23">
        <v>172.46660660999999</v>
      </c>
      <c r="N76" s="23">
        <v>25869.990991499995</v>
      </c>
      <c r="O76" s="23">
        <v>26042.457598109995</v>
      </c>
      <c r="P76" s="20"/>
      <c r="Q76" s="28" t="s">
        <v>590</v>
      </c>
      <c r="R76" s="28" t="s">
        <v>590</v>
      </c>
      <c r="S76" s="23" t="s">
        <v>529</v>
      </c>
      <c r="T76" s="140">
        <v>39900.79583333333</v>
      </c>
      <c r="U76" s="140">
        <v>39901.661111111112</v>
      </c>
      <c r="V76" s="23">
        <v>144415.935</v>
      </c>
      <c r="W76" s="23">
        <v>2.8883187000000001</v>
      </c>
      <c r="X76" s="23">
        <v>375.48143099999999</v>
      </c>
      <c r="Y76" s="23">
        <v>378.3697497</v>
      </c>
      <c r="AA76" s="141" t="s">
        <v>656</v>
      </c>
      <c r="AB76" s="140">
        <v>39900.802083333336</v>
      </c>
      <c r="AC76" s="140">
        <v>39901.732638888891</v>
      </c>
      <c r="AD76" s="150">
        <v>1829834.8470000001</v>
      </c>
      <c r="AE76" s="150">
        <v>36.596696940000001</v>
      </c>
      <c r="AF76" s="142">
        <v>36.596696940000001</v>
      </c>
      <c r="AG76" s="142">
        <v>73.193393880000002</v>
      </c>
      <c r="AI76" s="14" t="s">
        <v>744</v>
      </c>
      <c r="AJ76" s="140">
        <v>39901.052083333336</v>
      </c>
      <c r="AK76" s="140">
        <v>39901.833333333336</v>
      </c>
      <c r="AL76" s="143">
        <v>49613952.884999998</v>
      </c>
      <c r="AM76" s="143">
        <v>992.27905769999995</v>
      </c>
      <c r="AN76" s="143">
        <v>20837.860211700001</v>
      </c>
      <c r="AO76" s="143">
        <v>21830.139269400002</v>
      </c>
      <c r="AP76" s="20">
        <v>26042.457598109995</v>
      </c>
    </row>
    <row r="77" spans="1:42" ht="15" customHeight="1" x14ac:dyDescent="0.25">
      <c r="A77" s="18" t="s">
        <v>123</v>
      </c>
      <c r="B77" s="191">
        <v>39924.305555555555</v>
      </c>
      <c r="C77" s="191">
        <v>39924.538194444445</v>
      </c>
      <c r="D77" s="13">
        <f t="shared" si="5"/>
        <v>0.23263888889050577</v>
      </c>
      <c r="E77" s="1" t="s">
        <v>190</v>
      </c>
      <c r="F77" s="1"/>
      <c r="G77" s="28" t="s">
        <v>590</v>
      </c>
      <c r="H77" s="28" t="s">
        <v>590</v>
      </c>
      <c r="I77" s="23" t="s">
        <v>348</v>
      </c>
      <c r="J77" s="17">
        <v>39924.305555555555</v>
      </c>
      <c r="K77" s="17">
        <v>39924.538194444445</v>
      </c>
      <c r="L77" s="23">
        <v>5104395.3809999991</v>
      </c>
      <c r="M77" s="23">
        <v>102.08790761999998</v>
      </c>
      <c r="N77" s="23">
        <v>204.17581523999996</v>
      </c>
      <c r="O77" s="23">
        <v>306.26372285999992</v>
      </c>
      <c r="P77" s="20"/>
      <c r="Q77" s="28" t="s">
        <v>590</v>
      </c>
      <c r="R77" s="28" t="s">
        <v>590</v>
      </c>
      <c r="S77" s="23" t="s">
        <v>531</v>
      </c>
      <c r="T77" s="140">
        <v>39924.306944444441</v>
      </c>
      <c r="U77" s="140">
        <v>39924.525694444441</v>
      </c>
      <c r="V77" s="23">
        <v>95144.615999999995</v>
      </c>
      <c r="W77" s="23">
        <v>1.9028923199999999</v>
      </c>
      <c r="X77" s="23">
        <v>1.9028923199999999</v>
      </c>
      <c r="Y77" s="23">
        <v>3.8057846399999997</v>
      </c>
      <c r="AA77" s="141" t="s">
        <v>657</v>
      </c>
      <c r="AB77" s="140">
        <v>39924.309027777781</v>
      </c>
      <c r="AC77" s="140">
        <v>39924.59375</v>
      </c>
      <c r="AD77" s="150">
        <v>1399985.064</v>
      </c>
      <c r="AE77" s="150">
        <v>27.99970128</v>
      </c>
      <c r="AF77" s="142">
        <v>27.99970128</v>
      </c>
      <c r="AG77" s="142">
        <v>55.99940256</v>
      </c>
      <c r="AI77" s="14" t="s">
        <v>745</v>
      </c>
      <c r="AJ77" s="140">
        <v>39924.447916666664</v>
      </c>
      <c r="AK77" s="140">
        <v>39924.732638888891</v>
      </c>
      <c r="AL77" s="143">
        <v>27309336.476999998</v>
      </c>
      <c r="AM77" s="143">
        <v>546.18672953999999</v>
      </c>
      <c r="AN77" s="143">
        <v>546.18672953999999</v>
      </c>
      <c r="AO77" s="143">
        <v>1092.37345908</v>
      </c>
      <c r="AP77" s="20">
        <v>306.26372285999992</v>
      </c>
    </row>
    <row r="78" spans="1:42" s="161" customFormat="1" ht="15" customHeight="1" x14ac:dyDescent="0.25">
      <c r="A78" s="173" t="s">
        <v>124</v>
      </c>
      <c r="B78" s="190">
        <v>40009.194444444445</v>
      </c>
      <c r="C78" s="190">
        <v>40009.520833333336</v>
      </c>
      <c r="D78" s="154">
        <f t="shared" si="5"/>
        <v>0.32638888889050577</v>
      </c>
      <c r="E78" s="170" t="s">
        <v>401</v>
      </c>
      <c r="F78" s="170"/>
      <c r="G78" s="167">
        <v>0</v>
      </c>
      <c r="H78" s="167">
        <v>0</v>
      </c>
      <c r="I78" s="158" t="s">
        <v>350</v>
      </c>
      <c r="J78" s="153">
        <v>40009.194444444445</v>
      </c>
      <c r="K78" s="153">
        <v>40009.520833333336</v>
      </c>
      <c r="L78" s="158">
        <v>8961716.688000001</v>
      </c>
      <c r="M78" s="158">
        <v>179.23433376000003</v>
      </c>
      <c r="N78" s="158">
        <v>179.23433376000003</v>
      </c>
      <c r="O78" s="158">
        <v>358.46866752000005</v>
      </c>
      <c r="P78" s="167"/>
      <c r="Q78" s="167">
        <v>0</v>
      </c>
      <c r="R78" s="167">
        <f t="shared" si="4"/>
        <v>0</v>
      </c>
      <c r="S78" s="158" t="s">
        <v>533</v>
      </c>
      <c r="T78" s="159">
        <v>40009.179861111108</v>
      </c>
      <c r="U78" s="159">
        <v>40009.27847222222</v>
      </c>
      <c r="V78" s="158">
        <v>338103.18900000001</v>
      </c>
      <c r="W78" s="158">
        <v>6.7620637800000001</v>
      </c>
      <c r="X78" s="158">
        <v>6.7620637800000001</v>
      </c>
      <c r="Y78" s="158">
        <v>13.52412756</v>
      </c>
      <c r="AA78" s="160" t="s">
        <v>658</v>
      </c>
      <c r="AB78" s="159">
        <v>40009.222222222219</v>
      </c>
      <c r="AC78" s="159">
        <v>40009.503472222219</v>
      </c>
      <c r="AD78" s="162">
        <v>1765838.7659999998</v>
      </c>
      <c r="AE78" s="162">
        <v>35.316775319999991</v>
      </c>
      <c r="AF78" s="163">
        <v>35.316775319999991</v>
      </c>
      <c r="AG78" s="163">
        <v>70.633550639999982</v>
      </c>
      <c r="AI78" s="161" t="s">
        <v>746</v>
      </c>
      <c r="AJ78" s="159">
        <v>40009.190972222219</v>
      </c>
      <c r="AK78" s="159">
        <v>40009.378472222219</v>
      </c>
      <c r="AL78" s="172">
        <v>50899254.706499994</v>
      </c>
      <c r="AM78" s="172">
        <v>1017.9850941299999</v>
      </c>
      <c r="AN78" s="172">
        <v>1017.9850941299999</v>
      </c>
      <c r="AO78" s="172">
        <v>2035.9701882599998</v>
      </c>
      <c r="AP78" s="167">
        <v>358.46866752000005</v>
      </c>
    </row>
    <row r="79" spans="1:42" ht="15" customHeight="1" x14ac:dyDescent="0.25">
      <c r="A79" s="18" t="s">
        <v>125</v>
      </c>
      <c r="B79" s="191">
        <v>40155.375</v>
      </c>
      <c r="C79" s="191">
        <v>40156.224305555559</v>
      </c>
      <c r="D79" s="13">
        <f t="shared" si="5"/>
        <v>0.84930555555911269</v>
      </c>
      <c r="E79" s="1" t="s">
        <v>184</v>
      </c>
      <c r="F79" s="1"/>
      <c r="G79" s="28" t="s">
        <v>590</v>
      </c>
      <c r="H79" s="28" t="s">
        <v>590</v>
      </c>
      <c r="I79" s="23" t="s">
        <v>352</v>
      </c>
      <c r="J79" s="17">
        <v>40155.375</v>
      </c>
      <c r="K79" s="17">
        <v>40156.224305555559</v>
      </c>
      <c r="L79" s="23">
        <v>21917241.899999999</v>
      </c>
      <c r="M79" s="23">
        <v>438.34483799999998</v>
      </c>
      <c r="N79" s="23">
        <v>21259.724643000001</v>
      </c>
      <c r="O79" s="23">
        <v>21698.069481000002</v>
      </c>
      <c r="P79" s="20"/>
      <c r="Q79" s="20">
        <v>2122.91</v>
      </c>
      <c r="R79" s="20">
        <f t="shared" si="4"/>
        <v>8357.5325484768</v>
      </c>
      <c r="S79" s="23" t="s">
        <v>535</v>
      </c>
      <c r="T79" s="140">
        <v>40155.400694444441</v>
      </c>
      <c r="U79" s="140">
        <v>40156.071527777778</v>
      </c>
      <c r="V79" s="23">
        <v>240693.22499999998</v>
      </c>
      <c r="W79" s="23">
        <v>4.8138645000000002</v>
      </c>
      <c r="X79" s="23">
        <v>649.87170749999984</v>
      </c>
      <c r="Y79" s="23">
        <v>654.68557199999987</v>
      </c>
      <c r="AA79" s="141" t="s">
        <v>659</v>
      </c>
      <c r="AB79" s="140">
        <v>40155.379166666666</v>
      </c>
      <c r="AC79" s="140">
        <v>40156.535416666666</v>
      </c>
      <c r="AD79" s="150">
        <v>13846939.65</v>
      </c>
      <c r="AE79" s="147">
        <v>276.93879299999998</v>
      </c>
      <c r="AF79" s="147">
        <v>276.93879299999998</v>
      </c>
      <c r="AG79" s="147">
        <v>553.87758599999995</v>
      </c>
      <c r="AI79" s="148" t="s">
        <v>747</v>
      </c>
      <c r="AJ79" s="140">
        <v>40155.770833333336</v>
      </c>
      <c r="AK79" s="140">
        <v>40157.1875</v>
      </c>
      <c r="AL79" s="149">
        <v>250519171.94999999</v>
      </c>
      <c r="AM79" s="149">
        <v>5010.3834390000002</v>
      </c>
      <c r="AN79" s="149">
        <v>5511.4217828999999</v>
      </c>
      <c r="AO79" s="149">
        <v>10521.8052219</v>
      </c>
      <c r="AP79" s="20">
        <v>21698.069481000002</v>
      </c>
    </row>
    <row r="80" spans="1:42" ht="15" customHeight="1" x14ac:dyDescent="0.25">
      <c r="A80" s="3" t="s">
        <v>126</v>
      </c>
      <c r="B80" s="191">
        <v>40201.611111111109</v>
      </c>
      <c r="C80" s="191">
        <v>40203.086805555555</v>
      </c>
      <c r="D80" s="13">
        <f t="shared" si="5"/>
        <v>1.4756944444452529</v>
      </c>
      <c r="E80" s="1" t="s">
        <v>191</v>
      </c>
      <c r="F80" s="1"/>
      <c r="G80" s="20">
        <v>55.281600000000005</v>
      </c>
      <c r="H80" s="20">
        <f t="shared" si="3"/>
        <v>217.63417729996803</v>
      </c>
      <c r="I80" s="23" t="s">
        <v>354</v>
      </c>
      <c r="J80" s="17">
        <v>40201.611111111109</v>
      </c>
      <c r="K80" s="17">
        <v>40203.086805555555</v>
      </c>
      <c r="L80" s="23">
        <v>61136079.149999999</v>
      </c>
      <c r="M80" s="23">
        <v>1222.721583</v>
      </c>
      <c r="N80" s="23">
        <v>7947.6902895000003</v>
      </c>
      <c r="O80" s="23">
        <v>9170.4118725000008</v>
      </c>
      <c r="P80" s="20"/>
      <c r="Q80" s="20">
        <v>55.44</v>
      </c>
      <c r="R80" s="20">
        <f t="shared" si="4"/>
        <v>218.25777093119999</v>
      </c>
      <c r="S80" s="23" t="s">
        <v>537</v>
      </c>
      <c r="T80" s="140">
        <v>40201.603472222225</v>
      </c>
      <c r="U80" s="140">
        <v>40203.293749999997</v>
      </c>
      <c r="V80" s="23">
        <v>2520199.65</v>
      </c>
      <c r="W80" s="23">
        <v>50.403993</v>
      </c>
      <c r="X80" s="23">
        <v>3528.2795099999998</v>
      </c>
      <c r="Y80" s="23">
        <v>3578.6835029999997</v>
      </c>
      <c r="AA80" s="141" t="s">
        <v>660</v>
      </c>
      <c r="AB80" s="140">
        <v>40201.618055555555</v>
      </c>
      <c r="AC80" s="140">
        <v>40203.152777777781</v>
      </c>
      <c r="AD80" s="150">
        <v>15121197.899999999</v>
      </c>
      <c r="AE80" s="147">
        <v>302.42395800000003</v>
      </c>
      <c r="AF80" s="147">
        <v>302.42395800000003</v>
      </c>
      <c r="AG80" s="147">
        <v>604.84791600000005</v>
      </c>
      <c r="AI80" s="14" t="s">
        <v>748</v>
      </c>
      <c r="AJ80" s="140">
        <v>40201.913888888892</v>
      </c>
      <c r="AK80" s="140">
        <v>40203.395833333336</v>
      </c>
      <c r="AL80" s="143">
        <v>270199382.69999999</v>
      </c>
      <c r="AM80" s="143">
        <v>5403.9876539999996</v>
      </c>
      <c r="AN80" s="143">
        <v>8376.1808636999995</v>
      </c>
      <c r="AO80" s="143">
        <v>13780.1685177</v>
      </c>
      <c r="AP80" s="20">
        <v>9170.4118725000008</v>
      </c>
    </row>
    <row r="81" spans="1:42" ht="15" customHeight="1" x14ac:dyDescent="0.25">
      <c r="A81" s="3" t="s">
        <v>127</v>
      </c>
      <c r="B81" s="191">
        <v>40218.170138888891</v>
      </c>
      <c r="C81" s="191">
        <v>40219.461805555555</v>
      </c>
      <c r="D81" s="13">
        <f t="shared" si="5"/>
        <v>1.2916666666642413</v>
      </c>
      <c r="E81" s="7" t="s">
        <v>7</v>
      </c>
      <c r="F81" s="7"/>
      <c r="G81" s="20">
        <v>12922.3488</v>
      </c>
      <c r="H81" s="20">
        <f t="shared" si="3"/>
        <v>50873.070784333824</v>
      </c>
      <c r="I81" s="23" t="s">
        <v>356</v>
      </c>
      <c r="J81" s="17">
        <v>40218.170138888891</v>
      </c>
      <c r="K81" s="17">
        <v>40219.461805555555</v>
      </c>
      <c r="L81" s="23">
        <v>2548516.4999999995</v>
      </c>
      <c r="M81" s="23">
        <v>50.97032999999999</v>
      </c>
      <c r="N81" s="23">
        <v>1452.6544049999998</v>
      </c>
      <c r="O81" s="23">
        <v>1503.6247349999999</v>
      </c>
      <c r="P81" s="20"/>
      <c r="Q81" s="29" t="s">
        <v>590</v>
      </c>
      <c r="R81" s="28" t="s">
        <v>590</v>
      </c>
      <c r="S81" s="23" t="s">
        <v>539</v>
      </c>
      <c r="T81" s="140">
        <v>40218.115277777775</v>
      </c>
      <c r="U81" s="140">
        <v>40219.390972222223</v>
      </c>
      <c r="V81" s="23">
        <v>39643.589999999997</v>
      </c>
      <c r="W81" s="23">
        <v>0.7928717999999999</v>
      </c>
      <c r="X81" s="23">
        <v>55.501025999999996</v>
      </c>
      <c r="Y81" s="23">
        <v>56.293897799999996</v>
      </c>
      <c r="AA81" s="141" t="s">
        <v>661</v>
      </c>
      <c r="AB81" s="140">
        <v>40218.159722222219</v>
      </c>
      <c r="AC81" s="140">
        <v>40219.243055555555</v>
      </c>
      <c r="AD81" s="150">
        <v>1415842.5</v>
      </c>
      <c r="AE81" s="150">
        <v>28.316849999999999</v>
      </c>
      <c r="AF81" s="142">
        <v>28.316849999999999</v>
      </c>
      <c r="AG81" s="142">
        <v>56.633699999999997</v>
      </c>
      <c r="AI81" s="14" t="s">
        <v>749</v>
      </c>
      <c r="AJ81" s="140">
        <v>40218.667361111111</v>
      </c>
      <c r="AK81" s="140">
        <v>40219.52847222222</v>
      </c>
      <c r="AL81" s="143">
        <v>7560598.9499999993</v>
      </c>
      <c r="AM81" s="143">
        <v>151.21197900000001</v>
      </c>
      <c r="AN81" s="143">
        <v>347.78755169999999</v>
      </c>
      <c r="AO81" s="143">
        <v>498.99953070000004</v>
      </c>
      <c r="AP81" s="20">
        <v>1503.6247349999999</v>
      </c>
    </row>
    <row r="82" spans="1:42" ht="15" customHeight="1" x14ac:dyDescent="0.25">
      <c r="A82" s="3" t="s">
        <v>128</v>
      </c>
      <c r="B82" s="191">
        <v>40246.680555555555</v>
      </c>
      <c r="C82" s="191">
        <v>40248.1875</v>
      </c>
      <c r="D82" s="13">
        <f t="shared" si="5"/>
        <v>1.5069444444452529</v>
      </c>
      <c r="E82" s="1" t="s">
        <v>176</v>
      </c>
      <c r="F82" s="1"/>
      <c r="G82" s="20">
        <v>52.8</v>
      </c>
      <c r="H82" s="20">
        <f t="shared" si="3"/>
        <v>207.864543744</v>
      </c>
      <c r="I82" s="23" t="s">
        <v>358</v>
      </c>
      <c r="J82" s="17">
        <v>40246.680555555555</v>
      </c>
      <c r="K82" s="17">
        <v>40248.1875</v>
      </c>
      <c r="L82" s="23">
        <v>27835463.550000001</v>
      </c>
      <c r="M82" s="23">
        <v>556.70927099999994</v>
      </c>
      <c r="N82" s="23">
        <v>2783.5463549999999</v>
      </c>
      <c r="O82" s="23">
        <v>3340.2556260000001</v>
      </c>
      <c r="P82" s="20"/>
      <c r="Q82" s="20">
        <v>4.4000000000000004</v>
      </c>
      <c r="R82" s="20">
        <f t="shared" si="4"/>
        <v>17.322045312</v>
      </c>
      <c r="S82" s="23" t="s">
        <v>541</v>
      </c>
      <c r="T82" s="140">
        <v>40246.647222222222</v>
      </c>
      <c r="U82" s="140">
        <v>40248.262499999997</v>
      </c>
      <c r="V82" s="23">
        <v>651287.55000000005</v>
      </c>
      <c r="W82" s="23">
        <v>13.025751</v>
      </c>
      <c r="X82" s="23">
        <v>267.02789550000006</v>
      </c>
      <c r="Y82" s="23">
        <v>280.05364650000007</v>
      </c>
      <c r="AA82" s="141" t="s">
        <v>662</v>
      </c>
      <c r="AB82" s="140">
        <v>40246.65625</v>
      </c>
      <c r="AC82" s="140">
        <v>40248.260416666664</v>
      </c>
      <c r="AD82" s="150">
        <v>10533868.199999999</v>
      </c>
      <c r="AE82" s="150">
        <v>210.67736400000001</v>
      </c>
      <c r="AF82" s="142">
        <v>210.67736400000001</v>
      </c>
      <c r="AG82" s="142">
        <v>421.35472800000002</v>
      </c>
      <c r="AI82" s="14" t="s">
        <v>750</v>
      </c>
      <c r="AJ82" s="140">
        <v>40246.829861111109</v>
      </c>
      <c r="AK82" s="140">
        <v>40248.472916666666</v>
      </c>
      <c r="AL82" s="143">
        <v>207675777.89999998</v>
      </c>
      <c r="AM82" s="143">
        <v>4153.5155579999991</v>
      </c>
      <c r="AN82" s="143">
        <v>4153.5155579999991</v>
      </c>
      <c r="AO82" s="143">
        <v>8307.0311159999983</v>
      </c>
      <c r="AP82" s="20">
        <v>3340.2556260000001</v>
      </c>
    </row>
    <row r="83" spans="1:42" ht="15" customHeight="1" x14ac:dyDescent="0.25">
      <c r="A83" s="3" t="s">
        <v>129</v>
      </c>
      <c r="B83" s="191">
        <v>40276.222222222219</v>
      </c>
      <c r="C83" s="191">
        <v>40276.53125</v>
      </c>
      <c r="D83" s="13">
        <f t="shared" si="5"/>
        <v>0.30902777778101154</v>
      </c>
      <c r="E83" s="1" t="s">
        <v>192</v>
      </c>
      <c r="F83" s="1"/>
      <c r="G83" s="28" t="s">
        <v>590</v>
      </c>
      <c r="H83" s="28" t="s">
        <v>590</v>
      </c>
      <c r="I83" s="23" t="s">
        <v>360</v>
      </c>
      <c r="J83" s="17">
        <v>40276.222222222219</v>
      </c>
      <c r="K83" s="17">
        <v>40276.53125</v>
      </c>
      <c r="L83" s="23">
        <v>6286340.7000000002</v>
      </c>
      <c r="M83" s="23">
        <v>125.726814</v>
      </c>
      <c r="N83" s="23">
        <v>364.60776060000001</v>
      </c>
      <c r="O83" s="23">
        <v>490.3345746</v>
      </c>
      <c r="P83" s="20"/>
      <c r="Q83" s="28" t="s">
        <v>590</v>
      </c>
      <c r="R83" s="28" t="s">
        <v>590</v>
      </c>
      <c r="S83" s="23" t="s">
        <v>543</v>
      </c>
      <c r="T83" s="140">
        <v>40276.224999999999</v>
      </c>
      <c r="U83" s="140">
        <v>40276.53402777778</v>
      </c>
      <c r="V83" s="23">
        <v>31148.535000000003</v>
      </c>
      <c r="W83" s="23">
        <v>0.6229707000000001</v>
      </c>
      <c r="X83" s="23">
        <v>5.2952509499999998</v>
      </c>
      <c r="Y83" s="23">
        <v>5.9182216499999996</v>
      </c>
      <c r="AA83" s="141" t="s">
        <v>663</v>
      </c>
      <c r="AB83" s="140">
        <v>40276.222222222219</v>
      </c>
      <c r="AC83" s="140">
        <v>40276.475694444445</v>
      </c>
      <c r="AD83" s="150">
        <v>1529109.9</v>
      </c>
      <c r="AE83" s="150">
        <v>30.582198000000002</v>
      </c>
      <c r="AF83" s="142">
        <v>30.582198000000002</v>
      </c>
      <c r="AG83" s="142">
        <v>61.164396000000004</v>
      </c>
      <c r="AI83" s="14" t="s">
        <v>751</v>
      </c>
      <c r="AJ83" s="140">
        <v>40276.357638888891</v>
      </c>
      <c r="AK83" s="140">
        <v>40276.712500000001</v>
      </c>
      <c r="AL83" s="143">
        <v>27807146.699999999</v>
      </c>
      <c r="AM83" s="143">
        <v>556.14293399999997</v>
      </c>
      <c r="AN83" s="143">
        <v>556.14293399999997</v>
      </c>
      <c r="AO83" s="143">
        <v>1112.2858679999999</v>
      </c>
      <c r="AP83" s="20">
        <v>490.3345746</v>
      </c>
    </row>
    <row r="84" spans="1:42" s="161" customFormat="1" ht="15" customHeight="1" x14ac:dyDescent="0.25">
      <c r="A84" s="169" t="s">
        <v>130</v>
      </c>
      <c r="B84" s="190">
        <v>40422.145833333336</v>
      </c>
      <c r="C84" s="190">
        <v>40422.190972222219</v>
      </c>
      <c r="D84" s="154">
        <f t="shared" si="5"/>
        <v>4.5138888883229811E-2</v>
      </c>
      <c r="E84" s="170"/>
      <c r="F84" s="170"/>
      <c r="G84" s="174">
        <v>0</v>
      </c>
      <c r="H84" s="167">
        <f t="shared" si="3"/>
        <v>0</v>
      </c>
      <c r="I84" s="158" t="s">
        <v>362</v>
      </c>
      <c r="J84" s="153">
        <v>40422.145833333336</v>
      </c>
      <c r="K84" s="153">
        <v>40422.190972222219</v>
      </c>
      <c r="L84" s="158">
        <v>6711093.4499999993</v>
      </c>
      <c r="M84" s="158">
        <v>134.221869</v>
      </c>
      <c r="N84" s="158">
        <v>134.221869</v>
      </c>
      <c r="O84" s="158">
        <v>268.443738</v>
      </c>
      <c r="P84" s="167"/>
      <c r="Q84" s="167">
        <v>0</v>
      </c>
      <c r="R84" s="167">
        <f t="shared" si="4"/>
        <v>0</v>
      </c>
      <c r="S84" s="158" t="s">
        <v>545</v>
      </c>
      <c r="T84" s="159">
        <v>40422.135416666664</v>
      </c>
      <c r="U84" s="159">
        <v>40422.180555555555</v>
      </c>
      <c r="V84" s="158">
        <v>424752.75</v>
      </c>
      <c r="W84" s="158">
        <v>8.4950550000000007</v>
      </c>
      <c r="X84" s="158">
        <v>8.4950550000000007</v>
      </c>
      <c r="Y84" s="158">
        <v>16.990110000000001</v>
      </c>
      <c r="AA84" s="160" t="s">
        <v>664</v>
      </c>
      <c r="AB84" s="159">
        <v>40422.152777777781</v>
      </c>
      <c r="AC84" s="159">
        <v>40422.260416666664</v>
      </c>
      <c r="AD84" s="162">
        <v>2265348</v>
      </c>
      <c r="AE84" s="162">
        <v>45.306959999999997</v>
      </c>
      <c r="AF84" s="163">
        <v>45.306959999999997</v>
      </c>
      <c r="AG84" s="163">
        <v>90.613919999999993</v>
      </c>
      <c r="AI84" s="164" t="s">
        <v>752</v>
      </c>
      <c r="AJ84" s="159">
        <v>40422.135416666664</v>
      </c>
      <c r="AK84" s="159">
        <v>40422.277777777781</v>
      </c>
      <c r="AL84" s="165">
        <v>68158657.949999988</v>
      </c>
      <c r="AM84" s="165">
        <v>1363.1731589999997</v>
      </c>
      <c r="AN84" s="165">
        <v>1363.1731589999997</v>
      </c>
      <c r="AO84" s="165">
        <v>2726.3463179999994</v>
      </c>
      <c r="AP84" s="167">
        <v>268.443738</v>
      </c>
    </row>
    <row r="85" spans="1:42" s="161" customFormat="1" ht="15" customHeight="1" x14ac:dyDescent="0.25">
      <c r="A85" s="169" t="s">
        <v>131</v>
      </c>
      <c r="B85" s="190">
        <v>40477.291666666664</v>
      </c>
      <c r="C85" s="190">
        <v>40477.520833333336</v>
      </c>
      <c r="D85" s="154">
        <f t="shared" si="5"/>
        <v>0.22916666667151731</v>
      </c>
      <c r="G85" s="174">
        <v>0</v>
      </c>
      <c r="H85" s="174">
        <v>0</v>
      </c>
      <c r="I85" s="158" t="s">
        <v>364</v>
      </c>
      <c r="J85" s="153">
        <v>40477.291666666664</v>
      </c>
      <c r="K85" s="153">
        <v>40477.520833333336</v>
      </c>
      <c r="L85" s="158">
        <v>26617839</v>
      </c>
      <c r="M85" s="158">
        <v>532.35677999999996</v>
      </c>
      <c r="N85" s="158">
        <v>532.35677999999996</v>
      </c>
      <c r="O85" s="158">
        <v>1064.7135599999999</v>
      </c>
      <c r="P85" s="174"/>
      <c r="Q85" s="174">
        <v>0</v>
      </c>
      <c r="R85" s="174">
        <v>0</v>
      </c>
      <c r="S85" s="158" t="s">
        <v>547</v>
      </c>
      <c r="T85" s="159">
        <v>40477.245833333334</v>
      </c>
      <c r="U85" s="159">
        <v>40477.292361111111</v>
      </c>
      <c r="V85" s="158">
        <v>79287.179999999993</v>
      </c>
      <c r="W85" s="158">
        <v>1.5857435999999998</v>
      </c>
      <c r="X85" s="158">
        <v>1.5857435999999998</v>
      </c>
      <c r="Y85" s="158">
        <v>3.1714871999999996</v>
      </c>
      <c r="AA85" s="160" t="s">
        <v>665</v>
      </c>
      <c r="AB85" s="159">
        <v>40477.305555555555</v>
      </c>
      <c r="AC85" s="159">
        <v>40477.430555555555</v>
      </c>
      <c r="AD85" s="162">
        <v>4474062.3</v>
      </c>
      <c r="AE85" s="162">
        <v>89.481245999999999</v>
      </c>
      <c r="AF85" s="163">
        <v>89.481245999999999</v>
      </c>
      <c r="AG85" s="163">
        <v>178.962492</v>
      </c>
      <c r="AI85" s="164" t="s">
        <v>753</v>
      </c>
      <c r="AJ85" s="159">
        <v>40477.288194444445</v>
      </c>
      <c r="AK85" s="159">
        <v>40477.684027777781</v>
      </c>
      <c r="AL85" s="165">
        <v>109133139.89999999</v>
      </c>
      <c r="AM85" s="165">
        <v>2182.6627979999998</v>
      </c>
      <c r="AN85" s="165">
        <v>2182.6627979999998</v>
      </c>
      <c r="AO85" s="165">
        <v>4365.3255959999997</v>
      </c>
      <c r="AP85" s="167">
        <v>1064.7135599999999</v>
      </c>
    </row>
    <row r="86" spans="1:42" ht="15" customHeight="1" x14ac:dyDescent="0.25">
      <c r="A86" s="3" t="s">
        <v>132</v>
      </c>
      <c r="B86" s="189">
        <v>40532.743055555555</v>
      </c>
      <c r="C86" s="189">
        <v>40533.538194444445</v>
      </c>
      <c r="D86" s="13">
        <f t="shared" si="5"/>
        <v>0.79513888889050577</v>
      </c>
      <c r="E86" s="10"/>
      <c r="F86" s="10"/>
      <c r="G86" s="25"/>
      <c r="H86" s="26"/>
      <c r="I86" s="23" t="s">
        <v>366</v>
      </c>
      <c r="J86" s="17">
        <v>40532.743055555555</v>
      </c>
      <c r="K86" s="17">
        <v>40533.538194444445</v>
      </c>
      <c r="L86" s="23">
        <v>991089.75</v>
      </c>
      <c r="M86" s="23">
        <v>19.821795000000002</v>
      </c>
      <c r="N86" s="23">
        <v>118.93077</v>
      </c>
      <c r="O86" s="23">
        <v>138.752565</v>
      </c>
      <c r="S86" s="23"/>
      <c r="T86" s="140"/>
      <c r="U86" s="140"/>
      <c r="V86" s="23"/>
      <c r="W86" s="23"/>
      <c r="X86" s="23"/>
      <c r="Y86" s="23"/>
      <c r="AA86" s="141" t="s">
        <v>666</v>
      </c>
      <c r="AB86" s="140">
        <v>40532.725694444445</v>
      </c>
      <c r="AC86" s="140">
        <v>40533.565972222219</v>
      </c>
      <c r="AD86" s="150">
        <v>240693.22499999998</v>
      </c>
      <c r="AE86" s="150">
        <v>4.8138645000000002</v>
      </c>
      <c r="AF86" s="142">
        <v>4.8138645000000002</v>
      </c>
      <c r="AG86" s="142">
        <v>9.6277290000000004</v>
      </c>
      <c r="AI86" s="148" t="s">
        <v>754</v>
      </c>
      <c r="AJ86" s="140">
        <v>40533.177083333336</v>
      </c>
      <c r="AK86" s="140">
        <v>40533.625</v>
      </c>
      <c r="AL86" s="149">
        <v>5663370</v>
      </c>
      <c r="AM86" s="149">
        <v>113.26739999999999</v>
      </c>
      <c r="AN86" s="149">
        <v>113.26739999999999</v>
      </c>
      <c r="AO86" s="149">
        <v>226.53479999999999</v>
      </c>
      <c r="AP86" s="20">
        <v>138.752565</v>
      </c>
    </row>
    <row r="87" spans="1:42" ht="15" customHeight="1" x14ac:dyDescent="0.25">
      <c r="A87" s="3" t="s">
        <v>133</v>
      </c>
      <c r="B87" s="189">
        <v>40574.399305555555</v>
      </c>
      <c r="C87" s="189">
        <v>40576.555555555555</v>
      </c>
      <c r="D87" s="13">
        <f t="shared" si="5"/>
        <v>2.15625</v>
      </c>
      <c r="E87" s="10"/>
      <c r="F87" s="10"/>
      <c r="G87" s="25"/>
      <c r="H87" s="26"/>
      <c r="I87" s="23" t="s">
        <v>368</v>
      </c>
      <c r="J87" s="17">
        <v>40574.399305555555</v>
      </c>
      <c r="K87" s="17">
        <v>40576.555555555555</v>
      </c>
      <c r="L87" s="23">
        <v>2010496.3499999999</v>
      </c>
      <c r="M87" s="23">
        <v>40.209927</v>
      </c>
      <c r="N87" s="23">
        <v>5629.3897800000004</v>
      </c>
      <c r="O87" s="23">
        <v>5669.5997070000003</v>
      </c>
      <c r="S87" s="23"/>
      <c r="T87" s="140"/>
      <c r="U87" s="140"/>
      <c r="V87" s="23"/>
      <c r="W87" s="23"/>
      <c r="X87" s="23"/>
      <c r="Y87" s="23"/>
      <c r="AA87" s="141" t="s">
        <v>667</v>
      </c>
      <c r="AB87" s="140">
        <v>40574.465277777781</v>
      </c>
      <c r="AC87" s="140">
        <v>40576.451388888891</v>
      </c>
      <c r="AD87" s="150">
        <v>144415.935</v>
      </c>
      <c r="AE87" s="147">
        <v>2.8883187000000001</v>
      </c>
      <c r="AF87" s="147">
        <v>2.8883187000000001</v>
      </c>
      <c r="AG87" s="147">
        <v>5.7766374000000003</v>
      </c>
      <c r="AI87" s="14" t="s">
        <v>755</v>
      </c>
      <c r="AJ87" s="140">
        <v>40575.375</v>
      </c>
      <c r="AK87" s="140">
        <v>40576.881944444445</v>
      </c>
      <c r="AL87" s="143">
        <v>7249113.5999999996</v>
      </c>
      <c r="AM87" s="143">
        <v>144.98227199999999</v>
      </c>
      <c r="AN87" s="143">
        <v>144.98227199999999</v>
      </c>
      <c r="AO87" s="143">
        <v>289.96454399999999</v>
      </c>
      <c r="AP87" s="20">
        <v>5669.5997070000003</v>
      </c>
    </row>
    <row r="88" spans="1:42" ht="15" customHeight="1" x14ac:dyDescent="0.25">
      <c r="A88" s="3" t="s">
        <v>134</v>
      </c>
      <c r="B88" s="189">
        <v>40594.40625</v>
      </c>
      <c r="C88" s="189">
        <v>40596.381944444445</v>
      </c>
      <c r="D88" s="13">
        <f t="shared" si="5"/>
        <v>1.9756944444452529</v>
      </c>
      <c r="E88" s="10"/>
      <c r="F88" s="10"/>
      <c r="G88" s="25"/>
      <c r="H88" s="26"/>
      <c r="I88" s="23" t="s">
        <v>370</v>
      </c>
      <c r="J88" s="17">
        <v>40594.40625</v>
      </c>
      <c r="K88" s="17">
        <v>40596.381944444445</v>
      </c>
      <c r="L88" s="23">
        <v>12600998.249999998</v>
      </c>
      <c r="M88" s="23">
        <v>252.01996499999996</v>
      </c>
      <c r="N88" s="23">
        <v>37802.994749999991</v>
      </c>
      <c r="O88" s="23">
        <v>38055.01471499999</v>
      </c>
      <c r="P88" s="25"/>
      <c r="S88" s="23"/>
      <c r="T88" s="140"/>
      <c r="U88" s="140"/>
      <c r="V88" s="23"/>
      <c r="W88" s="23"/>
      <c r="X88" s="23"/>
      <c r="Y88" s="23"/>
      <c r="AA88" s="141" t="s">
        <v>668</v>
      </c>
      <c r="AB88" s="140">
        <v>40594.402777777781</v>
      </c>
      <c r="AC88" s="140">
        <v>40596.319444444445</v>
      </c>
      <c r="AD88" s="150">
        <v>3992675.8499999996</v>
      </c>
      <c r="AE88" s="150">
        <v>79.853516999999997</v>
      </c>
      <c r="AF88" s="142">
        <v>191.64844079999997</v>
      </c>
      <c r="AG88" s="142">
        <v>271.50195779999996</v>
      </c>
      <c r="AI88" s="14" t="s">
        <v>756</v>
      </c>
      <c r="AJ88" s="140">
        <v>40594.597222222219</v>
      </c>
      <c r="AK88" s="140">
        <v>40596.559027777781</v>
      </c>
      <c r="AL88" s="143">
        <v>76512128.700000003</v>
      </c>
      <c r="AM88" s="143">
        <v>1530.2425740000001</v>
      </c>
      <c r="AN88" s="143">
        <v>11476.819305000001</v>
      </c>
      <c r="AO88" s="143">
        <v>13007.061879000001</v>
      </c>
      <c r="AP88" s="20">
        <v>38055.01471499999</v>
      </c>
    </row>
    <row r="89" spans="1:42" ht="15" customHeight="1" x14ac:dyDescent="0.25">
      <c r="A89" s="3" t="s">
        <v>135</v>
      </c>
      <c r="B89" s="189">
        <v>40652.78125</v>
      </c>
      <c r="C89" s="189">
        <v>40653.368055555555</v>
      </c>
      <c r="D89" s="13">
        <f t="shared" si="5"/>
        <v>0.58680555555474712</v>
      </c>
      <c r="E89" s="10"/>
      <c r="F89" s="10"/>
      <c r="H89" s="26"/>
      <c r="I89" s="23" t="s">
        <v>372</v>
      </c>
      <c r="J89" s="17">
        <v>40652.78125</v>
      </c>
      <c r="K89" s="17">
        <v>40653.368055555555</v>
      </c>
      <c r="L89" s="23">
        <v>50630527.799999997</v>
      </c>
      <c r="M89" s="23">
        <v>1012.610556</v>
      </c>
      <c r="N89" s="23">
        <v>2126.4821675999997</v>
      </c>
      <c r="O89" s="23">
        <v>3139.0927235999998</v>
      </c>
      <c r="P89" s="25"/>
      <c r="S89" s="23" t="s">
        <v>551</v>
      </c>
      <c r="T89" s="140">
        <v>40652.784722222219</v>
      </c>
      <c r="U89" s="140">
        <v>40652.881249999999</v>
      </c>
      <c r="V89" s="23">
        <v>269010.07499999995</v>
      </c>
      <c r="W89" s="23">
        <v>5.3802014999999992</v>
      </c>
      <c r="X89" s="23">
        <v>5.3802014999999992</v>
      </c>
      <c r="Y89" s="23">
        <v>10.760402999999998</v>
      </c>
      <c r="AA89" s="141" t="s">
        <v>669</v>
      </c>
      <c r="AB89" s="140">
        <v>40652.788194444445</v>
      </c>
      <c r="AC89" s="140">
        <v>40653.177083333336</v>
      </c>
      <c r="AD89" s="150">
        <v>18292685.099999998</v>
      </c>
      <c r="AE89" s="150">
        <v>365.85370199999994</v>
      </c>
      <c r="AF89" s="142">
        <v>365.85370199999994</v>
      </c>
      <c r="AG89" s="142">
        <v>731.70740399999988</v>
      </c>
      <c r="AI89" s="14" t="s">
        <v>757</v>
      </c>
      <c r="AJ89" s="140">
        <v>40652.795138888891</v>
      </c>
      <c r="AK89" s="140">
        <v>40653.371527777781</v>
      </c>
      <c r="AL89" s="143">
        <v>202295576.39999998</v>
      </c>
      <c r="AM89" s="143">
        <v>4045.9115279999996</v>
      </c>
      <c r="AN89" s="143">
        <v>4045.9115279999996</v>
      </c>
      <c r="AO89" s="143">
        <v>8091.8230559999993</v>
      </c>
      <c r="AP89" s="20">
        <v>3139.0927235999998</v>
      </c>
    </row>
    <row r="90" spans="1:42" ht="15" customHeight="1" x14ac:dyDescent="0.25">
      <c r="A90" s="3" t="s">
        <v>136</v>
      </c>
      <c r="B90" s="189">
        <v>40785.986111111109</v>
      </c>
      <c r="C90" s="189">
        <v>40786.427083333336</v>
      </c>
      <c r="D90" s="13">
        <f t="shared" si="5"/>
        <v>0.44097222222626442</v>
      </c>
      <c r="E90" s="10"/>
      <c r="F90" s="10"/>
      <c r="H90" s="26"/>
      <c r="I90" s="23" t="s">
        <v>374</v>
      </c>
      <c r="J90" s="17">
        <v>40785.986111111109</v>
      </c>
      <c r="K90" s="17">
        <v>40786.427083333336</v>
      </c>
      <c r="L90" s="23">
        <v>679604.39999999991</v>
      </c>
      <c r="M90" s="23">
        <v>13.592087999999999</v>
      </c>
      <c r="N90" s="23">
        <v>13.592087999999999</v>
      </c>
      <c r="O90" s="23">
        <v>27.184175999999997</v>
      </c>
      <c r="P90" s="25"/>
      <c r="S90" s="23" t="s">
        <v>553</v>
      </c>
      <c r="T90" s="140">
        <v>40785.966666666667</v>
      </c>
      <c r="U90" s="140">
        <v>40785.972916666666</v>
      </c>
      <c r="V90" s="23">
        <v>566.33699999999999</v>
      </c>
      <c r="W90" s="23">
        <v>5.2103004000000001E-2</v>
      </c>
      <c r="X90" s="23">
        <v>1.132674E-2</v>
      </c>
      <c r="Y90" s="23">
        <v>6.3429743999999996E-2</v>
      </c>
      <c r="AA90" s="141" t="s">
        <v>670</v>
      </c>
      <c r="AB90" s="140">
        <v>40786.048611111109</v>
      </c>
      <c r="AC90" s="140">
        <v>40786.298611111109</v>
      </c>
      <c r="AD90" s="150">
        <v>99108.975000000006</v>
      </c>
      <c r="AE90" s="150">
        <v>1.9821795</v>
      </c>
      <c r="AF90" s="142">
        <v>1.9821795</v>
      </c>
      <c r="AG90" s="142">
        <v>3.964359</v>
      </c>
      <c r="AI90" s="14" t="s">
        <v>758</v>
      </c>
      <c r="AJ90" s="140">
        <v>40785.965277777781</v>
      </c>
      <c r="AK90" s="140">
        <v>40786.520833333336</v>
      </c>
      <c r="AL90" s="143">
        <v>5946538.5</v>
      </c>
      <c r="AM90" s="143">
        <v>118.93077</v>
      </c>
      <c r="AN90" s="143">
        <v>118.93077</v>
      </c>
      <c r="AO90" s="143">
        <v>237.86153999999999</v>
      </c>
      <c r="AP90" s="20">
        <v>27.184175999999997</v>
      </c>
    </row>
    <row r="91" spans="1:42" ht="15" customHeight="1" x14ac:dyDescent="0.25">
      <c r="A91" s="3" t="s">
        <v>137</v>
      </c>
      <c r="B91" s="189">
        <v>40897.736111111109</v>
      </c>
      <c r="C91" s="189">
        <v>40898.315972222219</v>
      </c>
      <c r="D91" s="13">
        <f t="shared" si="5"/>
        <v>0.57986111110949423</v>
      </c>
      <c r="E91" s="10"/>
      <c r="F91" s="10"/>
      <c r="H91" s="26"/>
      <c r="I91" s="23" t="s">
        <v>376</v>
      </c>
      <c r="J91" s="17">
        <v>40897.736111111109</v>
      </c>
      <c r="K91" s="17">
        <v>40898.315972222219</v>
      </c>
      <c r="L91" s="23">
        <v>971267.95499999996</v>
      </c>
      <c r="M91" s="23">
        <v>19.425359099999998</v>
      </c>
      <c r="N91" s="23">
        <v>103.925671185</v>
      </c>
      <c r="O91" s="23">
        <v>123.35103028499999</v>
      </c>
      <c r="P91" s="25"/>
      <c r="S91" s="23" t="s">
        <v>555</v>
      </c>
      <c r="T91" s="140">
        <v>40907.34375</v>
      </c>
      <c r="U91" s="140">
        <v>40907.4375</v>
      </c>
      <c r="V91" s="23">
        <v>42815.0772</v>
      </c>
      <c r="W91" s="23">
        <v>0.85630154400000003</v>
      </c>
      <c r="X91" s="23">
        <v>9.4193169839999999</v>
      </c>
      <c r="Y91" s="23">
        <v>10.275618528000001</v>
      </c>
      <c r="AA91" s="141" t="s">
        <v>671</v>
      </c>
      <c r="AB91" s="140">
        <v>40897.711805555555</v>
      </c>
      <c r="AC91" s="140">
        <v>40898.274305555555</v>
      </c>
      <c r="AD91" s="150">
        <v>302990.29499999993</v>
      </c>
      <c r="AE91" s="150">
        <v>6.0598058999999989</v>
      </c>
      <c r="AF91" s="142">
        <v>6.0598058999999989</v>
      </c>
      <c r="AG91" s="142">
        <v>12.119611799999998</v>
      </c>
      <c r="AI91" s="14" t="s">
        <v>759</v>
      </c>
      <c r="AJ91" s="140">
        <v>40897.736111111109</v>
      </c>
      <c r="AK91" s="140">
        <v>40898.5625</v>
      </c>
      <c r="AL91" s="143">
        <v>7135846.2000000002</v>
      </c>
      <c r="AM91" s="143">
        <v>142.71692400000001</v>
      </c>
      <c r="AN91" s="143">
        <v>142.71692400000001</v>
      </c>
      <c r="AO91" s="143">
        <v>285.43384800000001</v>
      </c>
      <c r="AP91" s="20">
        <v>123.35103028499999</v>
      </c>
    </row>
    <row r="92" spans="1:42" ht="15" customHeight="1" x14ac:dyDescent="0.25">
      <c r="A92" s="3" t="s">
        <v>138</v>
      </c>
      <c r="B92" s="189">
        <v>40920.475694444445</v>
      </c>
      <c r="C92" s="189">
        <v>40921.40625</v>
      </c>
      <c r="D92" s="13">
        <f t="shared" si="5"/>
        <v>0.93055555555474712</v>
      </c>
      <c r="E92" s="10"/>
      <c r="F92" s="10"/>
      <c r="H92" s="26"/>
      <c r="I92" s="23" t="s">
        <v>378</v>
      </c>
      <c r="J92" s="17">
        <v>40920.475694444445</v>
      </c>
      <c r="K92" s="17">
        <v>40921.40625</v>
      </c>
      <c r="L92" s="23">
        <v>1732991.2200000002</v>
      </c>
      <c r="M92" s="23">
        <v>34.659824400000005</v>
      </c>
      <c r="N92" s="23">
        <v>398.58798060000004</v>
      </c>
      <c r="O92" s="23">
        <v>433.24780500000003</v>
      </c>
      <c r="P92" s="25"/>
      <c r="S92" s="23"/>
      <c r="T92" s="140"/>
      <c r="U92" s="140"/>
      <c r="V92" s="23"/>
      <c r="W92" s="23"/>
      <c r="X92" s="23"/>
      <c r="Y92" s="23"/>
      <c r="AA92" s="141" t="s">
        <v>672</v>
      </c>
      <c r="AB92" s="140">
        <v>40920.489583333336</v>
      </c>
      <c r="AC92" s="140">
        <v>40921.496527777781</v>
      </c>
      <c r="AD92" s="150">
        <v>617307.32999999996</v>
      </c>
      <c r="AE92" s="150">
        <v>12.346146599999999</v>
      </c>
      <c r="AF92" s="142">
        <v>12.346146599999999</v>
      </c>
      <c r="AG92" s="142">
        <v>24.692293199999998</v>
      </c>
      <c r="AI92" s="148" t="s">
        <v>760</v>
      </c>
      <c r="AJ92" s="140">
        <v>40920.8125</v>
      </c>
      <c r="AK92" s="140">
        <v>40921.572916666664</v>
      </c>
      <c r="AL92" s="149">
        <v>6031489.0499999998</v>
      </c>
      <c r="AM92" s="149">
        <v>120.62978099999999</v>
      </c>
      <c r="AN92" s="149">
        <v>120.62978099999999</v>
      </c>
      <c r="AO92" s="149">
        <v>241.25956199999999</v>
      </c>
      <c r="AP92" s="20">
        <v>433.24780500000003</v>
      </c>
    </row>
    <row r="93" spans="1:42" ht="15" customHeight="1" x14ac:dyDescent="0.25">
      <c r="A93" s="3" t="s">
        <v>139</v>
      </c>
      <c r="B93" s="189">
        <v>40925.270833333336</v>
      </c>
      <c r="C93" s="189">
        <v>40925.673611111109</v>
      </c>
      <c r="D93" s="13">
        <f t="shared" si="5"/>
        <v>0.40277777777373558</v>
      </c>
      <c r="E93" s="10"/>
      <c r="F93" s="10"/>
      <c r="H93" s="26"/>
      <c r="I93" s="23" t="s">
        <v>380</v>
      </c>
      <c r="J93" s="17">
        <v>40925.270833333336</v>
      </c>
      <c r="K93" s="17">
        <v>40925.673611111109</v>
      </c>
      <c r="L93" s="23">
        <v>1540436.64</v>
      </c>
      <c r="M93" s="23">
        <v>30.808732799999998</v>
      </c>
      <c r="N93" s="23">
        <v>862.64451839999992</v>
      </c>
      <c r="O93" s="23">
        <v>893.45325119999995</v>
      </c>
      <c r="P93" s="25"/>
      <c r="S93" s="23"/>
      <c r="T93" s="140"/>
      <c r="U93" s="140"/>
      <c r="V93" s="23"/>
      <c r="W93" s="23"/>
      <c r="X93" s="23"/>
      <c r="Y93" s="23"/>
      <c r="AA93" s="141" t="s">
        <v>673</v>
      </c>
      <c r="AB93" s="140">
        <v>40925.298611111109</v>
      </c>
      <c r="AC93" s="140">
        <v>40925.677083333336</v>
      </c>
      <c r="AD93" s="150">
        <v>461564.65500000003</v>
      </c>
      <c r="AE93" s="147">
        <v>9.231293100000002</v>
      </c>
      <c r="AF93" s="147">
        <v>9.231293100000002</v>
      </c>
      <c r="AG93" s="147">
        <v>18.462586200000004</v>
      </c>
      <c r="AI93" s="148" t="s">
        <v>761</v>
      </c>
      <c r="AJ93" s="140">
        <v>40925.597222222219</v>
      </c>
      <c r="AK93" s="140">
        <v>40926.583333333336</v>
      </c>
      <c r="AL93" s="149">
        <v>11326740</v>
      </c>
      <c r="AM93" s="149">
        <v>226.53479999999999</v>
      </c>
      <c r="AN93" s="149">
        <v>1245.9413999999999</v>
      </c>
      <c r="AO93" s="149">
        <v>1472.4761999999998</v>
      </c>
      <c r="AP93" s="20">
        <v>893.45325119999995</v>
      </c>
    </row>
    <row r="94" spans="1:42" ht="15" customHeight="1" x14ac:dyDescent="0.25">
      <c r="A94" s="3" t="s">
        <v>140</v>
      </c>
      <c r="B94" s="189">
        <v>40930.684027777781</v>
      </c>
      <c r="C94" s="189">
        <v>40932.413194444445</v>
      </c>
      <c r="D94" s="13">
        <f t="shared" si="5"/>
        <v>1.7291666666642413</v>
      </c>
      <c r="E94" s="10"/>
      <c r="F94" s="10"/>
      <c r="H94" s="26"/>
      <c r="I94" s="23" t="s">
        <v>382</v>
      </c>
      <c r="J94" s="17">
        <v>40930.684027777781</v>
      </c>
      <c r="K94" s="17">
        <v>40932.413194444445</v>
      </c>
      <c r="L94" s="23">
        <v>31460020.349999998</v>
      </c>
      <c r="M94" s="23">
        <v>629.20040700000004</v>
      </c>
      <c r="N94" s="23">
        <v>12584.00814</v>
      </c>
      <c r="O94" s="23">
        <v>13213.208547</v>
      </c>
      <c r="P94" s="25"/>
      <c r="S94" s="23" t="s">
        <v>557</v>
      </c>
      <c r="T94" s="140">
        <v>40931.131944444445</v>
      </c>
      <c r="U94" s="140">
        <v>40931.536805555559</v>
      </c>
      <c r="V94" s="23">
        <v>247092.83309999996</v>
      </c>
      <c r="W94" s="23">
        <v>4.9418566619999993</v>
      </c>
      <c r="X94" s="23">
        <v>153.19755652199999</v>
      </c>
      <c r="Y94" s="23">
        <v>158.13941318399998</v>
      </c>
      <c r="AA94" s="141"/>
      <c r="AB94" s="140"/>
      <c r="AC94" s="140"/>
      <c r="AD94" s="150"/>
      <c r="AE94" s="147"/>
      <c r="AF94" s="147"/>
      <c r="AG94" s="147"/>
      <c r="AI94" s="14" t="s">
        <v>762</v>
      </c>
      <c r="AJ94" s="140">
        <v>40931.059027777781</v>
      </c>
      <c r="AK94" s="140">
        <v>40932.545138888891</v>
      </c>
      <c r="AL94" s="143">
        <v>144812370.89999998</v>
      </c>
      <c r="AM94" s="143">
        <v>2896.2474179999995</v>
      </c>
      <c r="AN94" s="143">
        <v>2896.2474179999995</v>
      </c>
      <c r="AO94" s="143">
        <v>5792.4948359999989</v>
      </c>
      <c r="AP94" s="20">
        <v>13213.208547</v>
      </c>
    </row>
    <row r="95" spans="1:42" ht="15" customHeight="1" x14ac:dyDescent="0.25">
      <c r="A95" s="3" t="s">
        <v>141</v>
      </c>
      <c r="B95" s="191">
        <v>40970.631944444445</v>
      </c>
      <c r="C95" s="191">
        <v>40972.277777777781</v>
      </c>
      <c r="D95" s="13">
        <f t="shared" si="5"/>
        <v>1.6458333333357587</v>
      </c>
      <c r="E95" s="14"/>
      <c r="F95" s="14"/>
      <c r="H95" s="26"/>
      <c r="I95" s="23" t="s">
        <v>384</v>
      </c>
      <c r="J95" s="17">
        <v>40970.631944444445</v>
      </c>
      <c r="K95" s="17">
        <v>40972.277777777781</v>
      </c>
      <c r="L95" s="23">
        <v>19793478.149999999</v>
      </c>
      <c r="M95" s="23">
        <v>395.86956300000003</v>
      </c>
      <c r="N95" s="23">
        <v>1444.9239049499997</v>
      </c>
      <c r="O95" s="23">
        <v>1840.7934679499997</v>
      </c>
      <c r="P95" s="25"/>
      <c r="S95" s="23" t="s">
        <v>559</v>
      </c>
      <c r="T95" s="140">
        <v>40970.624305555553</v>
      </c>
      <c r="U95" s="140">
        <v>40971.44027777778</v>
      </c>
      <c r="V95" s="23">
        <v>59691.919800000003</v>
      </c>
      <c r="W95" s="23">
        <v>1.1938383960000001</v>
      </c>
      <c r="X95" s="23">
        <v>16.116818346000002</v>
      </c>
      <c r="Y95" s="23">
        <v>17.310656742000003</v>
      </c>
      <c r="AA95" s="141" t="s">
        <v>674</v>
      </c>
      <c r="AB95" s="140">
        <v>40970.645833333336</v>
      </c>
      <c r="AC95" s="140">
        <v>40971.836805555555</v>
      </c>
      <c r="AD95" s="150">
        <v>3199804.05</v>
      </c>
      <c r="AE95" s="147">
        <v>63.996080999999997</v>
      </c>
      <c r="AF95" s="147">
        <v>63.996080999999997</v>
      </c>
      <c r="AG95" s="147">
        <v>127.99216199999999</v>
      </c>
      <c r="AI95" s="14" t="s">
        <v>763</v>
      </c>
      <c r="AJ95" s="140">
        <v>40970.784722222219</v>
      </c>
      <c r="AK95" s="140">
        <v>40972.538194444445</v>
      </c>
      <c r="AL95" s="143">
        <v>94663229.549999982</v>
      </c>
      <c r="AM95" s="143">
        <v>1893.2645909999994</v>
      </c>
      <c r="AN95" s="143">
        <v>1893.2645909999994</v>
      </c>
      <c r="AO95" s="143">
        <v>3786.5291819999989</v>
      </c>
      <c r="AP95" s="20">
        <v>1840.7934679499997</v>
      </c>
    </row>
    <row r="96" spans="1:42" s="164" customFormat="1" ht="15" customHeight="1" x14ac:dyDescent="0.25">
      <c r="A96" s="182" t="s">
        <v>142</v>
      </c>
      <c r="B96" s="194">
        <v>41108.868055555555</v>
      </c>
      <c r="C96" s="194">
        <v>41109.128472222219</v>
      </c>
      <c r="D96" s="184">
        <f t="shared" si="5"/>
        <v>0.26041666666424135</v>
      </c>
      <c r="G96" s="185"/>
      <c r="H96" s="186"/>
      <c r="I96" s="187" t="s">
        <v>386</v>
      </c>
      <c r="J96" s="183">
        <v>41108.868055555555</v>
      </c>
      <c r="K96" s="183">
        <v>41109.128472222219</v>
      </c>
      <c r="L96" s="187">
        <v>12062978.1</v>
      </c>
      <c r="M96" s="187">
        <v>241.25956199999999</v>
      </c>
      <c r="N96" s="187">
        <v>241.25956199999999</v>
      </c>
      <c r="O96" s="187">
        <v>482.51912399999998</v>
      </c>
      <c r="P96" s="187"/>
      <c r="Q96" s="185"/>
      <c r="R96" s="185"/>
      <c r="S96" s="187" t="s">
        <v>561</v>
      </c>
      <c r="T96" s="159">
        <v>41108.864583333336</v>
      </c>
      <c r="U96" s="159">
        <v>41109.060416666667</v>
      </c>
      <c r="V96" s="187">
        <v>200370.03059999997</v>
      </c>
      <c r="W96" s="187">
        <v>4.0074006119999996</v>
      </c>
      <c r="X96" s="187">
        <v>4.0074006119999996</v>
      </c>
      <c r="Y96" s="187">
        <v>8.0148012239999993</v>
      </c>
      <c r="AA96" s="160" t="s">
        <v>675</v>
      </c>
      <c r="AB96" s="159">
        <v>41108.878472222219</v>
      </c>
      <c r="AC96" s="159">
        <v>41109.444444444445</v>
      </c>
      <c r="AD96" s="162">
        <v>4728913.95</v>
      </c>
      <c r="AE96" s="162">
        <v>94.578278999999995</v>
      </c>
      <c r="AF96" s="163">
        <v>94.578278999999995</v>
      </c>
      <c r="AG96" s="163">
        <v>189.15655799999999</v>
      </c>
      <c r="AI96" s="164" t="s">
        <v>764</v>
      </c>
      <c r="AJ96" s="159">
        <v>41108.923611111109</v>
      </c>
      <c r="AK96" s="159">
        <v>41109.5</v>
      </c>
      <c r="AL96" s="165">
        <v>87612333.899999991</v>
      </c>
      <c r="AM96" s="165">
        <v>1752.2466779999997</v>
      </c>
      <c r="AN96" s="165">
        <v>1752.2466779999997</v>
      </c>
      <c r="AO96" s="165">
        <v>3504.4933559999995</v>
      </c>
      <c r="AP96" s="186">
        <v>482.51912399999998</v>
      </c>
    </row>
    <row r="97" spans="1:76" ht="15" customHeight="1" x14ac:dyDescent="0.25">
      <c r="A97" s="3" t="s">
        <v>143</v>
      </c>
      <c r="B97" s="191">
        <v>41263.701388888891</v>
      </c>
      <c r="C97" s="191">
        <v>41264.465277777781</v>
      </c>
      <c r="D97" s="13">
        <f t="shared" si="5"/>
        <v>0.76388888889050577</v>
      </c>
      <c r="E97" s="14"/>
      <c r="F97" s="14"/>
      <c r="H97" s="26"/>
      <c r="I97" s="23" t="s">
        <v>388</v>
      </c>
      <c r="J97" s="17">
        <v>41263.701388888891</v>
      </c>
      <c r="K97" s="17">
        <v>41264.465277777781</v>
      </c>
      <c r="L97" s="23"/>
      <c r="M97" s="23"/>
      <c r="N97" s="23"/>
      <c r="O97" s="23"/>
      <c r="P97" s="25"/>
      <c r="S97" s="23" t="s">
        <v>563</v>
      </c>
      <c r="T97" s="140">
        <v>41263.702777777777</v>
      </c>
      <c r="U97" s="140">
        <v>41264.152083333334</v>
      </c>
      <c r="V97" s="23"/>
      <c r="W97" s="23"/>
      <c r="X97" s="23"/>
      <c r="Y97" s="23"/>
      <c r="AA97" s="141" t="s">
        <v>676</v>
      </c>
      <c r="AB97" s="140">
        <v>41263.732638888891</v>
      </c>
      <c r="AC97" s="140">
        <v>41264.284722222219</v>
      </c>
      <c r="AD97" s="150"/>
      <c r="AI97" s="14" t="s">
        <v>765</v>
      </c>
      <c r="AJ97" s="140">
        <v>41263.770833333336</v>
      </c>
      <c r="AK97" s="140">
        <v>41264.520833333336</v>
      </c>
    </row>
    <row r="98" spans="1:76" ht="15" customHeight="1" x14ac:dyDescent="0.25">
      <c r="A98" s="3" t="s">
        <v>144</v>
      </c>
      <c r="B98" s="191">
        <v>41286.947916666664</v>
      </c>
      <c r="C98" s="191">
        <v>41287.451388888891</v>
      </c>
      <c r="D98" s="13">
        <f t="shared" si="5"/>
        <v>0.50347222222626442</v>
      </c>
      <c r="E98" s="14"/>
      <c r="F98" s="14"/>
      <c r="H98" s="26"/>
      <c r="I98" s="23" t="s">
        <v>390</v>
      </c>
      <c r="J98" s="17">
        <v>41286.947916666664</v>
      </c>
      <c r="K98" s="17">
        <v>41287.451388888891</v>
      </c>
      <c r="L98" s="23"/>
      <c r="M98" s="23"/>
      <c r="N98" s="23"/>
      <c r="O98" s="23"/>
      <c r="P98" s="25"/>
      <c r="S98" s="23"/>
      <c r="T98" s="140"/>
      <c r="U98" s="140"/>
      <c r="V98" s="23"/>
      <c r="W98" s="23"/>
      <c r="X98" s="23"/>
      <c r="Y98" s="23"/>
      <c r="AA98" s="141" t="s">
        <v>677</v>
      </c>
      <c r="AB98" s="140">
        <v>41286.961805555555</v>
      </c>
      <c r="AC98" s="140">
        <v>41287.430555555555</v>
      </c>
      <c r="AD98" s="150"/>
      <c r="AI98" s="14" t="s">
        <v>766</v>
      </c>
      <c r="AJ98" s="140">
        <v>41287.552083333336</v>
      </c>
      <c r="AK98" s="140">
        <v>41287.729166666664</v>
      </c>
    </row>
    <row r="99" spans="1:76" ht="15" customHeight="1" x14ac:dyDescent="0.25">
      <c r="A99" s="3" t="s">
        <v>145</v>
      </c>
      <c r="B99" s="191">
        <v>41301.520833333336</v>
      </c>
      <c r="C99" s="191">
        <v>41302.236111111109</v>
      </c>
      <c r="D99" s="13">
        <f t="shared" si="5"/>
        <v>0.71527777777373558</v>
      </c>
      <c r="E99" s="14"/>
      <c r="F99" s="14"/>
      <c r="H99" s="26"/>
      <c r="I99" s="11" t="s">
        <v>392</v>
      </c>
      <c r="J99" s="17">
        <v>41301.520833333336</v>
      </c>
      <c r="K99" s="17">
        <v>41302.236111111109</v>
      </c>
      <c r="P99" s="25"/>
      <c r="S99" s="23" t="s">
        <v>565</v>
      </c>
      <c r="T99" s="140">
        <v>41302.164583333331</v>
      </c>
      <c r="U99" s="140">
        <v>41302.418749999997</v>
      </c>
      <c r="V99" s="23"/>
      <c r="W99" s="23"/>
      <c r="X99" s="23"/>
      <c r="Y99" s="23"/>
      <c r="AA99" s="141" t="s">
        <v>678</v>
      </c>
      <c r="AB99" s="140">
        <v>41301.527777777781</v>
      </c>
      <c r="AC99" s="140">
        <v>41302.145833333336</v>
      </c>
      <c r="AD99" s="150"/>
      <c r="AI99" s="14" t="s">
        <v>767</v>
      </c>
      <c r="AJ99" s="140">
        <v>41302.145833333336</v>
      </c>
      <c r="AK99" s="140">
        <v>41302.503472222219</v>
      </c>
    </row>
    <row r="100" spans="1:76" ht="15" customHeight="1" x14ac:dyDescent="0.25">
      <c r="A100" s="3" t="s">
        <v>146</v>
      </c>
      <c r="B100" s="191">
        <v>41304.472222222219</v>
      </c>
      <c r="C100" s="191">
        <v>41304.885416666664</v>
      </c>
      <c r="D100" s="13">
        <f t="shared" si="5"/>
        <v>0.41319444444525288</v>
      </c>
      <c r="E100" s="14"/>
      <c r="F100" s="14"/>
      <c r="H100" s="26"/>
      <c r="I100" s="11" t="s">
        <v>394</v>
      </c>
      <c r="J100" s="17">
        <v>41304.472222222219</v>
      </c>
      <c r="K100" s="17">
        <v>41304.885416666664</v>
      </c>
      <c r="S100" s="23" t="s">
        <v>567</v>
      </c>
      <c r="T100" s="140">
        <v>41304.553472222222</v>
      </c>
      <c r="U100" s="140">
        <v>41304.564583333333</v>
      </c>
      <c r="V100" s="23"/>
      <c r="W100" s="23"/>
      <c r="X100" s="23"/>
      <c r="Y100" s="23"/>
      <c r="AA100" s="141" t="s">
        <v>679</v>
      </c>
      <c r="AB100" s="140">
        <v>41312.326388888891</v>
      </c>
      <c r="AC100" s="140">
        <v>41313.336805555555</v>
      </c>
      <c r="AD100" s="150"/>
      <c r="AI100" s="14" t="s">
        <v>768</v>
      </c>
      <c r="AJ100" s="140">
        <v>41312.777777777781</v>
      </c>
      <c r="AK100" s="140">
        <v>41313.701388888891</v>
      </c>
    </row>
    <row r="101" spans="1:76" ht="15" customHeight="1" x14ac:dyDescent="0.25">
      <c r="A101" s="3" t="s">
        <v>147</v>
      </c>
      <c r="B101" s="191">
        <v>41312.315972222219</v>
      </c>
      <c r="C101" s="191">
        <v>41313.364583333336</v>
      </c>
      <c r="D101" s="13">
        <f t="shared" si="5"/>
        <v>1.0486111111167702</v>
      </c>
      <c r="E101" s="14"/>
      <c r="F101" s="14"/>
      <c r="H101" s="26"/>
      <c r="I101" s="11" t="s">
        <v>396</v>
      </c>
      <c r="J101" s="17">
        <v>41312.315972222219</v>
      </c>
      <c r="K101" s="17">
        <v>41313.364583333336</v>
      </c>
      <c r="S101" s="23" t="s">
        <v>569</v>
      </c>
      <c r="T101" s="140">
        <v>41312.502083333333</v>
      </c>
      <c r="U101" s="140">
        <v>41312.511111111111</v>
      </c>
      <c r="V101" s="23"/>
      <c r="W101" s="23"/>
      <c r="X101" s="23"/>
      <c r="Y101" s="23"/>
      <c r="AA101" s="141" t="s">
        <v>680</v>
      </c>
      <c r="AB101" s="140">
        <v>41342.40625</v>
      </c>
      <c r="AC101" s="140">
        <v>41344.177083333336</v>
      </c>
      <c r="AD101" s="150"/>
      <c r="AI101" s="14" t="s">
        <v>769</v>
      </c>
      <c r="AJ101" s="140">
        <v>41342.777777777781</v>
      </c>
      <c r="AK101" s="140">
        <v>41344.5625</v>
      </c>
    </row>
    <row r="102" spans="1:76" ht="15" customHeight="1" x14ac:dyDescent="0.25">
      <c r="A102" s="3" t="s">
        <v>148</v>
      </c>
      <c r="B102" s="191">
        <v>41342.402777777781</v>
      </c>
      <c r="C102" s="191">
        <v>41344.260416666664</v>
      </c>
      <c r="D102" s="13">
        <f t="shared" si="5"/>
        <v>1.8576388888832298</v>
      </c>
      <c r="E102" s="14"/>
      <c r="F102" s="14"/>
      <c r="H102" s="26"/>
      <c r="I102" s="11" t="s">
        <v>398</v>
      </c>
      <c r="J102" s="17">
        <v>41342.402777777781</v>
      </c>
      <c r="K102" s="17">
        <v>41344.260416666664</v>
      </c>
      <c r="S102" s="23" t="s">
        <v>571</v>
      </c>
      <c r="T102" s="140">
        <v>41343.161111111112</v>
      </c>
      <c r="U102" s="140">
        <v>41343.879861111112</v>
      </c>
      <c r="V102" s="23"/>
      <c r="W102" s="23"/>
      <c r="X102" s="23"/>
      <c r="Y102" s="23"/>
      <c r="AA102" s="141" t="s">
        <v>681</v>
      </c>
      <c r="AB102" s="140">
        <v>41378.291666666664</v>
      </c>
      <c r="AC102" s="140">
        <v>41378.524305555555</v>
      </c>
      <c r="AD102" s="150"/>
      <c r="AI102" s="14" t="s">
        <v>770</v>
      </c>
      <c r="AJ102" s="140">
        <v>41378.621527777781</v>
      </c>
      <c r="AK102" s="140">
        <v>41378.725694444445</v>
      </c>
    </row>
    <row r="103" spans="1:76" ht="15" customHeight="1" x14ac:dyDescent="0.25">
      <c r="A103" s="3" t="s">
        <v>149</v>
      </c>
      <c r="B103" s="191">
        <v>41378.28125</v>
      </c>
      <c r="C103" s="191">
        <v>41378.506944444445</v>
      </c>
      <c r="D103" s="13">
        <f t="shared" si="5"/>
        <v>0.22569444444525288</v>
      </c>
      <c r="E103" s="14"/>
      <c r="F103" s="14"/>
      <c r="H103" s="26"/>
      <c r="I103" s="11" t="s">
        <v>400</v>
      </c>
      <c r="J103" s="17">
        <v>41378.28125</v>
      </c>
      <c r="K103" s="17">
        <v>41378.506944444445</v>
      </c>
      <c r="S103" s="23" t="s">
        <v>573</v>
      </c>
      <c r="T103" s="140">
        <v>41378.317361111112</v>
      </c>
      <c r="U103" s="140">
        <v>41378.357638888891</v>
      </c>
      <c r="V103" s="23"/>
      <c r="W103" s="23"/>
      <c r="X103" s="23"/>
      <c r="Y103" s="23"/>
      <c r="AD103" s="150"/>
      <c r="AJ103" s="140"/>
      <c r="AK103" s="140"/>
    </row>
    <row r="104" spans="1:76" s="11" customFormat="1" x14ac:dyDescent="0.25">
      <c r="A104" s="12"/>
      <c r="B104" s="191"/>
      <c r="C104" s="191"/>
      <c r="D104" s="13"/>
      <c r="E104" s="12"/>
      <c r="F104" s="12"/>
      <c r="J104" s="12"/>
      <c r="K104" s="12"/>
      <c r="T104" s="23"/>
      <c r="U104" s="23"/>
      <c r="Z104" s="14"/>
      <c r="AA104" s="14"/>
      <c r="AB104" s="14"/>
      <c r="AC104" s="14"/>
      <c r="AD104" s="150"/>
      <c r="AE104" s="150"/>
      <c r="AF104" s="142"/>
      <c r="AG104" s="142"/>
      <c r="AH104" s="14"/>
      <c r="AI104" s="14"/>
      <c r="AJ104" s="140"/>
      <c r="AK104" s="140"/>
      <c r="AL104" s="143"/>
      <c r="AM104" s="143"/>
      <c r="AN104" s="143"/>
      <c r="AO104" s="143"/>
      <c r="AP104" s="20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</row>
    <row r="105" spans="1:76" s="11" customFormat="1" x14ac:dyDescent="0.25">
      <c r="A105" s="12"/>
      <c r="B105" s="188"/>
      <c r="C105" s="188"/>
      <c r="D105" s="4"/>
      <c r="E105" s="1"/>
      <c r="F105" s="1"/>
      <c r="J105" s="1"/>
      <c r="K105" s="1"/>
      <c r="T105" s="23"/>
      <c r="U105" s="23"/>
      <c r="Z105" s="14"/>
      <c r="AA105" s="14"/>
      <c r="AB105" s="14"/>
      <c r="AC105" s="14"/>
      <c r="AD105" s="150"/>
      <c r="AE105" s="150"/>
      <c r="AF105" s="142"/>
      <c r="AG105" s="142"/>
      <c r="AH105" s="14"/>
      <c r="AI105" s="14"/>
      <c r="AJ105" s="140"/>
      <c r="AK105" s="140"/>
      <c r="AL105" s="143"/>
      <c r="AM105" s="143"/>
      <c r="AN105" s="143"/>
      <c r="AO105" s="143"/>
      <c r="AP105" s="20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</row>
    <row r="106" spans="1:76" s="11" customFormat="1" x14ac:dyDescent="0.25">
      <c r="A106" s="12"/>
      <c r="B106" s="191"/>
      <c r="C106" s="191"/>
      <c r="D106" s="13"/>
      <c r="E106" s="12"/>
      <c r="F106" s="12"/>
      <c r="J106" s="12"/>
      <c r="K106" s="12"/>
      <c r="T106" s="23"/>
      <c r="U106" s="23"/>
      <c r="Z106" s="14"/>
      <c r="AA106" s="14"/>
      <c r="AB106" s="14"/>
      <c r="AC106" s="14"/>
      <c r="AD106" s="150"/>
      <c r="AE106" s="150"/>
      <c r="AF106" s="142"/>
      <c r="AG106" s="142"/>
      <c r="AH106" s="14"/>
      <c r="AI106" s="14"/>
      <c r="AJ106" s="140"/>
      <c r="AK106" s="140"/>
      <c r="AL106" s="143"/>
      <c r="AM106" s="143"/>
      <c r="AN106" s="143"/>
      <c r="AO106" s="143"/>
      <c r="AP106" s="20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</row>
    <row r="107" spans="1:76" s="11" customFormat="1" x14ac:dyDescent="0.25">
      <c r="A107" s="12"/>
      <c r="B107" s="191"/>
      <c r="C107" s="191"/>
      <c r="D107" s="13"/>
      <c r="E107" s="12"/>
      <c r="F107" s="12"/>
      <c r="J107" s="12"/>
      <c r="K107" s="12"/>
      <c r="T107" s="23"/>
      <c r="U107" s="23"/>
      <c r="Z107" s="14"/>
      <c r="AA107" s="14"/>
      <c r="AB107" s="14"/>
      <c r="AC107" s="14"/>
      <c r="AD107" s="150"/>
      <c r="AE107" s="150"/>
      <c r="AF107" s="142"/>
      <c r="AG107" s="142"/>
      <c r="AH107" s="14"/>
      <c r="AI107" s="14"/>
      <c r="AJ107" s="140"/>
      <c r="AK107" s="140"/>
      <c r="AL107" s="143"/>
      <c r="AM107" s="143"/>
      <c r="AN107" s="143"/>
      <c r="AO107" s="143"/>
      <c r="AP107" s="20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</row>
    <row r="108" spans="1:76" s="11" customFormat="1" x14ac:dyDescent="0.25">
      <c r="A108" s="12"/>
      <c r="B108" s="191"/>
      <c r="C108" s="191"/>
      <c r="D108" s="13"/>
      <c r="E108" s="12"/>
      <c r="F108" s="12"/>
      <c r="J108" s="12"/>
      <c r="K108" s="12"/>
      <c r="T108" s="23"/>
      <c r="U108" s="23"/>
      <c r="Z108" s="14"/>
      <c r="AA108" s="14"/>
      <c r="AB108" s="14"/>
      <c r="AC108" s="14"/>
      <c r="AD108" s="150"/>
      <c r="AE108" s="150"/>
      <c r="AF108" s="142"/>
      <c r="AG108" s="142"/>
      <c r="AH108" s="14"/>
      <c r="AI108" s="14"/>
      <c r="AJ108" s="140"/>
      <c r="AK108" s="140"/>
      <c r="AL108" s="143"/>
      <c r="AM108" s="143"/>
      <c r="AN108" s="143"/>
      <c r="AO108" s="143"/>
      <c r="AP108" s="20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</row>
    <row r="109" spans="1:76" s="11" customFormat="1" x14ac:dyDescent="0.25">
      <c r="A109" s="12"/>
      <c r="B109" s="191"/>
      <c r="C109" s="191"/>
      <c r="D109" s="13"/>
      <c r="E109" s="12"/>
      <c r="F109" s="12"/>
      <c r="J109" s="12"/>
      <c r="K109" s="12"/>
      <c r="T109" s="23"/>
      <c r="U109" s="23"/>
      <c r="Z109" s="14"/>
      <c r="AA109" s="14"/>
      <c r="AB109" s="14"/>
      <c r="AC109" s="14"/>
      <c r="AD109" s="150"/>
      <c r="AE109" s="150"/>
      <c r="AF109" s="142"/>
      <c r="AG109" s="142"/>
      <c r="AH109" s="14"/>
      <c r="AI109" s="14"/>
      <c r="AJ109" s="140"/>
      <c r="AK109" s="140"/>
      <c r="AL109" s="143"/>
      <c r="AM109" s="143"/>
      <c r="AN109" s="143"/>
      <c r="AO109" s="143"/>
      <c r="AP109" s="20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</row>
    <row r="110" spans="1:76" s="11" customFormat="1" x14ac:dyDescent="0.25">
      <c r="A110" s="12"/>
      <c r="B110" s="191"/>
      <c r="C110" s="191"/>
      <c r="D110" s="13"/>
      <c r="E110" s="12"/>
      <c r="F110" s="12"/>
      <c r="J110" s="12"/>
      <c r="K110" s="12"/>
      <c r="T110" s="23"/>
      <c r="U110" s="23"/>
      <c r="Z110" s="14"/>
      <c r="AA110" s="14"/>
      <c r="AB110" s="14"/>
      <c r="AC110" s="14"/>
      <c r="AD110" s="150"/>
      <c r="AE110" s="150"/>
      <c r="AF110" s="142"/>
      <c r="AG110" s="142"/>
      <c r="AH110" s="14"/>
      <c r="AI110" s="14"/>
      <c r="AJ110" s="140"/>
      <c r="AK110" s="140"/>
      <c r="AL110" s="143"/>
      <c r="AM110" s="143"/>
      <c r="AN110" s="143"/>
      <c r="AO110" s="143"/>
      <c r="AP110" s="20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</row>
    <row r="111" spans="1:76" s="11" customFormat="1" x14ac:dyDescent="0.25">
      <c r="A111" s="12"/>
      <c r="B111" s="191"/>
      <c r="C111" s="191"/>
      <c r="D111" s="13"/>
      <c r="E111" s="12"/>
      <c r="F111" s="12"/>
      <c r="J111" s="12"/>
      <c r="K111" s="12"/>
      <c r="T111" s="23"/>
      <c r="U111" s="23"/>
      <c r="Z111" s="14"/>
      <c r="AA111" s="14"/>
      <c r="AB111" s="14"/>
      <c r="AC111" s="14"/>
      <c r="AD111" s="150"/>
      <c r="AE111" s="150"/>
      <c r="AF111" s="142"/>
      <c r="AG111" s="142"/>
      <c r="AH111" s="14"/>
      <c r="AI111" s="14"/>
      <c r="AJ111" s="14"/>
      <c r="AK111" s="14"/>
      <c r="AL111" s="143"/>
      <c r="AM111" s="143"/>
      <c r="AN111" s="143"/>
      <c r="AO111" s="143"/>
      <c r="AP111" s="20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</row>
    <row r="112" spans="1:76" s="11" customFormat="1" x14ac:dyDescent="0.25">
      <c r="A112" s="12"/>
      <c r="B112" s="191"/>
      <c r="C112" s="191"/>
      <c r="D112" s="13"/>
      <c r="E112" s="12"/>
      <c r="F112" s="12"/>
      <c r="J112" s="12"/>
      <c r="K112" s="12"/>
      <c r="T112" s="23"/>
      <c r="U112" s="23"/>
      <c r="Z112" s="14"/>
      <c r="AA112" s="14"/>
      <c r="AB112" s="14"/>
      <c r="AC112" s="14"/>
      <c r="AD112" s="150"/>
      <c r="AE112" s="150"/>
      <c r="AF112" s="142"/>
      <c r="AG112" s="142"/>
      <c r="AH112" s="14"/>
      <c r="AI112" s="14"/>
      <c r="AJ112" s="14"/>
      <c r="AK112" s="14"/>
      <c r="AL112" s="143"/>
      <c r="AM112" s="143"/>
      <c r="AN112" s="143"/>
      <c r="AO112" s="143"/>
      <c r="AP112" s="20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</row>
    <row r="113" spans="1:76" s="11" customFormat="1" x14ac:dyDescent="0.25">
      <c r="A113" s="12"/>
      <c r="B113" s="191"/>
      <c r="C113" s="191"/>
      <c r="D113" s="13"/>
      <c r="E113" s="12"/>
      <c r="F113" s="12"/>
      <c r="J113" s="12"/>
      <c r="K113" s="12"/>
      <c r="T113" s="23"/>
      <c r="U113" s="23"/>
      <c r="Z113" s="14"/>
      <c r="AA113" s="14"/>
      <c r="AB113" s="14"/>
      <c r="AC113" s="14"/>
      <c r="AD113" s="150"/>
      <c r="AE113" s="150"/>
      <c r="AF113" s="142"/>
      <c r="AG113" s="142"/>
      <c r="AH113" s="14"/>
      <c r="AI113" s="14"/>
      <c r="AJ113" s="14"/>
      <c r="AK113" s="14"/>
      <c r="AL113" s="143"/>
      <c r="AM113" s="143"/>
      <c r="AN113" s="143"/>
      <c r="AO113" s="143"/>
      <c r="AP113" s="20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</row>
    <row r="114" spans="1:76" s="11" customFormat="1" ht="12.75" x14ac:dyDescent="0.2">
      <c r="A114" s="1"/>
      <c r="B114" s="191"/>
      <c r="C114" s="191"/>
      <c r="D114" s="13"/>
      <c r="E114" s="12"/>
      <c r="F114" s="12"/>
      <c r="G114" s="2"/>
      <c r="J114" s="12"/>
      <c r="K114" s="12"/>
      <c r="T114" s="23"/>
      <c r="U114" s="23"/>
      <c r="Z114" s="14"/>
      <c r="AA114" s="14"/>
      <c r="AB114" s="14"/>
      <c r="AC114" s="14"/>
      <c r="AD114" s="142"/>
      <c r="AE114" s="138"/>
      <c r="AF114" s="142"/>
      <c r="AG114" s="142"/>
      <c r="AH114" s="14"/>
      <c r="AI114" s="14"/>
      <c r="AJ114" s="14"/>
      <c r="AK114" s="14"/>
      <c r="AL114" s="143"/>
      <c r="AM114" s="143"/>
      <c r="AN114" s="143"/>
      <c r="AO114" s="143"/>
      <c r="AP114" s="20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</row>
    <row r="115" spans="1:76" s="11" customFormat="1" ht="12.75" x14ac:dyDescent="0.2">
      <c r="A115" s="12"/>
      <c r="B115" s="191"/>
      <c r="C115" s="191"/>
      <c r="D115" s="13"/>
      <c r="E115" s="12"/>
      <c r="F115" s="12"/>
      <c r="J115" s="12"/>
      <c r="K115" s="12"/>
      <c r="T115" s="23"/>
      <c r="U115" s="23"/>
      <c r="Z115" s="14"/>
      <c r="AA115" s="14"/>
      <c r="AB115" s="14"/>
      <c r="AC115" s="14"/>
      <c r="AD115" s="142"/>
      <c r="AE115" s="138"/>
      <c r="AF115" s="142"/>
      <c r="AG115" s="142"/>
      <c r="AH115" s="14"/>
      <c r="AI115" s="14"/>
      <c r="AJ115" s="14"/>
      <c r="AK115" s="14"/>
      <c r="AL115" s="143"/>
      <c r="AM115" s="143"/>
      <c r="AN115" s="143"/>
      <c r="AO115" s="143"/>
      <c r="AP115" s="20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</row>
    <row r="116" spans="1:76" s="11" customFormat="1" ht="12.75" x14ac:dyDescent="0.2">
      <c r="A116" s="12"/>
      <c r="B116" s="191"/>
      <c r="C116" s="191"/>
      <c r="D116" s="13"/>
      <c r="E116" s="12"/>
      <c r="F116" s="12"/>
      <c r="J116" s="12"/>
      <c r="K116" s="12"/>
      <c r="T116" s="23"/>
      <c r="U116" s="23"/>
      <c r="Z116" s="14"/>
      <c r="AA116" s="14"/>
      <c r="AB116" s="14"/>
      <c r="AC116" s="14"/>
      <c r="AD116" s="142"/>
      <c r="AE116" s="138"/>
      <c r="AF116" s="142"/>
      <c r="AG116" s="142"/>
      <c r="AH116" s="14"/>
      <c r="AI116" s="14"/>
      <c r="AJ116" s="14"/>
      <c r="AK116" s="14"/>
      <c r="AL116" s="143"/>
      <c r="AM116" s="143"/>
      <c r="AN116" s="143"/>
      <c r="AO116" s="143"/>
      <c r="AP116" s="20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</row>
    <row r="117" spans="1:76" s="11" customFormat="1" ht="12.75" x14ac:dyDescent="0.2">
      <c r="A117" s="12"/>
      <c r="B117" s="191"/>
      <c r="C117" s="191"/>
      <c r="D117" s="13"/>
      <c r="E117" s="12"/>
      <c r="F117" s="12"/>
      <c r="J117" s="12"/>
      <c r="K117" s="12"/>
      <c r="Z117" s="14"/>
      <c r="AA117" s="14"/>
      <c r="AB117" s="14"/>
      <c r="AC117" s="14"/>
      <c r="AD117" s="142"/>
      <c r="AE117" s="138"/>
      <c r="AF117" s="142"/>
      <c r="AG117" s="142"/>
      <c r="AH117" s="14"/>
      <c r="AI117" s="14"/>
      <c r="AJ117" s="14"/>
      <c r="AK117" s="14"/>
      <c r="AL117" s="143"/>
      <c r="AM117" s="143"/>
      <c r="AN117" s="143"/>
      <c r="AO117" s="143"/>
      <c r="AP117" s="20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</row>
    <row r="118" spans="1:76" s="11" customFormat="1" ht="12.75" x14ac:dyDescent="0.2">
      <c r="A118" s="12"/>
      <c r="B118" s="191"/>
      <c r="C118" s="191"/>
      <c r="D118" s="13"/>
      <c r="E118" s="12"/>
      <c r="F118" s="12"/>
      <c r="J118" s="12"/>
      <c r="K118" s="12"/>
      <c r="Z118" s="14"/>
      <c r="AA118" s="14"/>
      <c r="AB118" s="14"/>
      <c r="AC118" s="14"/>
      <c r="AD118" s="142"/>
      <c r="AE118" s="138"/>
      <c r="AF118" s="142"/>
      <c r="AG118" s="142"/>
      <c r="AH118" s="14"/>
      <c r="AI118" s="14"/>
      <c r="AJ118" s="14"/>
      <c r="AK118" s="14"/>
      <c r="AL118" s="143"/>
      <c r="AM118" s="143"/>
      <c r="AN118" s="143"/>
      <c r="AO118" s="143"/>
      <c r="AP118" s="20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</row>
    <row r="119" spans="1:76" s="11" customFormat="1" ht="12.75" x14ac:dyDescent="0.2">
      <c r="A119" s="12"/>
      <c r="B119" s="191"/>
      <c r="C119" s="191"/>
      <c r="D119" s="13"/>
      <c r="E119" s="12"/>
      <c r="F119" s="12"/>
      <c r="J119" s="12"/>
      <c r="K119" s="12"/>
      <c r="Z119" s="14"/>
      <c r="AA119" s="14"/>
      <c r="AB119" s="14"/>
      <c r="AC119" s="14"/>
      <c r="AD119" s="142"/>
      <c r="AE119" s="138"/>
      <c r="AF119" s="142"/>
      <c r="AG119" s="142"/>
      <c r="AH119" s="14"/>
      <c r="AI119" s="14"/>
      <c r="AJ119" s="14"/>
      <c r="AK119" s="14"/>
      <c r="AL119" s="143"/>
      <c r="AM119" s="143"/>
      <c r="AN119" s="143"/>
      <c r="AO119" s="143"/>
      <c r="AP119" s="20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</row>
    <row r="120" spans="1:76" s="11" customFormat="1" ht="12.75" x14ac:dyDescent="0.2">
      <c r="A120" s="12"/>
      <c r="B120" s="191"/>
      <c r="C120" s="191"/>
      <c r="D120" s="13"/>
      <c r="E120" s="12"/>
      <c r="F120" s="12"/>
      <c r="J120" s="12"/>
      <c r="K120" s="12"/>
      <c r="Z120" s="14"/>
      <c r="AA120" s="14"/>
      <c r="AB120" s="14"/>
      <c r="AC120" s="14"/>
      <c r="AD120" s="142"/>
      <c r="AE120" s="138"/>
      <c r="AF120" s="142"/>
      <c r="AG120" s="142"/>
      <c r="AH120" s="14"/>
      <c r="AI120" s="14"/>
      <c r="AJ120" s="14"/>
      <c r="AK120" s="14"/>
      <c r="AL120" s="143"/>
      <c r="AM120" s="143"/>
      <c r="AN120" s="143"/>
      <c r="AO120" s="143"/>
      <c r="AP120" s="20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</row>
    <row r="121" spans="1:76" s="11" customFormat="1" ht="12.75" x14ac:dyDescent="0.2">
      <c r="A121" s="12"/>
      <c r="B121" s="191"/>
      <c r="C121" s="191"/>
      <c r="D121" s="13"/>
      <c r="E121" s="12"/>
      <c r="F121" s="12"/>
      <c r="J121" s="12"/>
      <c r="K121" s="12"/>
      <c r="Z121" s="14"/>
      <c r="AA121" s="14"/>
      <c r="AB121" s="14"/>
      <c r="AC121" s="14"/>
      <c r="AD121" s="142"/>
      <c r="AE121" s="138"/>
      <c r="AF121" s="142"/>
      <c r="AG121" s="142"/>
      <c r="AH121" s="14"/>
      <c r="AI121" s="14"/>
      <c r="AJ121" s="14"/>
      <c r="AK121" s="14"/>
      <c r="AL121" s="143"/>
      <c r="AM121" s="143"/>
      <c r="AN121" s="143"/>
      <c r="AO121" s="143"/>
      <c r="AP121" s="20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</row>
    <row r="122" spans="1:76" s="14" customFormat="1" ht="12.75" x14ac:dyDescent="0.2">
      <c r="A122" s="12"/>
      <c r="B122" s="191"/>
      <c r="C122" s="191"/>
      <c r="D122" s="13"/>
      <c r="E122" s="12"/>
      <c r="F122" s="12"/>
      <c r="G122" s="11"/>
      <c r="H122" s="11"/>
      <c r="I122" s="11"/>
      <c r="J122" s="12"/>
      <c r="K122" s="12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AD122" s="142"/>
      <c r="AE122" s="138"/>
      <c r="AF122" s="142"/>
      <c r="AG122" s="142"/>
      <c r="AL122" s="143"/>
      <c r="AM122" s="143"/>
      <c r="AN122" s="143"/>
      <c r="AO122" s="143"/>
      <c r="AP122" s="20"/>
    </row>
    <row r="123" spans="1:76" s="14" customFormat="1" ht="12.75" x14ac:dyDescent="0.2">
      <c r="A123" s="12"/>
      <c r="B123" s="191"/>
      <c r="C123" s="191"/>
      <c r="D123" s="13"/>
      <c r="E123" s="12"/>
      <c r="F123" s="12"/>
      <c r="G123" s="11"/>
      <c r="H123" s="11"/>
      <c r="I123" s="11"/>
      <c r="J123" s="12"/>
      <c r="K123" s="12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AD123" s="142"/>
      <c r="AE123" s="138"/>
      <c r="AF123" s="142"/>
      <c r="AG123" s="142"/>
      <c r="AL123" s="143"/>
      <c r="AM123" s="143"/>
      <c r="AN123" s="143"/>
      <c r="AO123" s="143"/>
      <c r="AP123" s="20"/>
    </row>
    <row r="124" spans="1:76" s="14" customFormat="1" ht="12.75" x14ac:dyDescent="0.2">
      <c r="A124" s="12"/>
      <c r="B124" s="191"/>
      <c r="C124" s="191"/>
      <c r="D124" s="13"/>
      <c r="E124" s="12"/>
      <c r="F124" s="12"/>
      <c r="G124" s="11"/>
      <c r="H124" s="11"/>
      <c r="I124" s="11"/>
      <c r="J124" s="12"/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AD124" s="142"/>
      <c r="AE124" s="138"/>
      <c r="AF124" s="142"/>
      <c r="AG124" s="142"/>
      <c r="AL124" s="143"/>
      <c r="AM124" s="143"/>
      <c r="AN124" s="143"/>
      <c r="AO124" s="143"/>
      <c r="AP124" s="20"/>
    </row>
    <row r="125" spans="1:76" s="14" customFormat="1" ht="12.75" x14ac:dyDescent="0.2">
      <c r="A125" s="12"/>
      <c r="B125" s="191"/>
      <c r="C125" s="191"/>
      <c r="D125" s="13"/>
      <c r="E125" s="12"/>
      <c r="F125" s="12"/>
      <c r="G125" s="11"/>
      <c r="H125" s="11"/>
      <c r="I125" s="11"/>
      <c r="J125" s="12"/>
      <c r="K125" s="12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AD125" s="142"/>
      <c r="AE125" s="138"/>
      <c r="AF125" s="142"/>
      <c r="AG125" s="142"/>
      <c r="AL125" s="143"/>
      <c r="AM125" s="143"/>
      <c r="AN125" s="143"/>
      <c r="AO125" s="143"/>
      <c r="AP125" s="20"/>
    </row>
    <row r="126" spans="1:76" s="14" customFormat="1" ht="12.75" x14ac:dyDescent="0.2">
      <c r="A126" s="12"/>
      <c r="B126" s="191"/>
      <c r="C126" s="191"/>
      <c r="D126" s="13"/>
      <c r="E126" s="12"/>
      <c r="F126" s="12"/>
      <c r="G126" s="11"/>
      <c r="H126" s="11"/>
      <c r="I126" s="11"/>
      <c r="J126" s="12"/>
      <c r="K126" s="12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AD126" s="142"/>
      <c r="AE126" s="138"/>
      <c r="AF126" s="142"/>
      <c r="AG126" s="142"/>
      <c r="AL126" s="143"/>
      <c r="AM126" s="143"/>
      <c r="AN126" s="143"/>
      <c r="AO126" s="143"/>
      <c r="AP126" s="20"/>
    </row>
    <row r="127" spans="1:76" s="14" customFormat="1" ht="12.75" x14ac:dyDescent="0.2">
      <c r="A127" s="12"/>
      <c r="B127" s="191"/>
      <c r="C127" s="191"/>
      <c r="D127" s="13"/>
      <c r="E127" s="12"/>
      <c r="F127" s="12"/>
      <c r="G127" s="11"/>
      <c r="H127" s="11"/>
      <c r="I127" s="11"/>
      <c r="J127" s="12"/>
      <c r="K127" s="12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AD127" s="142"/>
      <c r="AE127" s="138"/>
      <c r="AF127" s="142"/>
      <c r="AG127" s="142"/>
      <c r="AL127" s="143"/>
      <c r="AM127" s="143"/>
      <c r="AN127" s="143"/>
      <c r="AO127" s="143"/>
      <c r="AP127" s="20"/>
    </row>
    <row r="128" spans="1:76" s="14" customFormat="1" ht="12.75" x14ac:dyDescent="0.2">
      <c r="A128" s="12"/>
      <c r="B128" s="191"/>
      <c r="C128" s="191"/>
      <c r="D128" s="13"/>
      <c r="E128" s="12"/>
      <c r="F128" s="12"/>
      <c r="G128" s="11"/>
      <c r="H128" s="11"/>
      <c r="I128" s="11"/>
      <c r="J128" s="12"/>
      <c r="K128" s="12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AD128" s="142"/>
      <c r="AE128" s="138"/>
      <c r="AF128" s="142"/>
      <c r="AG128" s="142"/>
      <c r="AL128" s="143"/>
      <c r="AM128" s="143"/>
      <c r="AN128" s="143"/>
      <c r="AO128" s="143"/>
      <c r="AP128" s="20"/>
    </row>
    <row r="129" spans="1:42" s="14" customFormat="1" ht="12.75" x14ac:dyDescent="0.2">
      <c r="A129" s="12"/>
      <c r="B129" s="191"/>
      <c r="C129" s="191"/>
      <c r="D129" s="13"/>
      <c r="E129" s="12"/>
      <c r="F129" s="12"/>
      <c r="G129" s="11"/>
      <c r="H129" s="11"/>
      <c r="I129" s="11"/>
      <c r="J129" s="12"/>
      <c r="K129" s="12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AD129" s="142"/>
      <c r="AE129" s="138"/>
      <c r="AF129" s="142"/>
      <c r="AG129" s="142"/>
      <c r="AL129" s="143"/>
      <c r="AM129" s="143"/>
      <c r="AN129" s="143"/>
      <c r="AO129" s="143"/>
      <c r="AP129" s="20"/>
    </row>
    <row r="130" spans="1:42" s="14" customFormat="1" ht="12.75" x14ac:dyDescent="0.2">
      <c r="A130" s="12"/>
      <c r="B130" s="191"/>
      <c r="C130" s="191"/>
      <c r="D130" s="13"/>
      <c r="E130" s="12"/>
      <c r="F130" s="12"/>
      <c r="G130" s="11"/>
      <c r="H130" s="11"/>
      <c r="I130" s="11"/>
      <c r="J130" s="12"/>
      <c r="K130" s="12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AD130" s="142"/>
      <c r="AE130" s="138"/>
      <c r="AF130" s="142"/>
      <c r="AG130" s="142"/>
      <c r="AL130" s="143"/>
      <c r="AM130" s="143"/>
      <c r="AN130" s="143"/>
      <c r="AO130" s="143"/>
      <c r="AP130" s="20"/>
    </row>
    <row r="131" spans="1:42" s="14" customFormat="1" ht="12.75" x14ac:dyDescent="0.2">
      <c r="A131" s="12"/>
      <c r="B131" s="191"/>
      <c r="C131" s="191"/>
      <c r="D131" s="13"/>
      <c r="E131" s="12"/>
      <c r="F131" s="12"/>
      <c r="G131" s="11"/>
      <c r="H131" s="11"/>
      <c r="I131" s="11"/>
      <c r="J131" s="12"/>
      <c r="K131" s="12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AD131" s="142"/>
      <c r="AE131" s="138"/>
      <c r="AF131" s="142"/>
      <c r="AG131" s="142"/>
      <c r="AL131" s="143"/>
      <c r="AM131" s="143"/>
      <c r="AN131" s="143"/>
      <c r="AO131" s="143"/>
      <c r="AP131" s="20"/>
    </row>
    <row r="132" spans="1:42" s="14" customFormat="1" x14ac:dyDescent="0.25">
      <c r="A132" s="12"/>
      <c r="B132" s="191"/>
      <c r="C132" s="191"/>
      <c r="D132" s="13"/>
      <c r="E132" s="12"/>
      <c r="F132" s="12"/>
      <c r="G132" s="11"/>
      <c r="H132" s="11"/>
      <c r="I132" s="11"/>
      <c r="J132" s="12"/>
      <c r="K132" s="12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AD132" s="142"/>
      <c r="AE132" s="150"/>
      <c r="AF132" s="142"/>
      <c r="AG132" s="142"/>
      <c r="AL132" s="143"/>
      <c r="AM132" s="143"/>
      <c r="AN132" s="143"/>
      <c r="AO132" s="143"/>
      <c r="AP132" s="20"/>
    </row>
    <row r="133" spans="1:42" s="14" customFormat="1" x14ac:dyDescent="0.25">
      <c r="A133" s="12"/>
      <c r="B133" s="191"/>
      <c r="C133" s="191"/>
      <c r="D133" s="13"/>
      <c r="E133" s="12"/>
      <c r="F133" s="12"/>
      <c r="G133" s="11"/>
      <c r="H133" s="11"/>
      <c r="I133" s="11"/>
      <c r="J133" s="12"/>
      <c r="K133" s="12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AD133" s="142"/>
      <c r="AE133" s="150"/>
      <c r="AF133" s="142"/>
      <c r="AG133" s="142"/>
      <c r="AL133" s="143"/>
      <c r="AM133" s="143"/>
      <c r="AN133" s="143"/>
      <c r="AO133" s="143"/>
      <c r="AP133" s="20"/>
    </row>
    <row r="134" spans="1:42" s="14" customFormat="1" x14ac:dyDescent="0.25">
      <c r="A134" s="12"/>
      <c r="B134" s="191"/>
      <c r="C134" s="191"/>
      <c r="D134" s="13"/>
      <c r="E134" s="12"/>
      <c r="F134" s="12"/>
      <c r="G134" s="11"/>
      <c r="H134" s="11"/>
      <c r="I134" s="11"/>
      <c r="J134" s="12"/>
      <c r="K134" s="12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AD134" s="142"/>
      <c r="AE134" s="150"/>
      <c r="AF134" s="142"/>
      <c r="AG134" s="142"/>
      <c r="AL134" s="143"/>
      <c r="AM134" s="143"/>
      <c r="AN134" s="143"/>
      <c r="AO134" s="143"/>
      <c r="AP134" s="20"/>
    </row>
    <row r="135" spans="1:42" s="14" customFormat="1" x14ac:dyDescent="0.25">
      <c r="A135" s="12"/>
      <c r="B135" s="191"/>
      <c r="C135" s="191"/>
      <c r="D135" s="13"/>
      <c r="E135" s="12"/>
      <c r="F135" s="12"/>
      <c r="G135" s="11"/>
      <c r="H135" s="11"/>
      <c r="I135" s="11"/>
      <c r="J135" s="12"/>
      <c r="K135" s="12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AD135" s="142"/>
      <c r="AE135" s="150"/>
      <c r="AF135" s="142"/>
      <c r="AG135" s="142"/>
      <c r="AL135" s="143"/>
      <c r="AM135" s="143"/>
      <c r="AN135" s="143"/>
      <c r="AO135" s="143"/>
      <c r="AP135" s="20"/>
    </row>
    <row r="136" spans="1:42" s="14" customFormat="1" x14ac:dyDescent="0.25">
      <c r="A136" s="12"/>
      <c r="B136" s="191"/>
      <c r="C136" s="191"/>
      <c r="D136" s="13"/>
      <c r="E136" s="12"/>
      <c r="F136" s="12"/>
      <c r="G136" s="11"/>
      <c r="H136" s="11"/>
      <c r="I136" s="11"/>
      <c r="J136" s="12"/>
      <c r="K136" s="12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AD136" s="142"/>
      <c r="AE136" s="150"/>
      <c r="AF136" s="142"/>
      <c r="AG136" s="142"/>
      <c r="AL136" s="143"/>
      <c r="AM136" s="143"/>
      <c r="AN136" s="143"/>
      <c r="AO136" s="143"/>
      <c r="AP136" s="20"/>
    </row>
    <row r="137" spans="1:42" s="14" customFormat="1" x14ac:dyDescent="0.25">
      <c r="A137" s="12"/>
      <c r="B137" s="191"/>
      <c r="C137" s="191"/>
      <c r="D137" s="13"/>
      <c r="E137" s="12"/>
      <c r="F137" s="12"/>
      <c r="G137" s="11"/>
      <c r="H137" s="11"/>
      <c r="I137" s="11"/>
      <c r="J137" s="12"/>
      <c r="K137" s="12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AD137" s="142"/>
      <c r="AE137" s="150"/>
      <c r="AF137" s="142"/>
      <c r="AG137" s="142"/>
      <c r="AL137" s="143"/>
      <c r="AM137" s="143"/>
      <c r="AN137" s="143"/>
      <c r="AO137" s="143"/>
      <c r="AP137" s="20"/>
    </row>
    <row r="138" spans="1:42" s="14" customFormat="1" x14ac:dyDescent="0.25">
      <c r="A138" s="12"/>
      <c r="B138" s="191"/>
      <c r="C138" s="191"/>
      <c r="D138" s="13"/>
      <c r="E138" s="12"/>
      <c r="F138" s="12"/>
      <c r="G138" s="11"/>
      <c r="H138" s="11"/>
      <c r="I138" s="11"/>
      <c r="J138" s="12"/>
      <c r="K138" s="12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AD138" s="142"/>
      <c r="AE138" s="150"/>
      <c r="AF138" s="142"/>
      <c r="AG138" s="142"/>
      <c r="AL138" s="143"/>
      <c r="AM138" s="143"/>
      <c r="AN138" s="143"/>
      <c r="AO138" s="143"/>
      <c r="AP138" s="20"/>
    </row>
    <row r="139" spans="1:42" s="14" customFormat="1" x14ac:dyDescent="0.25">
      <c r="A139" s="12"/>
      <c r="B139" s="191"/>
      <c r="C139" s="191"/>
      <c r="D139" s="13"/>
      <c r="E139" s="12"/>
      <c r="F139" s="12"/>
      <c r="G139" s="11"/>
      <c r="H139" s="11"/>
      <c r="I139" s="11"/>
      <c r="J139" s="12"/>
      <c r="K139" s="12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AD139" s="142"/>
      <c r="AE139" s="150"/>
      <c r="AF139" s="142"/>
      <c r="AG139" s="142"/>
      <c r="AL139" s="143"/>
      <c r="AM139" s="143"/>
      <c r="AN139" s="143"/>
      <c r="AO139" s="143"/>
      <c r="AP139" s="20"/>
    </row>
    <row r="140" spans="1:42" s="14" customFormat="1" x14ac:dyDescent="0.25">
      <c r="A140" s="12"/>
      <c r="B140" s="191"/>
      <c r="C140" s="191"/>
      <c r="D140" s="13"/>
      <c r="E140" s="12"/>
      <c r="F140" s="12"/>
      <c r="G140" s="11"/>
      <c r="H140" s="11"/>
      <c r="I140" s="11"/>
      <c r="J140" s="12"/>
      <c r="K140" s="12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AD140" s="142"/>
      <c r="AE140" s="150"/>
      <c r="AF140" s="142"/>
      <c r="AG140" s="142"/>
      <c r="AL140" s="143"/>
      <c r="AM140" s="143"/>
      <c r="AN140" s="143"/>
      <c r="AO140" s="143"/>
      <c r="AP140" s="20"/>
    </row>
    <row r="141" spans="1:42" s="14" customFormat="1" x14ac:dyDescent="0.25">
      <c r="A141" s="12"/>
      <c r="B141" s="191"/>
      <c r="C141" s="191"/>
      <c r="D141" s="13"/>
      <c r="E141" s="12"/>
      <c r="F141" s="12"/>
      <c r="G141" s="11"/>
      <c r="H141" s="11"/>
      <c r="I141" s="11"/>
      <c r="J141" s="12"/>
      <c r="K141" s="12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AD141" s="142"/>
      <c r="AE141" s="150"/>
      <c r="AF141" s="142"/>
      <c r="AG141" s="142"/>
      <c r="AL141" s="143"/>
      <c r="AM141" s="143"/>
      <c r="AN141" s="143"/>
      <c r="AO141" s="143"/>
      <c r="AP141" s="20"/>
    </row>
    <row r="142" spans="1:42" s="14" customFormat="1" x14ac:dyDescent="0.25">
      <c r="A142" s="12"/>
      <c r="B142" s="191"/>
      <c r="C142" s="191"/>
      <c r="D142" s="13"/>
      <c r="E142" s="12"/>
      <c r="F142" s="12"/>
      <c r="G142" s="11"/>
      <c r="H142" s="11"/>
      <c r="I142" s="11"/>
      <c r="J142" s="12"/>
      <c r="K142" s="12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AD142" s="142"/>
      <c r="AE142" s="150"/>
      <c r="AF142" s="142"/>
      <c r="AG142" s="142"/>
      <c r="AL142" s="143"/>
      <c r="AM142" s="143"/>
      <c r="AN142" s="143"/>
      <c r="AO142" s="143"/>
      <c r="AP142" s="20"/>
    </row>
    <row r="143" spans="1:42" s="14" customFormat="1" x14ac:dyDescent="0.25">
      <c r="A143" s="12"/>
      <c r="B143" s="191"/>
      <c r="C143" s="191"/>
      <c r="D143" s="13"/>
      <c r="E143" s="12"/>
      <c r="F143" s="12"/>
      <c r="G143" s="11"/>
      <c r="H143" s="11"/>
      <c r="I143" s="11"/>
      <c r="J143" s="12"/>
      <c r="K143" s="12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AD143" s="142"/>
      <c r="AE143" s="150"/>
      <c r="AF143" s="142"/>
      <c r="AG143" s="142"/>
      <c r="AL143" s="143"/>
      <c r="AM143" s="143"/>
      <c r="AN143" s="143"/>
      <c r="AO143" s="143"/>
      <c r="AP143" s="20"/>
    </row>
    <row r="144" spans="1:42" s="14" customFormat="1" x14ac:dyDescent="0.25">
      <c r="A144" s="12"/>
      <c r="B144" s="191"/>
      <c r="C144" s="191"/>
      <c r="D144" s="13"/>
      <c r="E144" s="12"/>
      <c r="F144" s="12"/>
      <c r="G144" s="11"/>
      <c r="H144" s="11"/>
      <c r="I144" s="11"/>
      <c r="J144" s="12"/>
      <c r="K144" s="12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AD144" s="142"/>
      <c r="AE144" s="150"/>
      <c r="AF144" s="142"/>
      <c r="AG144" s="142"/>
      <c r="AL144" s="143"/>
      <c r="AM144" s="143"/>
      <c r="AN144" s="143"/>
      <c r="AO144" s="143"/>
      <c r="AP144" s="20"/>
    </row>
    <row r="145" spans="1:42" s="14" customFormat="1" x14ac:dyDescent="0.25">
      <c r="A145" s="12"/>
      <c r="B145" s="191"/>
      <c r="C145" s="191"/>
      <c r="D145" s="13"/>
      <c r="E145" s="12"/>
      <c r="F145" s="12"/>
      <c r="G145" s="11"/>
      <c r="H145" s="11"/>
      <c r="I145" s="11"/>
      <c r="J145" s="12"/>
      <c r="K145" s="12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AD145" s="142"/>
      <c r="AE145" s="150"/>
      <c r="AF145" s="142"/>
      <c r="AG145" s="142"/>
      <c r="AL145" s="143"/>
      <c r="AM145" s="143"/>
      <c r="AN145" s="143"/>
      <c r="AO145" s="143"/>
      <c r="AP145" s="20"/>
    </row>
    <row r="146" spans="1:42" s="14" customFormat="1" x14ac:dyDescent="0.25">
      <c r="A146" s="12"/>
      <c r="B146" s="191"/>
      <c r="C146" s="191"/>
      <c r="D146" s="13"/>
      <c r="E146" s="12"/>
      <c r="F146" s="12"/>
      <c r="G146" s="11"/>
      <c r="H146" s="11"/>
      <c r="I146" s="11"/>
      <c r="J146" s="12"/>
      <c r="K146" s="12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AD146" s="142"/>
      <c r="AE146" s="150"/>
      <c r="AF146" s="142"/>
      <c r="AG146" s="142"/>
      <c r="AL146" s="143"/>
      <c r="AM146" s="143"/>
      <c r="AN146" s="143"/>
      <c r="AO146" s="143"/>
      <c r="AP146" s="20"/>
    </row>
    <row r="147" spans="1:42" s="14" customFormat="1" x14ac:dyDescent="0.25">
      <c r="A147" s="12"/>
      <c r="B147" s="191"/>
      <c r="C147" s="191"/>
      <c r="D147" s="13"/>
      <c r="E147" s="12"/>
      <c r="F147" s="12"/>
      <c r="G147" s="11"/>
      <c r="H147" s="11"/>
      <c r="I147" s="11"/>
      <c r="J147" s="12"/>
      <c r="K147" s="12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AD147" s="142"/>
      <c r="AE147" s="150"/>
      <c r="AF147" s="142"/>
      <c r="AG147" s="142"/>
      <c r="AL147" s="143"/>
      <c r="AM147" s="143"/>
      <c r="AN147" s="143"/>
      <c r="AO147" s="143"/>
      <c r="AP147" s="20"/>
    </row>
    <row r="148" spans="1:42" s="14" customFormat="1" x14ac:dyDescent="0.25">
      <c r="A148" s="12"/>
      <c r="B148" s="191"/>
      <c r="C148" s="191"/>
      <c r="D148" s="13"/>
      <c r="E148" s="12"/>
      <c r="F148" s="12"/>
      <c r="G148" s="11"/>
      <c r="H148" s="11"/>
      <c r="I148" s="11"/>
      <c r="J148" s="12"/>
      <c r="K148" s="12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AD148" s="142"/>
      <c r="AE148" s="150"/>
      <c r="AF148" s="142"/>
      <c r="AG148" s="142"/>
      <c r="AL148" s="143"/>
      <c r="AM148" s="143"/>
      <c r="AN148" s="143"/>
      <c r="AO148" s="143"/>
      <c r="AP148" s="20"/>
    </row>
    <row r="149" spans="1:42" s="14" customFormat="1" x14ac:dyDescent="0.25">
      <c r="A149" s="12"/>
      <c r="B149" s="191"/>
      <c r="C149" s="191"/>
      <c r="D149" s="13"/>
      <c r="E149" s="12"/>
      <c r="F149" s="12"/>
      <c r="G149" s="11"/>
      <c r="H149" s="11"/>
      <c r="I149" s="11"/>
      <c r="J149" s="12"/>
      <c r="K149" s="12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AD149" s="142"/>
      <c r="AE149" s="150"/>
      <c r="AF149" s="142"/>
      <c r="AG149" s="142"/>
      <c r="AL149" s="143"/>
      <c r="AM149" s="143"/>
      <c r="AN149" s="143"/>
      <c r="AO149" s="143"/>
      <c r="AP149" s="20"/>
    </row>
    <row r="150" spans="1:42" s="14" customFormat="1" x14ac:dyDescent="0.25">
      <c r="A150" s="12"/>
      <c r="B150" s="191"/>
      <c r="C150" s="191"/>
      <c r="D150" s="13"/>
      <c r="E150" s="12"/>
      <c r="F150" s="12"/>
      <c r="G150" s="11"/>
      <c r="H150" s="11"/>
      <c r="I150" s="11"/>
      <c r="J150" s="12"/>
      <c r="K150" s="12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AD150" s="142"/>
      <c r="AE150" s="150"/>
      <c r="AF150" s="142"/>
      <c r="AG150" s="142"/>
      <c r="AL150" s="143"/>
      <c r="AM150" s="143"/>
      <c r="AN150" s="143"/>
      <c r="AO150" s="143"/>
      <c r="AP150" s="20"/>
    </row>
    <row r="151" spans="1:42" s="14" customFormat="1" x14ac:dyDescent="0.25">
      <c r="A151" s="12"/>
      <c r="B151" s="191"/>
      <c r="C151" s="191"/>
      <c r="D151" s="13"/>
      <c r="E151" s="12"/>
      <c r="F151" s="12"/>
      <c r="G151" s="11"/>
      <c r="H151" s="11"/>
      <c r="I151" s="11"/>
      <c r="J151" s="12"/>
      <c r="K151" s="12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AD151" s="142"/>
      <c r="AE151" s="150"/>
      <c r="AF151" s="142"/>
      <c r="AG151" s="142"/>
      <c r="AL151" s="143"/>
      <c r="AM151" s="143"/>
      <c r="AN151" s="143"/>
      <c r="AO151" s="143"/>
      <c r="AP151" s="20"/>
    </row>
    <row r="152" spans="1:42" s="14" customFormat="1" x14ac:dyDescent="0.25">
      <c r="A152" s="12"/>
      <c r="B152" s="191"/>
      <c r="C152" s="191"/>
      <c r="D152" s="13"/>
      <c r="E152" s="12"/>
      <c r="F152" s="12"/>
      <c r="G152" s="11"/>
      <c r="H152" s="11"/>
      <c r="I152" s="11"/>
      <c r="J152" s="12"/>
      <c r="K152" s="12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AD152" s="142"/>
      <c r="AE152" s="150"/>
      <c r="AF152" s="142"/>
      <c r="AG152" s="142"/>
      <c r="AL152" s="143"/>
      <c r="AM152" s="143"/>
      <c r="AN152" s="143"/>
      <c r="AO152" s="143"/>
      <c r="AP152" s="20"/>
    </row>
    <row r="153" spans="1:42" s="14" customFormat="1" x14ac:dyDescent="0.25">
      <c r="A153" s="12"/>
      <c r="B153" s="191"/>
      <c r="C153" s="191"/>
      <c r="D153" s="13"/>
      <c r="E153" s="12"/>
      <c r="F153" s="12"/>
      <c r="G153" s="11"/>
      <c r="H153" s="11"/>
      <c r="I153" s="11"/>
      <c r="J153" s="12"/>
      <c r="K153" s="12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AD153" s="142"/>
      <c r="AE153" s="150"/>
      <c r="AF153" s="142"/>
      <c r="AG153" s="142"/>
      <c r="AL153" s="143"/>
      <c r="AM153" s="143"/>
      <c r="AN153" s="143"/>
      <c r="AO153" s="143"/>
      <c r="AP153" s="20"/>
    </row>
    <row r="154" spans="1:42" s="14" customFormat="1" x14ac:dyDescent="0.25">
      <c r="A154" s="12"/>
      <c r="B154" s="191"/>
      <c r="C154" s="191"/>
      <c r="D154" s="13"/>
      <c r="E154" s="12"/>
      <c r="F154" s="12"/>
      <c r="G154" s="11"/>
      <c r="H154" s="11"/>
      <c r="I154" s="11"/>
      <c r="J154" s="12"/>
      <c r="K154" s="12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AD154" s="142"/>
      <c r="AE154" s="150"/>
      <c r="AF154" s="142"/>
      <c r="AG154" s="142"/>
      <c r="AL154" s="143"/>
      <c r="AM154" s="143"/>
      <c r="AN154" s="143"/>
      <c r="AO154" s="143"/>
      <c r="AP154" s="20"/>
    </row>
    <row r="155" spans="1:42" s="14" customFormat="1" x14ac:dyDescent="0.25">
      <c r="A155" s="12"/>
      <c r="B155" s="191"/>
      <c r="C155" s="191"/>
      <c r="D155" s="13"/>
      <c r="E155" s="12"/>
      <c r="F155" s="12"/>
      <c r="G155" s="11"/>
      <c r="H155" s="11"/>
      <c r="I155" s="11"/>
      <c r="J155" s="12"/>
      <c r="K155" s="12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AD155" s="142"/>
      <c r="AE155" s="150"/>
      <c r="AF155" s="142"/>
      <c r="AG155" s="142"/>
      <c r="AL155" s="143"/>
      <c r="AM155" s="143"/>
      <c r="AN155" s="143"/>
      <c r="AO155" s="143"/>
      <c r="AP155" s="20"/>
    </row>
    <row r="156" spans="1:42" s="14" customFormat="1" x14ac:dyDescent="0.25">
      <c r="A156" s="12"/>
      <c r="B156" s="191"/>
      <c r="C156" s="191"/>
      <c r="D156" s="13"/>
      <c r="E156" s="12"/>
      <c r="F156" s="12"/>
      <c r="G156" s="11"/>
      <c r="H156" s="11"/>
      <c r="I156" s="11"/>
      <c r="J156" s="12"/>
      <c r="K156" s="12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AD156" s="142"/>
      <c r="AE156" s="150"/>
      <c r="AF156" s="142"/>
      <c r="AG156" s="142"/>
      <c r="AL156" s="143"/>
      <c r="AM156" s="143"/>
      <c r="AN156" s="143"/>
      <c r="AO156" s="143"/>
      <c r="AP156" s="20"/>
    </row>
    <row r="157" spans="1:42" s="14" customFormat="1" x14ac:dyDescent="0.25">
      <c r="A157" s="12"/>
      <c r="B157" s="191"/>
      <c r="C157" s="191"/>
      <c r="D157" s="13"/>
      <c r="E157" s="12"/>
      <c r="F157" s="12"/>
      <c r="G157" s="11"/>
      <c r="H157" s="11"/>
      <c r="I157" s="11"/>
      <c r="J157" s="12"/>
      <c r="K157" s="12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AD157" s="142"/>
      <c r="AE157" s="150"/>
      <c r="AF157" s="142"/>
      <c r="AG157" s="142"/>
      <c r="AL157" s="143"/>
      <c r="AM157" s="143"/>
      <c r="AN157" s="143"/>
      <c r="AO157" s="143"/>
      <c r="AP157" s="20"/>
    </row>
    <row r="158" spans="1:42" s="14" customFormat="1" x14ac:dyDescent="0.25">
      <c r="A158" s="12"/>
      <c r="B158" s="191"/>
      <c r="C158" s="191"/>
      <c r="D158" s="13"/>
      <c r="E158" s="12"/>
      <c r="F158" s="12"/>
      <c r="G158" s="11"/>
      <c r="H158" s="11"/>
      <c r="I158" s="11"/>
      <c r="J158" s="12"/>
      <c r="K158" s="12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AD158" s="142"/>
      <c r="AE158" s="150"/>
      <c r="AF158" s="142"/>
      <c r="AG158" s="142"/>
      <c r="AL158" s="143"/>
      <c r="AM158" s="143"/>
      <c r="AN158" s="143"/>
      <c r="AO158" s="143"/>
      <c r="AP158" s="20"/>
    </row>
    <row r="159" spans="1:42" s="14" customFormat="1" x14ac:dyDescent="0.25">
      <c r="A159" s="12"/>
      <c r="B159" s="191"/>
      <c r="C159" s="191"/>
      <c r="D159" s="13"/>
      <c r="E159" s="12"/>
      <c r="F159" s="12"/>
      <c r="G159" s="11"/>
      <c r="H159" s="11"/>
      <c r="I159" s="11"/>
      <c r="J159" s="12"/>
      <c r="K159" s="12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AD159" s="142"/>
      <c r="AE159" s="150"/>
      <c r="AF159" s="142"/>
      <c r="AG159" s="142"/>
      <c r="AL159" s="143"/>
      <c r="AM159" s="143"/>
      <c r="AN159" s="143"/>
      <c r="AO159" s="143"/>
      <c r="AP159" s="20"/>
    </row>
    <row r="160" spans="1:42" s="14" customFormat="1" x14ac:dyDescent="0.25">
      <c r="A160" s="12"/>
      <c r="B160" s="191"/>
      <c r="C160" s="191"/>
      <c r="D160" s="13"/>
      <c r="E160" s="12"/>
      <c r="F160" s="12"/>
      <c r="G160" s="11"/>
      <c r="H160" s="11"/>
      <c r="I160" s="11"/>
      <c r="J160" s="12"/>
      <c r="K160" s="12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AD160" s="142"/>
      <c r="AE160" s="150"/>
      <c r="AF160" s="142"/>
      <c r="AG160" s="142"/>
      <c r="AL160" s="143"/>
      <c r="AM160" s="143"/>
      <c r="AN160" s="143"/>
      <c r="AO160" s="143"/>
      <c r="AP160" s="20"/>
    </row>
    <row r="161" spans="1:42" s="14" customFormat="1" x14ac:dyDescent="0.25">
      <c r="A161" s="12"/>
      <c r="B161" s="191"/>
      <c r="C161" s="191"/>
      <c r="D161" s="13"/>
      <c r="E161" s="12"/>
      <c r="F161" s="12"/>
      <c r="G161" s="11"/>
      <c r="H161" s="11"/>
      <c r="I161" s="11"/>
      <c r="J161" s="12"/>
      <c r="K161" s="12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AD161" s="142"/>
      <c r="AE161" s="150"/>
      <c r="AF161" s="142"/>
      <c r="AG161" s="142"/>
      <c r="AL161" s="143"/>
      <c r="AM161" s="143"/>
      <c r="AN161" s="143"/>
      <c r="AO161" s="143"/>
      <c r="AP161" s="20"/>
    </row>
    <row r="162" spans="1:42" s="14" customFormat="1" x14ac:dyDescent="0.25">
      <c r="A162" s="12"/>
      <c r="B162" s="191"/>
      <c r="C162" s="191"/>
      <c r="D162" s="13"/>
      <c r="E162" s="12"/>
      <c r="F162" s="12"/>
      <c r="G162" s="11"/>
      <c r="H162" s="11"/>
      <c r="I162" s="11"/>
      <c r="J162" s="12"/>
      <c r="K162" s="12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AD162" s="142"/>
      <c r="AE162" s="150"/>
      <c r="AF162" s="142"/>
      <c r="AG162" s="142"/>
      <c r="AL162" s="143"/>
      <c r="AM162" s="143"/>
      <c r="AN162" s="143"/>
      <c r="AO162" s="143"/>
      <c r="AP162" s="20"/>
    </row>
    <row r="163" spans="1:42" s="14" customFormat="1" x14ac:dyDescent="0.25">
      <c r="A163" s="12"/>
      <c r="B163" s="191"/>
      <c r="C163" s="191"/>
      <c r="D163" s="13"/>
      <c r="E163" s="12"/>
      <c r="F163" s="12"/>
      <c r="G163" s="11"/>
      <c r="H163" s="11"/>
      <c r="I163" s="11"/>
      <c r="J163" s="12"/>
      <c r="K163" s="12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AD163" s="142"/>
      <c r="AE163" s="150"/>
      <c r="AF163" s="142"/>
      <c r="AG163" s="142"/>
      <c r="AL163" s="143"/>
      <c r="AM163" s="143"/>
      <c r="AN163" s="143"/>
      <c r="AO163" s="143"/>
      <c r="AP163" s="20"/>
    </row>
    <row r="164" spans="1:42" s="14" customFormat="1" x14ac:dyDescent="0.25">
      <c r="A164" s="12"/>
      <c r="B164" s="191"/>
      <c r="C164" s="191"/>
      <c r="D164" s="13"/>
      <c r="E164" s="12"/>
      <c r="F164" s="12"/>
      <c r="G164" s="11"/>
      <c r="H164" s="11"/>
      <c r="I164" s="11"/>
      <c r="J164" s="12"/>
      <c r="K164" s="12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AD164" s="142"/>
      <c r="AE164" s="150"/>
      <c r="AF164" s="142"/>
      <c r="AG164" s="142"/>
      <c r="AL164" s="143"/>
      <c r="AM164" s="143"/>
      <c r="AN164" s="143"/>
      <c r="AO164" s="143"/>
      <c r="AP164" s="20"/>
    </row>
    <row r="165" spans="1:42" s="14" customFormat="1" x14ac:dyDescent="0.25">
      <c r="A165" s="12"/>
      <c r="B165" s="191"/>
      <c r="C165" s="191"/>
      <c r="D165" s="13"/>
      <c r="E165" s="12"/>
      <c r="F165" s="12"/>
      <c r="G165" s="11"/>
      <c r="H165" s="11"/>
      <c r="I165" s="11"/>
      <c r="J165" s="12"/>
      <c r="K165" s="12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AD165" s="142"/>
      <c r="AE165" s="150"/>
      <c r="AF165" s="142"/>
      <c r="AG165" s="142"/>
      <c r="AL165" s="143"/>
      <c r="AM165" s="143"/>
      <c r="AN165" s="143"/>
      <c r="AO165" s="143"/>
      <c r="AP165" s="20"/>
    </row>
    <row r="166" spans="1:42" s="14" customFormat="1" x14ac:dyDescent="0.25">
      <c r="A166" s="12"/>
      <c r="B166" s="191"/>
      <c r="C166" s="191"/>
      <c r="D166" s="13"/>
      <c r="E166" s="12"/>
      <c r="F166" s="12"/>
      <c r="G166" s="11"/>
      <c r="H166" s="11"/>
      <c r="I166" s="11"/>
      <c r="J166" s="12"/>
      <c r="K166" s="12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AD166" s="142"/>
      <c r="AE166" s="150"/>
      <c r="AF166" s="142"/>
      <c r="AG166" s="142"/>
      <c r="AL166" s="143"/>
      <c r="AM166" s="143"/>
      <c r="AN166" s="143"/>
      <c r="AO166" s="143"/>
      <c r="AP166" s="20"/>
    </row>
    <row r="167" spans="1:42" s="14" customFormat="1" x14ac:dyDescent="0.25">
      <c r="A167" s="12"/>
      <c r="B167" s="191"/>
      <c r="C167" s="191"/>
      <c r="D167" s="13"/>
      <c r="E167" s="12"/>
      <c r="F167" s="12"/>
      <c r="G167" s="11"/>
      <c r="H167" s="11"/>
      <c r="I167" s="11"/>
      <c r="J167" s="12"/>
      <c r="K167" s="12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AD167" s="142"/>
      <c r="AE167" s="150"/>
      <c r="AF167" s="142"/>
      <c r="AG167" s="142"/>
      <c r="AL167" s="143"/>
      <c r="AM167" s="143"/>
      <c r="AN167" s="143"/>
      <c r="AO167" s="143"/>
      <c r="AP167" s="20"/>
    </row>
    <row r="168" spans="1:42" s="14" customFormat="1" x14ac:dyDescent="0.25">
      <c r="A168" s="12"/>
      <c r="B168" s="191"/>
      <c r="C168" s="191"/>
      <c r="D168" s="13"/>
      <c r="E168" s="12"/>
      <c r="F168" s="12"/>
      <c r="G168" s="11"/>
      <c r="H168" s="11"/>
      <c r="I168" s="11"/>
      <c r="J168" s="12"/>
      <c r="K168" s="12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AD168" s="142"/>
      <c r="AE168" s="150"/>
      <c r="AF168" s="142"/>
      <c r="AG168" s="142"/>
      <c r="AL168" s="143"/>
      <c r="AM168" s="143"/>
      <c r="AN168" s="143"/>
      <c r="AO168" s="143"/>
      <c r="AP168" s="20"/>
    </row>
    <row r="169" spans="1:42" s="14" customFormat="1" x14ac:dyDescent="0.25">
      <c r="A169" s="12"/>
      <c r="B169" s="191"/>
      <c r="C169" s="191"/>
      <c r="D169" s="13"/>
      <c r="E169" s="12"/>
      <c r="F169" s="12"/>
      <c r="G169" s="11"/>
      <c r="H169" s="11"/>
      <c r="I169" s="11"/>
      <c r="J169" s="12"/>
      <c r="K169" s="12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AD169" s="142"/>
      <c r="AE169" s="150"/>
      <c r="AF169" s="142"/>
      <c r="AG169" s="142"/>
      <c r="AL169" s="143"/>
      <c r="AM169" s="143"/>
      <c r="AN169" s="143"/>
      <c r="AO169" s="143"/>
      <c r="AP169" s="20"/>
    </row>
    <row r="170" spans="1:42" s="14" customFormat="1" x14ac:dyDescent="0.25">
      <c r="A170" s="12"/>
      <c r="B170" s="191"/>
      <c r="C170" s="191"/>
      <c r="D170" s="13"/>
      <c r="E170" s="12"/>
      <c r="F170" s="12"/>
      <c r="G170" s="11"/>
      <c r="H170" s="11"/>
      <c r="I170" s="11"/>
      <c r="J170" s="12"/>
      <c r="K170" s="12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AD170" s="142"/>
      <c r="AE170" s="150"/>
      <c r="AF170" s="142"/>
      <c r="AG170" s="142"/>
      <c r="AL170" s="143"/>
      <c r="AM170" s="143"/>
      <c r="AN170" s="143"/>
      <c r="AO170" s="143"/>
      <c r="AP170" s="20"/>
    </row>
    <row r="171" spans="1:42" s="14" customFormat="1" x14ac:dyDescent="0.25">
      <c r="A171" s="12"/>
      <c r="B171" s="191"/>
      <c r="C171" s="191"/>
      <c r="D171" s="13"/>
      <c r="E171" s="12"/>
      <c r="F171" s="12"/>
      <c r="G171" s="11"/>
      <c r="H171" s="11"/>
      <c r="I171" s="11"/>
      <c r="J171" s="12"/>
      <c r="K171" s="12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AD171" s="142"/>
      <c r="AE171" s="150"/>
      <c r="AF171" s="142"/>
      <c r="AG171" s="142"/>
      <c r="AL171" s="143"/>
      <c r="AM171" s="143"/>
      <c r="AN171" s="143"/>
      <c r="AO171" s="143"/>
      <c r="AP171" s="20"/>
    </row>
    <row r="172" spans="1:42" s="14" customFormat="1" x14ac:dyDescent="0.25">
      <c r="A172" s="12"/>
      <c r="B172" s="191"/>
      <c r="C172" s="191"/>
      <c r="D172" s="13"/>
      <c r="E172" s="12"/>
      <c r="F172" s="12"/>
      <c r="G172" s="11"/>
      <c r="H172" s="11"/>
      <c r="I172" s="11"/>
      <c r="J172" s="12"/>
      <c r="K172" s="12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AD172" s="142"/>
      <c r="AE172" s="150"/>
      <c r="AF172" s="142"/>
      <c r="AG172" s="142"/>
      <c r="AL172" s="143"/>
      <c r="AM172" s="143"/>
      <c r="AN172" s="143"/>
      <c r="AO172" s="143"/>
      <c r="AP172" s="20"/>
    </row>
    <row r="173" spans="1:42" s="14" customFormat="1" x14ac:dyDescent="0.25">
      <c r="A173" s="12"/>
      <c r="B173" s="191"/>
      <c r="C173" s="191"/>
      <c r="D173" s="13"/>
      <c r="E173" s="12"/>
      <c r="F173" s="12"/>
      <c r="G173" s="11"/>
      <c r="H173" s="11"/>
      <c r="I173" s="11"/>
      <c r="J173" s="12"/>
      <c r="K173" s="1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AD173" s="142"/>
      <c r="AE173" s="150"/>
      <c r="AF173" s="142"/>
      <c r="AG173" s="142"/>
      <c r="AL173" s="143"/>
      <c r="AM173" s="143"/>
      <c r="AN173" s="143"/>
      <c r="AO173" s="143"/>
      <c r="AP173" s="20"/>
    </row>
    <row r="174" spans="1:42" s="14" customFormat="1" x14ac:dyDescent="0.25">
      <c r="A174" s="12"/>
      <c r="B174" s="191"/>
      <c r="C174" s="191"/>
      <c r="D174" s="13"/>
      <c r="E174" s="12"/>
      <c r="F174" s="12"/>
      <c r="G174" s="11"/>
      <c r="H174" s="11"/>
      <c r="I174" s="11"/>
      <c r="J174" s="12"/>
      <c r="K174" s="12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AD174" s="142"/>
      <c r="AE174" s="150"/>
      <c r="AF174" s="142"/>
      <c r="AG174" s="142"/>
      <c r="AL174" s="143"/>
      <c r="AM174" s="143"/>
      <c r="AN174" s="143"/>
      <c r="AO174" s="143"/>
      <c r="AP174" s="20"/>
    </row>
    <row r="175" spans="1:42" s="14" customFormat="1" x14ac:dyDescent="0.25">
      <c r="A175" s="12"/>
      <c r="B175" s="191"/>
      <c r="C175" s="191"/>
      <c r="D175" s="13"/>
      <c r="E175" s="12"/>
      <c r="F175" s="12"/>
      <c r="G175" s="11"/>
      <c r="H175" s="11"/>
      <c r="I175" s="11"/>
      <c r="J175" s="12"/>
      <c r="K175" s="12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AD175" s="142"/>
      <c r="AE175" s="150"/>
      <c r="AF175" s="142"/>
      <c r="AG175" s="142"/>
      <c r="AL175" s="143"/>
      <c r="AM175" s="143"/>
      <c r="AN175" s="143"/>
      <c r="AO175" s="143"/>
      <c r="AP175" s="20"/>
    </row>
    <row r="176" spans="1:42" s="14" customFormat="1" x14ac:dyDescent="0.25">
      <c r="A176" s="12"/>
      <c r="B176" s="191"/>
      <c r="C176" s="191"/>
      <c r="D176" s="13"/>
      <c r="E176" s="12"/>
      <c r="F176" s="12"/>
      <c r="G176" s="11"/>
      <c r="H176" s="11"/>
      <c r="I176" s="11"/>
      <c r="J176" s="12"/>
      <c r="K176" s="12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AD176" s="142"/>
      <c r="AE176" s="150"/>
      <c r="AF176" s="142"/>
      <c r="AG176" s="142"/>
      <c r="AL176" s="143"/>
      <c r="AM176" s="143"/>
      <c r="AN176" s="143"/>
      <c r="AO176" s="143"/>
      <c r="AP176" s="20"/>
    </row>
    <row r="177" spans="1:42" s="14" customFormat="1" x14ac:dyDescent="0.25">
      <c r="A177" s="12"/>
      <c r="B177" s="191"/>
      <c r="C177" s="191"/>
      <c r="D177" s="13"/>
      <c r="E177" s="12"/>
      <c r="F177" s="12"/>
      <c r="G177" s="11"/>
      <c r="H177" s="11"/>
      <c r="I177" s="11"/>
      <c r="J177" s="12"/>
      <c r="K177" s="12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AD177" s="142"/>
      <c r="AE177" s="150"/>
      <c r="AF177" s="142"/>
      <c r="AG177" s="142"/>
      <c r="AL177" s="143"/>
      <c r="AM177" s="143"/>
      <c r="AN177" s="143"/>
      <c r="AO177" s="143"/>
      <c r="AP177" s="20"/>
    </row>
    <row r="178" spans="1:42" s="14" customFormat="1" x14ac:dyDescent="0.25">
      <c r="A178" s="12"/>
      <c r="B178" s="191"/>
      <c r="C178" s="191"/>
      <c r="D178" s="13"/>
      <c r="E178" s="12"/>
      <c r="F178" s="12"/>
      <c r="G178" s="11"/>
      <c r="H178" s="11"/>
      <c r="I178" s="11"/>
      <c r="J178" s="12"/>
      <c r="K178" s="12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AD178" s="142"/>
      <c r="AE178" s="150"/>
      <c r="AF178" s="142"/>
      <c r="AG178" s="142"/>
      <c r="AL178" s="143"/>
      <c r="AM178" s="143"/>
      <c r="AN178" s="143"/>
      <c r="AO178" s="143"/>
      <c r="AP178" s="20"/>
    </row>
    <row r="179" spans="1:42" s="14" customFormat="1" x14ac:dyDescent="0.25">
      <c r="A179" s="12"/>
      <c r="B179" s="191"/>
      <c r="C179" s="191"/>
      <c r="D179" s="13"/>
      <c r="E179" s="12"/>
      <c r="F179" s="12"/>
      <c r="G179" s="11"/>
      <c r="H179" s="11"/>
      <c r="I179" s="11"/>
      <c r="J179" s="12"/>
      <c r="K179" s="12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AD179" s="142"/>
      <c r="AE179" s="150"/>
      <c r="AF179" s="142"/>
      <c r="AG179" s="142"/>
      <c r="AL179" s="143"/>
      <c r="AM179" s="143"/>
      <c r="AN179" s="143"/>
      <c r="AO179" s="143"/>
      <c r="AP179" s="20"/>
    </row>
    <row r="180" spans="1:42" s="14" customFormat="1" x14ac:dyDescent="0.25">
      <c r="A180" s="12"/>
      <c r="B180" s="191"/>
      <c r="C180" s="191"/>
      <c r="D180" s="13"/>
      <c r="E180" s="12"/>
      <c r="F180" s="12"/>
      <c r="G180" s="11"/>
      <c r="H180" s="11"/>
      <c r="I180" s="11"/>
      <c r="J180" s="12"/>
      <c r="K180" s="12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AD180" s="142"/>
      <c r="AE180" s="150"/>
      <c r="AF180" s="142"/>
      <c r="AG180" s="142"/>
      <c r="AL180" s="143"/>
      <c r="AM180" s="143"/>
      <c r="AN180" s="143"/>
      <c r="AO180" s="143"/>
      <c r="AP180" s="20"/>
    </row>
    <row r="181" spans="1:42" s="14" customFormat="1" x14ac:dyDescent="0.25">
      <c r="A181" s="12"/>
      <c r="B181" s="191"/>
      <c r="C181" s="191"/>
      <c r="D181" s="13"/>
      <c r="E181" s="12"/>
      <c r="F181" s="12"/>
      <c r="G181" s="11"/>
      <c r="H181" s="11"/>
      <c r="I181" s="11"/>
      <c r="J181" s="12"/>
      <c r="K181" s="12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AD181" s="142"/>
      <c r="AE181" s="150"/>
      <c r="AF181" s="142"/>
      <c r="AG181" s="142"/>
      <c r="AL181" s="143"/>
      <c r="AM181" s="143"/>
      <c r="AN181" s="143"/>
      <c r="AO181" s="143"/>
      <c r="AP181" s="20"/>
    </row>
    <row r="182" spans="1:42" s="14" customFormat="1" x14ac:dyDescent="0.25">
      <c r="A182" s="12"/>
      <c r="B182" s="191"/>
      <c r="C182" s="191"/>
      <c r="D182" s="13"/>
      <c r="E182" s="12"/>
      <c r="F182" s="12"/>
      <c r="G182" s="11"/>
      <c r="H182" s="11"/>
      <c r="I182" s="11"/>
      <c r="J182" s="12"/>
      <c r="K182" s="12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AD182" s="142"/>
      <c r="AE182" s="150"/>
      <c r="AF182" s="142"/>
      <c r="AG182" s="142"/>
      <c r="AL182" s="143"/>
      <c r="AM182" s="143"/>
      <c r="AN182" s="143"/>
      <c r="AO182" s="143"/>
      <c r="AP182" s="20"/>
    </row>
    <row r="183" spans="1:42" s="14" customFormat="1" x14ac:dyDescent="0.25">
      <c r="A183" s="12"/>
      <c r="B183" s="191"/>
      <c r="C183" s="191"/>
      <c r="D183" s="13"/>
      <c r="E183" s="12"/>
      <c r="F183" s="12"/>
      <c r="G183" s="11"/>
      <c r="H183" s="11"/>
      <c r="I183" s="11"/>
      <c r="J183" s="12"/>
      <c r="K183" s="12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AD183" s="142"/>
      <c r="AE183" s="150"/>
      <c r="AF183" s="142"/>
      <c r="AG183" s="142"/>
      <c r="AL183" s="143"/>
      <c r="AM183" s="143"/>
      <c r="AN183" s="143"/>
      <c r="AO183" s="143"/>
      <c r="AP183" s="20"/>
    </row>
    <row r="184" spans="1:42" s="14" customFormat="1" x14ac:dyDescent="0.25">
      <c r="A184" s="12"/>
      <c r="B184" s="191"/>
      <c r="C184" s="191"/>
      <c r="D184" s="13"/>
      <c r="E184" s="12"/>
      <c r="F184" s="12"/>
      <c r="G184" s="11"/>
      <c r="H184" s="11"/>
      <c r="I184" s="11"/>
      <c r="J184" s="12"/>
      <c r="K184" s="12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AD184" s="142"/>
      <c r="AE184" s="150"/>
      <c r="AF184" s="142"/>
      <c r="AG184" s="142"/>
      <c r="AL184" s="143"/>
      <c r="AM184" s="143"/>
      <c r="AN184" s="143"/>
      <c r="AO184" s="143"/>
      <c r="AP184" s="20"/>
    </row>
    <row r="185" spans="1:42" s="14" customFormat="1" x14ac:dyDescent="0.25">
      <c r="A185" s="12"/>
      <c r="B185" s="191"/>
      <c r="C185" s="191"/>
      <c r="D185" s="13"/>
      <c r="E185" s="12"/>
      <c r="F185" s="12"/>
      <c r="G185" s="11"/>
      <c r="H185" s="11"/>
      <c r="I185" s="11"/>
      <c r="J185" s="12"/>
      <c r="K185" s="12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AD185" s="142"/>
      <c r="AE185" s="150"/>
      <c r="AF185" s="142"/>
      <c r="AG185" s="142"/>
      <c r="AL185" s="143"/>
      <c r="AM185" s="143"/>
      <c r="AN185" s="143"/>
      <c r="AO185" s="143"/>
      <c r="AP185" s="20"/>
    </row>
    <row r="186" spans="1:42" s="14" customFormat="1" x14ac:dyDescent="0.25">
      <c r="A186" s="12"/>
      <c r="B186" s="191"/>
      <c r="C186" s="191"/>
      <c r="D186" s="13"/>
      <c r="E186" s="12"/>
      <c r="F186" s="12"/>
      <c r="G186" s="11"/>
      <c r="H186" s="11"/>
      <c r="I186" s="11"/>
      <c r="J186" s="12"/>
      <c r="K186" s="12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AD186" s="142"/>
      <c r="AE186" s="150"/>
      <c r="AF186" s="142"/>
      <c r="AG186" s="142"/>
      <c r="AL186" s="143"/>
      <c r="AM186" s="143"/>
      <c r="AN186" s="143"/>
      <c r="AO186" s="143"/>
      <c r="AP186" s="20"/>
    </row>
    <row r="187" spans="1:42" s="14" customFormat="1" x14ac:dyDescent="0.25">
      <c r="A187" s="12"/>
      <c r="B187" s="191"/>
      <c r="C187" s="191"/>
      <c r="D187" s="13"/>
      <c r="E187" s="12"/>
      <c r="F187" s="12"/>
      <c r="G187" s="11"/>
      <c r="H187" s="11"/>
      <c r="I187" s="11"/>
      <c r="J187" s="12"/>
      <c r="K187" s="12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AD187" s="142"/>
      <c r="AE187" s="150"/>
      <c r="AF187" s="142"/>
      <c r="AG187" s="142"/>
      <c r="AL187" s="143"/>
      <c r="AM187" s="143"/>
      <c r="AN187" s="143"/>
      <c r="AO187" s="143"/>
      <c r="AP187" s="20"/>
    </row>
    <row r="188" spans="1:42" s="14" customFormat="1" x14ac:dyDescent="0.25">
      <c r="A188" s="12"/>
      <c r="B188" s="191"/>
      <c r="C188" s="191"/>
      <c r="D188" s="13"/>
      <c r="E188" s="12"/>
      <c r="F188" s="12"/>
      <c r="G188" s="11"/>
      <c r="H188" s="11"/>
      <c r="I188" s="11"/>
      <c r="J188" s="12"/>
      <c r="K188" s="12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AD188" s="142"/>
      <c r="AE188" s="150"/>
      <c r="AF188" s="142"/>
      <c r="AG188" s="142"/>
      <c r="AL188" s="143"/>
      <c r="AM188" s="143"/>
      <c r="AN188" s="143"/>
      <c r="AO188" s="143"/>
      <c r="AP188" s="20"/>
    </row>
    <row r="189" spans="1:42" s="14" customFormat="1" x14ac:dyDescent="0.25">
      <c r="A189" s="12"/>
      <c r="B189" s="191"/>
      <c r="C189" s="191"/>
      <c r="D189" s="13"/>
      <c r="E189" s="12"/>
      <c r="F189" s="12"/>
      <c r="G189" s="11"/>
      <c r="H189" s="11"/>
      <c r="I189" s="11"/>
      <c r="J189" s="12"/>
      <c r="K189" s="1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AD189" s="142"/>
      <c r="AE189" s="150"/>
      <c r="AF189" s="142"/>
      <c r="AG189" s="142"/>
      <c r="AL189" s="143"/>
      <c r="AM189" s="143"/>
      <c r="AN189" s="143"/>
      <c r="AO189" s="143"/>
      <c r="AP189" s="20"/>
    </row>
    <row r="190" spans="1:42" s="14" customFormat="1" x14ac:dyDescent="0.25">
      <c r="A190" s="12"/>
      <c r="B190" s="191"/>
      <c r="C190" s="191"/>
      <c r="D190" s="13"/>
      <c r="E190" s="12"/>
      <c r="F190" s="12"/>
      <c r="G190" s="11"/>
      <c r="H190" s="11"/>
      <c r="I190" s="11"/>
      <c r="J190" s="12"/>
      <c r="K190" s="12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AD190" s="142"/>
      <c r="AE190" s="150"/>
      <c r="AF190" s="142"/>
      <c r="AG190" s="142"/>
      <c r="AL190" s="143"/>
      <c r="AM190" s="143"/>
      <c r="AN190" s="143"/>
      <c r="AO190" s="143"/>
      <c r="AP190" s="20"/>
    </row>
    <row r="191" spans="1:42" s="14" customFormat="1" x14ac:dyDescent="0.25">
      <c r="A191" s="12"/>
      <c r="B191" s="191"/>
      <c r="C191" s="191"/>
      <c r="D191" s="13"/>
      <c r="E191" s="12"/>
      <c r="F191" s="12"/>
      <c r="G191" s="11"/>
      <c r="H191" s="11"/>
      <c r="I191" s="11"/>
      <c r="J191" s="12"/>
      <c r="K191" s="12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AD191" s="142"/>
      <c r="AE191" s="150"/>
      <c r="AF191" s="142"/>
      <c r="AG191" s="142"/>
      <c r="AL191" s="143"/>
      <c r="AM191" s="143"/>
      <c r="AN191" s="143"/>
      <c r="AO191" s="143"/>
      <c r="AP191" s="20"/>
    </row>
    <row r="192" spans="1:42" s="14" customFormat="1" x14ac:dyDescent="0.25">
      <c r="A192" s="12"/>
      <c r="B192" s="191"/>
      <c r="C192" s="191"/>
      <c r="D192" s="13"/>
      <c r="E192" s="12"/>
      <c r="F192" s="12"/>
      <c r="G192" s="11"/>
      <c r="H192" s="11"/>
      <c r="I192" s="11"/>
      <c r="J192" s="12"/>
      <c r="K192" s="12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AD192" s="142"/>
      <c r="AE192" s="150"/>
      <c r="AF192" s="142"/>
      <c r="AG192" s="142"/>
      <c r="AL192" s="143"/>
      <c r="AM192" s="143"/>
      <c r="AN192" s="143"/>
      <c r="AO192" s="143"/>
      <c r="AP192" s="20"/>
    </row>
    <row r="193" spans="1:42" s="14" customFormat="1" x14ac:dyDescent="0.25">
      <c r="A193" s="12"/>
      <c r="B193" s="191"/>
      <c r="C193" s="191"/>
      <c r="D193" s="13"/>
      <c r="E193" s="12"/>
      <c r="F193" s="12"/>
      <c r="G193" s="11"/>
      <c r="H193" s="11"/>
      <c r="I193" s="11"/>
      <c r="J193" s="12"/>
      <c r="K193" s="12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AD193" s="142"/>
      <c r="AE193" s="150"/>
      <c r="AF193" s="142"/>
      <c r="AG193" s="142"/>
      <c r="AL193" s="143"/>
      <c r="AM193" s="143"/>
      <c r="AN193" s="143"/>
      <c r="AO193" s="143"/>
      <c r="AP193" s="20"/>
    </row>
    <row r="194" spans="1:42" s="14" customFormat="1" x14ac:dyDescent="0.25">
      <c r="A194" s="12"/>
      <c r="B194" s="191"/>
      <c r="C194" s="191"/>
      <c r="D194" s="13"/>
      <c r="E194" s="12"/>
      <c r="F194" s="12"/>
      <c r="G194" s="11"/>
      <c r="H194" s="11"/>
      <c r="I194" s="11"/>
      <c r="J194" s="12"/>
      <c r="K194" s="12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AD194" s="142"/>
      <c r="AE194" s="150"/>
      <c r="AF194" s="142"/>
      <c r="AG194" s="142"/>
      <c r="AL194" s="143"/>
      <c r="AM194" s="143"/>
      <c r="AN194" s="143"/>
      <c r="AO194" s="143"/>
      <c r="AP194" s="20"/>
    </row>
    <row r="195" spans="1:42" s="14" customFormat="1" x14ac:dyDescent="0.25">
      <c r="A195" s="12"/>
      <c r="B195" s="191"/>
      <c r="C195" s="191"/>
      <c r="D195" s="13"/>
      <c r="E195" s="12"/>
      <c r="F195" s="12"/>
      <c r="G195" s="11"/>
      <c r="H195" s="11"/>
      <c r="I195" s="11"/>
      <c r="J195" s="12"/>
      <c r="K195" s="12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AD195" s="142"/>
      <c r="AE195" s="150"/>
      <c r="AF195" s="142"/>
      <c r="AG195" s="142"/>
      <c r="AL195" s="143"/>
      <c r="AM195" s="143"/>
      <c r="AN195" s="143"/>
      <c r="AO195" s="143"/>
      <c r="AP195" s="20"/>
    </row>
    <row r="196" spans="1:42" s="14" customFormat="1" x14ac:dyDescent="0.25">
      <c r="A196" s="12"/>
      <c r="B196" s="191"/>
      <c r="C196" s="191"/>
      <c r="D196" s="13"/>
      <c r="E196" s="12"/>
      <c r="F196" s="12"/>
      <c r="G196" s="11"/>
      <c r="H196" s="11"/>
      <c r="I196" s="11"/>
      <c r="J196" s="12"/>
      <c r="K196" s="12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AD196" s="142"/>
      <c r="AE196" s="150"/>
      <c r="AF196" s="142"/>
      <c r="AG196" s="142"/>
      <c r="AL196" s="143"/>
      <c r="AM196" s="143"/>
      <c r="AN196" s="143"/>
      <c r="AO196" s="143"/>
      <c r="AP196" s="20"/>
    </row>
    <row r="197" spans="1:42" s="14" customFormat="1" x14ac:dyDescent="0.25">
      <c r="A197" s="12"/>
      <c r="B197" s="191"/>
      <c r="C197" s="191"/>
      <c r="D197" s="13"/>
      <c r="E197" s="12"/>
      <c r="F197" s="12"/>
      <c r="G197" s="11"/>
      <c r="H197" s="11"/>
      <c r="I197" s="11"/>
      <c r="J197" s="12"/>
      <c r="K197" s="12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AD197" s="142"/>
      <c r="AE197" s="150"/>
      <c r="AF197" s="142"/>
      <c r="AG197" s="142"/>
      <c r="AL197" s="143"/>
      <c r="AM197" s="143"/>
      <c r="AN197" s="143"/>
      <c r="AO197" s="143"/>
      <c r="AP197" s="20"/>
    </row>
    <row r="198" spans="1:42" s="14" customFormat="1" x14ac:dyDescent="0.25">
      <c r="A198" s="12"/>
      <c r="B198" s="191"/>
      <c r="C198" s="191"/>
      <c r="D198" s="13"/>
      <c r="E198" s="12"/>
      <c r="F198" s="12"/>
      <c r="G198" s="11"/>
      <c r="H198" s="11"/>
      <c r="I198" s="11"/>
      <c r="J198" s="12"/>
      <c r="K198" s="12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AD198" s="142"/>
      <c r="AE198" s="150"/>
      <c r="AF198" s="142"/>
      <c r="AG198" s="142"/>
      <c r="AL198" s="143"/>
      <c r="AM198" s="143"/>
      <c r="AN198" s="143"/>
      <c r="AO198" s="143"/>
      <c r="AP198" s="20"/>
    </row>
    <row r="199" spans="1:42" s="14" customFormat="1" x14ac:dyDescent="0.25">
      <c r="A199" s="12"/>
      <c r="B199" s="191"/>
      <c r="C199" s="191"/>
      <c r="D199" s="13"/>
      <c r="E199" s="12"/>
      <c r="F199" s="12"/>
      <c r="G199" s="11"/>
      <c r="H199" s="11"/>
      <c r="I199" s="11"/>
      <c r="J199" s="12"/>
      <c r="K199" s="12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AD199" s="142"/>
      <c r="AE199" s="150"/>
      <c r="AF199" s="142"/>
      <c r="AG199" s="142"/>
      <c r="AL199" s="143"/>
      <c r="AM199" s="143"/>
      <c r="AN199" s="143"/>
      <c r="AO199" s="143"/>
      <c r="AP199" s="20"/>
    </row>
    <row r="200" spans="1:42" s="14" customFormat="1" x14ac:dyDescent="0.25">
      <c r="A200" s="12"/>
      <c r="B200" s="191"/>
      <c r="C200" s="191"/>
      <c r="D200" s="13"/>
      <c r="E200" s="12"/>
      <c r="F200" s="12"/>
      <c r="G200" s="11"/>
      <c r="H200" s="11"/>
      <c r="I200" s="11"/>
      <c r="J200" s="12"/>
      <c r="K200" s="12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AD200" s="142"/>
      <c r="AE200" s="150"/>
      <c r="AF200" s="142"/>
      <c r="AG200" s="142"/>
      <c r="AL200" s="143"/>
      <c r="AM200" s="143"/>
      <c r="AN200" s="143"/>
      <c r="AO200" s="143"/>
      <c r="AP200" s="20"/>
    </row>
    <row r="201" spans="1:42" s="14" customFormat="1" x14ac:dyDescent="0.25">
      <c r="A201" s="12"/>
      <c r="B201" s="191"/>
      <c r="C201" s="191"/>
      <c r="D201" s="13"/>
      <c r="E201" s="12"/>
      <c r="F201" s="12"/>
      <c r="G201" s="11"/>
      <c r="H201" s="11"/>
      <c r="I201" s="11"/>
      <c r="J201" s="12"/>
      <c r="K201" s="12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AD201" s="142"/>
      <c r="AE201" s="150"/>
      <c r="AF201" s="142"/>
      <c r="AG201" s="142"/>
      <c r="AL201" s="143"/>
      <c r="AM201" s="143"/>
      <c r="AN201" s="143"/>
      <c r="AO201" s="143"/>
      <c r="AP201" s="20"/>
    </row>
    <row r="202" spans="1:42" s="14" customFormat="1" x14ac:dyDescent="0.25">
      <c r="A202" s="12"/>
      <c r="B202" s="191"/>
      <c r="C202" s="191"/>
      <c r="D202" s="13"/>
      <c r="E202" s="12"/>
      <c r="F202" s="12"/>
      <c r="G202" s="11"/>
      <c r="H202" s="11"/>
      <c r="I202" s="11"/>
      <c r="J202" s="12"/>
      <c r="K202" s="12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AD202" s="142"/>
      <c r="AE202" s="150"/>
      <c r="AF202" s="142"/>
      <c r="AG202" s="142"/>
      <c r="AL202" s="143"/>
      <c r="AM202" s="143"/>
      <c r="AN202" s="143"/>
      <c r="AO202" s="143"/>
      <c r="AP202" s="20"/>
    </row>
    <row r="203" spans="1:42" s="14" customFormat="1" x14ac:dyDescent="0.25">
      <c r="A203" s="12"/>
      <c r="B203" s="191"/>
      <c r="C203" s="191"/>
      <c r="D203" s="13"/>
      <c r="E203" s="12"/>
      <c r="F203" s="12"/>
      <c r="G203" s="11"/>
      <c r="H203" s="11"/>
      <c r="I203" s="11"/>
      <c r="J203" s="12"/>
      <c r="K203" s="12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AD203" s="142"/>
      <c r="AE203" s="150"/>
      <c r="AF203" s="142"/>
      <c r="AG203" s="142"/>
      <c r="AL203" s="143"/>
      <c r="AM203" s="143"/>
      <c r="AN203" s="143"/>
      <c r="AO203" s="143"/>
      <c r="AP203" s="20"/>
    </row>
    <row r="204" spans="1:42" s="14" customFormat="1" x14ac:dyDescent="0.25">
      <c r="A204" s="12"/>
      <c r="B204" s="191"/>
      <c r="C204" s="191"/>
      <c r="D204" s="13"/>
      <c r="E204" s="12"/>
      <c r="F204" s="12"/>
      <c r="G204" s="11"/>
      <c r="H204" s="11"/>
      <c r="I204" s="11"/>
      <c r="J204" s="12"/>
      <c r="K204" s="12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AD204" s="142"/>
      <c r="AE204" s="150"/>
      <c r="AF204" s="142"/>
      <c r="AG204" s="142"/>
      <c r="AL204" s="143"/>
      <c r="AM204" s="143"/>
      <c r="AN204" s="143"/>
      <c r="AO204" s="143"/>
      <c r="AP204" s="20"/>
    </row>
    <row r="205" spans="1:42" s="14" customFormat="1" x14ac:dyDescent="0.25">
      <c r="A205" s="12"/>
      <c r="B205" s="191"/>
      <c r="C205" s="191"/>
      <c r="D205" s="13"/>
      <c r="E205" s="12"/>
      <c r="F205" s="12"/>
      <c r="G205" s="11"/>
      <c r="H205" s="11"/>
      <c r="I205" s="11"/>
      <c r="J205" s="12"/>
      <c r="K205" s="12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AD205" s="142"/>
      <c r="AE205" s="150"/>
      <c r="AF205" s="142"/>
      <c r="AG205" s="142"/>
      <c r="AL205" s="143"/>
      <c r="AM205" s="143"/>
      <c r="AN205" s="143"/>
      <c r="AO205" s="143"/>
      <c r="AP205" s="20"/>
    </row>
    <row r="206" spans="1:42" s="14" customFormat="1" x14ac:dyDescent="0.25">
      <c r="A206" s="12"/>
      <c r="B206" s="191"/>
      <c r="C206" s="191"/>
      <c r="D206" s="13"/>
      <c r="E206" s="12"/>
      <c r="F206" s="12"/>
      <c r="G206" s="11"/>
      <c r="H206" s="11"/>
      <c r="I206" s="11"/>
      <c r="J206" s="12"/>
      <c r="K206" s="12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AD206" s="142"/>
      <c r="AE206" s="150"/>
      <c r="AF206" s="142"/>
      <c r="AG206" s="142"/>
      <c r="AL206" s="143"/>
      <c r="AM206" s="143"/>
      <c r="AN206" s="143"/>
      <c r="AO206" s="143"/>
      <c r="AP206" s="20"/>
    </row>
    <row r="207" spans="1:42" s="14" customFormat="1" x14ac:dyDescent="0.25">
      <c r="A207" s="12"/>
      <c r="B207" s="191"/>
      <c r="C207" s="191"/>
      <c r="D207" s="13"/>
      <c r="E207" s="12"/>
      <c r="F207" s="12"/>
      <c r="G207" s="11"/>
      <c r="H207" s="11"/>
      <c r="I207" s="11"/>
      <c r="J207" s="12"/>
      <c r="K207" s="12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AD207" s="142"/>
      <c r="AE207" s="150"/>
      <c r="AF207" s="142"/>
      <c r="AG207" s="142"/>
      <c r="AL207" s="143"/>
      <c r="AM207" s="143"/>
      <c r="AN207" s="143"/>
      <c r="AO207" s="143"/>
      <c r="AP207" s="20"/>
    </row>
    <row r="208" spans="1:42" s="14" customFormat="1" x14ac:dyDescent="0.25">
      <c r="A208" s="12"/>
      <c r="B208" s="191"/>
      <c r="C208" s="191"/>
      <c r="D208" s="13"/>
      <c r="E208" s="12"/>
      <c r="F208" s="12"/>
      <c r="G208" s="11"/>
      <c r="H208" s="11"/>
      <c r="I208" s="11"/>
      <c r="J208" s="12"/>
      <c r="K208" s="12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AD208" s="142"/>
      <c r="AE208" s="150"/>
      <c r="AF208" s="142"/>
      <c r="AG208" s="142"/>
      <c r="AL208" s="143"/>
      <c r="AM208" s="143"/>
      <c r="AN208" s="143"/>
      <c r="AO208" s="143"/>
      <c r="AP208" s="20"/>
    </row>
    <row r="209" spans="1:76" s="14" customFormat="1" x14ac:dyDescent="0.25">
      <c r="A209" s="12"/>
      <c r="B209" s="191"/>
      <c r="C209" s="191"/>
      <c r="D209" s="13"/>
      <c r="E209" s="12"/>
      <c r="F209" s="12"/>
      <c r="G209" s="11"/>
      <c r="H209" s="11"/>
      <c r="I209" s="11"/>
      <c r="J209" s="12"/>
      <c r="K209" s="12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AD209" s="142"/>
      <c r="AE209" s="150"/>
      <c r="AF209" s="142"/>
      <c r="AG209" s="142"/>
      <c r="AL209" s="143"/>
      <c r="AM209" s="143"/>
      <c r="AN209" s="143"/>
      <c r="AO209" s="143"/>
      <c r="AP209" s="20"/>
    </row>
    <row r="210" spans="1:76" s="14" customFormat="1" x14ac:dyDescent="0.25">
      <c r="A210" s="12"/>
      <c r="B210" s="191"/>
      <c r="C210" s="191"/>
      <c r="D210" s="13"/>
      <c r="E210" s="12"/>
      <c r="F210" s="12"/>
      <c r="G210" s="11"/>
      <c r="H210" s="11"/>
      <c r="I210" s="11"/>
      <c r="J210" s="12"/>
      <c r="K210" s="12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AD210" s="142"/>
      <c r="AE210" s="150"/>
      <c r="AF210" s="142"/>
      <c r="AG210" s="142"/>
      <c r="AL210" s="143"/>
      <c r="AM210" s="143"/>
      <c r="AN210" s="143"/>
      <c r="AO210" s="143"/>
      <c r="AP210" s="20"/>
    </row>
    <row r="211" spans="1:76" s="14" customFormat="1" x14ac:dyDescent="0.25">
      <c r="A211" s="12"/>
      <c r="B211" s="191"/>
      <c r="C211" s="191"/>
      <c r="D211" s="13"/>
      <c r="E211" s="12"/>
      <c r="F211" s="12"/>
      <c r="G211" s="11"/>
      <c r="H211" s="11"/>
      <c r="I211" s="11"/>
      <c r="J211" s="12"/>
      <c r="K211" s="12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AD211" s="142"/>
      <c r="AE211" s="150"/>
      <c r="AF211" s="142"/>
      <c r="AG211" s="142"/>
      <c r="AL211" s="143"/>
      <c r="AM211" s="143"/>
      <c r="AN211" s="143"/>
      <c r="AO211" s="143"/>
      <c r="AP211" s="20"/>
    </row>
    <row r="212" spans="1:76" s="14" customFormat="1" x14ac:dyDescent="0.25">
      <c r="A212" s="12"/>
      <c r="B212" s="191"/>
      <c r="C212" s="191"/>
      <c r="D212" s="13"/>
      <c r="E212" s="12"/>
      <c r="F212" s="12"/>
      <c r="G212" s="11"/>
      <c r="H212" s="11"/>
      <c r="I212" s="11"/>
      <c r="J212" s="12"/>
      <c r="K212" s="12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AD212" s="142"/>
      <c r="AE212" s="150"/>
      <c r="AF212" s="142"/>
      <c r="AG212" s="142"/>
      <c r="AL212" s="143"/>
      <c r="AM212" s="143"/>
      <c r="AN212" s="143"/>
      <c r="AO212" s="143"/>
      <c r="AP212" s="20"/>
    </row>
    <row r="213" spans="1:76" s="14" customFormat="1" x14ac:dyDescent="0.25">
      <c r="A213" s="12"/>
      <c r="B213" s="191"/>
      <c r="C213" s="191"/>
      <c r="D213" s="13"/>
      <c r="E213" s="12"/>
      <c r="F213" s="12"/>
      <c r="G213" s="11"/>
      <c r="H213" s="11"/>
      <c r="I213" s="11"/>
      <c r="J213" s="12"/>
      <c r="K213" s="12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AD213" s="142"/>
      <c r="AE213" s="150"/>
      <c r="AF213" s="142"/>
      <c r="AG213" s="142"/>
      <c r="AL213" s="143"/>
      <c r="AM213" s="143"/>
      <c r="AN213" s="143"/>
      <c r="AO213" s="143"/>
      <c r="AP213" s="20"/>
    </row>
    <row r="214" spans="1:76" s="14" customFormat="1" x14ac:dyDescent="0.25">
      <c r="A214" s="12"/>
      <c r="B214" s="191"/>
      <c r="C214" s="191"/>
      <c r="D214" s="13"/>
      <c r="E214" s="12"/>
      <c r="F214" s="12"/>
      <c r="G214" s="11"/>
      <c r="H214" s="11"/>
      <c r="I214" s="11"/>
      <c r="J214" s="12"/>
      <c r="K214" s="12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AD214" s="142"/>
      <c r="AE214" s="150"/>
      <c r="AF214" s="142"/>
      <c r="AG214" s="142"/>
      <c r="AL214" s="143"/>
      <c r="AM214" s="143"/>
      <c r="AN214" s="143"/>
      <c r="AO214" s="143"/>
      <c r="AP214" s="20"/>
    </row>
    <row r="215" spans="1:76" s="14" customFormat="1" x14ac:dyDescent="0.25">
      <c r="A215" s="12"/>
      <c r="B215" s="191"/>
      <c r="C215" s="191"/>
      <c r="D215" s="13"/>
      <c r="E215" s="12"/>
      <c r="F215" s="12"/>
      <c r="G215" s="11"/>
      <c r="H215" s="11"/>
      <c r="I215" s="11"/>
      <c r="J215" s="12"/>
      <c r="K215" s="12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AD215" s="142"/>
      <c r="AE215" s="150"/>
      <c r="AF215" s="142"/>
      <c r="AG215" s="142"/>
      <c r="AL215" s="143"/>
      <c r="AM215" s="143"/>
      <c r="AN215" s="143"/>
      <c r="AO215" s="143"/>
      <c r="AP215" s="20"/>
    </row>
    <row r="216" spans="1:76" s="14" customFormat="1" x14ac:dyDescent="0.25">
      <c r="A216" s="12"/>
      <c r="B216" s="191"/>
      <c r="C216" s="191"/>
      <c r="D216" s="13"/>
      <c r="E216" s="12"/>
      <c r="F216" s="12"/>
      <c r="G216" s="11"/>
      <c r="H216" s="11"/>
      <c r="I216" s="11"/>
      <c r="J216" s="12"/>
      <c r="K216" s="12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AD216" s="142"/>
      <c r="AE216" s="150"/>
      <c r="AF216" s="142"/>
      <c r="AG216" s="142"/>
      <c r="AL216" s="143"/>
      <c r="AM216" s="143"/>
      <c r="AN216" s="143"/>
      <c r="AO216" s="143"/>
      <c r="AP216" s="20"/>
    </row>
    <row r="217" spans="1:76" s="14" customFormat="1" x14ac:dyDescent="0.25">
      <c r="A217" s="12"/>
      <c r="B217" s="191"/>
      <c r="C217" s="191"/>
      <c r="D217" s="13"/>
      <c r="E217" s="12"/>
      <c r="F217" s="12"/>
      <c r="G217" s="11"/>
      <c r="H217" s="11"/>
      <c r="I217" s="11"/>
      <c r="J217" s="12"/>
      <c r="K217" s="12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AD217" s="142"/>
      <c r="AE217" s="150"/>
      <c r="AF217" s="142"/>
      <c r="AG217" s="142"/>
      <c r="AL217" s="143"/>
      <c r="AM217" s="143"/>
      <c r="AN217" s="143"/>
      <c r="AO217" s="143"/>
      <c r="AP217" s="20"/>
    </row>
    <row r="218" spans="1:76" s="14" customFormat="1" x14ac:dyDescent="0.25">
      <c r="A218" s="12"/>
      <c r="B218" s="191"/>
      <c r="C218" s="191"/>
      <c r="D218" s="13"/>
      <c r="E218" s="12"/>
      <c r="F218" s="12"/>
      <c r="G218" s="11"/>
      <c r="H218" s="11"/>
      <c r="I218" s="11"/>
      <c r="J218" s="12"/>
      <c r="K218" s="12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AD218" s="142"/>
      <c r="AE218" s="150"/>
      <c r="AF218" s="142"/>
      <c r="AG218" s="142"/>
      <c r="AL218" s="143"/>
      <c r="AM218" s="143"/>
      <c r="AN218" s="143"/>
      <c r="AO218" s="143"/>
      <c r="AP218" s="20"/>
    </row>
    <row r="219" spans="1:76" s="14" customFormat="1" x14ac:dyDescent="0.25">
      <c r="A219" s="12"/>
      <c r="B219" s="191"/>
      <c r="C219" s="191"/>
      <c r="D219" s="13"/>
      <c r="E219" s="12"/>
      <c r="F219" s="12"/>
      <c r="G219" s="11"/>
      <c r="H219" s="11"/>
      <c r="I219" s="11"/>
      <c r="J219" s="12"/>
      <c r="K219" s="12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AD219" s="142"/>
      <c r="AE219" s="150"/>
      <c r="AF219" s="142"/>
      <c r="AG219" s="142"/>
      <c r="AL219" s="143"/>
      <c r="AM219" s="143"/>
      <c r="AN219" s="143"/>
      <c r="AO219" s="143"/>
      <c r="AP219" s="20"/>
    </row>
    <row r="220" spans="1:76" s="14" customFormat="1" x14ac:dyDescent="0.25">
      <c r="A220" s="12"/>
      <c r="B220" s="191"/>
      <c r="C220" s="191"/>
      <c r="D220" s="13"/>
      <c r="E220" s="12"/>
      <c r="F220" s="12"/>
      <c r="G220" s="11"/>
      <c r="H220" s="11"/>
      <c r="I220" s="11"/>
      <c r="J220" s="12"/>
      <c r="K220" s="12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AD220" s="142"/>
      <c r="AE220" s="150"/>
      <c r="AF220" s="142"/>
      <c r="AG220" s="142"/>
      <c r="AL220" s="143"/>
      <c r="AM220" s="143"/>
      <c r="AN220" s="143"/>
      <c r="AO220" s="143"/>
      <c r="AP220" s="20"/>
    </row>
    <row r="221" spans="1:76" s="14" customFormat="1" x14ac:dyDescent="0.25">
      <c r="A221" s="12"/>
      <c r="B221" s="191"/>
      <c r="C221" s="191"/>
      <c r="D221" s="13"/>
      <c r="E221" s="12"/>
      <c r="F221" s="12"/>
      <c r="G221" s="11"/>
      <c r="H221" s="11"/>
      <c r="I221" s="11"/>
      <c r="J221" s="12"/>
      <c r="K221" s="12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AD221" s="142"/>
      <c r="AE221" s="150"/>
      <c r="AF221" s="142"/>
      <c r="AG221" s="142"/>
      <c r="AL221" s="143"/>
      <c r="AM221" s="143"/>
      <c r="AN221" s="143"/>
      <c r="AO221" s="143"/>
      <c r="AP221" s="20"/>
    </row>
    <row r="222" spans="1:76" s="12" customFormat="1" x14ac:dyDescent="0.25">
      <c r="A222" s="18"/>
      <c r="B222" s="191"/>
      <c r="C222" s="191"/>
      <c r="D222" s="13"/>
      <c r="G222" s="11"/>
      <c r="H222" s="11"/>
      <c r="I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4"/>
      <c r="AA222" s="14"/>
      <c r="AB222" s="14"/>
      <c r="AC222" s="14"/>
      <c r="AD222" s="142"/>
      <c r="AE222" s="150"/>
      <c r="AF222" s="142"/>
      <c r="AG222" s="142"/>
      <c r="AH222" s="14"/>
      <c r="AI222" s="14"/>
      <c r="AJ222" s="14"/>
      <c r="AK222" s="14"/>
      <c r="AL222" s="143"/>
      <c r="AM222" s="143"/>
      <c r="AN222" s="143"/>
      <c r="AO222" s="143"/>
      <c r="AP222" s="20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</row>
    <row r="223" spans="1:76" s="12" customFormat="1" x14ac:dyDescent="0.25">
      <c r="A223" s="18"/>
      <c r="B223" s="191"/>
      <c r="C223" s="191"/>
      <c r="D223" s="13"/>
      <c r="G223" s="11"/>
      <c r="H223" s="11"/>
      <c r="I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4"/>
      <c r="AA223" s="14"/>
      <c r="AB223" s="14"/>
      <c r="AC223" s="14"/>
      <c r="AD223" s="142"/>
      <c r="AE223" s="150"/>
      <c r="AF223" s="142"/>
      <c r="AG223" s="142"/>
      <c r="AH223" s="14"/>
      <c r="AI223" s="14"/>
      <c r="AJ223" s="14"/>
      <c r="AK223" s="14"/>
      <c r="AL223" s="143"/>
      <c r="AM223" s="143"/>
      <c r="AN223" s="143"/>
      <c r="AO223" s="143"/>
      <c r="AP223" s="20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</row>
    <row r="224" spans="1:76" s="12" customFormat="1" x14ac:dyDescent="0.25">
      <c r="A224" s="18"/>
      <c r="B224" s="191"/>
      <c r="C224" s="191"/>
      <c r="D224" s="13"/>
      <c r="G224" s="11"/>
      <c r="H224" s="11"/>
      <c r="I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4"/>
      <c r="AA224" s="14"/>
      <c r="AB224" s="14"/>
      <c r="AC224" s="14"/>
      <c r="AD224" s="142"/>
      <c r="AE224" s="150"/>
      <c r="AF224" s="142"/>
      <c r="AG224" s="142"/>
      <c r="AH224" s="14"/>
      <c r="AI224" s="14"/>
      <c r="AJ224" s="14"/>
      <c r="AK224" s="14"/>
      <c r="AL224" s="143"/>
      <c r="AM224" s="143"/>
      <c r="AN224" s="143"/>
      <c r="AO224" s="143"/>
      <c r="AP224" s="20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</row>
    <row r="225" spans="1:76" s="12" customFormat="1" x14ac:dyDescent="0.25">
      <c r="A225" s="18"/>
      <c r="B225" s="191"/>
      <c r="C225" s="191"/>
      <c r="D225" s="13"/>
      <c r="G225" s="11"/>
      <c r="H225" s="11"/>
      <c r="I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4"/>
      <c r="AA225" s="14"/>
      <c r="AB225" s="14"/>
      <c r="AC225" s="14"/>
      <c r="AD225" s="142"/>
      <c r="AE225" s="150"/>
      <c r="AF225" s="142"/>
      <c r="AG225" s="142"/>
      <c r="AH225" s="14"/>
      <c r="AI225" s="14"/>
      <c r="AJ225" s="14"/>
      <c r="AK225" s="14"/>
      <c r="AL225" s="143"/>
      <c r="AM225" s="143"/>
      <c r="AN225" s="143"/>
      <c r="AO225" s="143"/>
      <c r="AP225" s="20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</row>
    <row r="226" spans="1:76" s="12" customFormat="1" x14ac:dyDescent="0.25">
      <c r="A226" s="18"/>
      <c r="B226" s="191"/>
      <c r="C226" s="191"/>
      <c r="D226" s="13"/>
      <c r="G226" s="11"/>
      <c r="H226" s="11"/>
      <c r="I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4"/>
      <c r="AA226" s="14"/>
      <c r="AB226" s="14"/>
      <c r="AC226" s="14"/>
      <c r="AD226" s="142"/>
      <c r="AE226" s="150"/>
      <c r="AF226" s="142"/>
      <c r="AG226" s="142"/>
      <c r="AH226" s="14"/>
      <c r="AI226" s="14"/>
      <c r="AJ226" s="14"/>
      <c r="AK226" s="14"/>
      <c r="AL226" s="143"/>
      <c r="AM226" s="143"/>
      <c r="AN226" s="143"/>
      <c r="AO226" s="143"/>
      <c r="AP226" s="20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</row>
    <row r="227" spans="1:76" s="12" customFormat="1" x14ac:dyDescent="0.25">
      <c r="A227" s="18"/>
      <c r="B227" s="191"/>
      <c r="C227" s="191"/>
      <c r="D227" s="13"/>
      <c r="G227" s="11"/>
      <c r="H227" s="11"/>
      <c r="I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4"/>
      <c r="AA227" s="14"/>
      <c r="AB227" s="14"/>
      <c r="AC227" s="14"/>
      <c r="AD227" s="142"/>
      <c r="AE227" s="150"/>
      <c r="AF227" s="142"/>
      <c r="AG227" s="142"/>
      <c r="AH227" s="14"/>
      <c r="AI227" s="14"/>
      <c r="AJ227" s="14"/>
      <c r="AK227" s="14"/>
      <c r="AL227" s="143"/>
      <c r="AM227" s="143"/>
      <c r="AN227" s="143"/>
      <c r="AO227" s="143"/>
      <c r="AP227" s="20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</row>
    <row r="228" spans="1:76" s="12" customFormat="1" x14ac:dyDescent="0.25">
      <c r="A228" s="18"/>
      <c r="B228" s="191"/>
      <c r="C228" s="191"/>
      <c r="D228" s="13"/>
      <c r="G228" s="11"/>
      <c r="H228" s="11"/>
      <c r="I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4"/>
      <c r="AA228" s="14"/>
      <c r="AB228" s="14"/>
      <c r="AC228" s="14"/>
      <c r="AD228" s="142"/>
      <c r="AE228" s="150"/>
      <c r="AF228" s="142"/>
      <c r="AG228" s="142"/>
      <c r="AH228" s="14"/>
      <c r="AI228" s="14"/>
      <c r="AJ228" s="14"/>
      <c r="AK228" s="14"/>
      <c r="AL228" s="143"/>
      <c r="AM228" s="143"/>
      <c r="AN228" s="143"/>
      <c r="AO228" s="143"/>
      <c r="AP228" s="20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</row>
    <row r="229" spans="1:76" s="12" customFormat="1" x14ac:dyDescent="0.25">
      <c r="A229" s="18"/>
      <c r="B229" s="191"/>
      <c r="C229" s="191"/>
      <c r="D229" s="13"/>
      <c r="G229" s="11"/>
      <c r="H229" s="11"/>
      <c r="I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4"/>
      <c r="AA229" s="14"/>
      <c r="AB229" s="14"/>
      <c r="AC229" s="14"/>
      <c r="AD229" s="142"/>
      <c r="AE229" s="150"/>
      <c r="AF229" s="142"/>
      <c r="AG229" s="142"/>
      <c r="AH229" s="14"/>
      <c r="AI229" s="14"/>
      <c r="AJ229" s="14"/>
      <c r="AK229" s="14"/>
      <c r="AL229" s="143"/>
      <c r="AM229" s="143"/>
      <c r="AN229" s="143"/>
      <c r="AO229" s="143"/>
      <c r="AP229" s="20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</row>
    <row r="230" spans="1:76" s="12" customFormat="1" x14ac:dyDescent="0.25">
      <c r="A230" s="18"/>
      <c r="B230" s="191"/>
      <c r="C230" s="191"/>
      <c r="D230" s="13"/>
      <c r="G230" s="11"/>
      <c r="H230" s="11"/>
      <c r="I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4"/>
      <c r="AA230" s="14"/>
      <c r="AB230" s="14"/>
      <c r="AC230" s="14"/>
      <c r="AD230" s="142"/>
      <c r="AE230" s="150"/>
      <c r="AF230" s="142"/>
      <c r="AG230" s="142"/>
      <c r="AH230" s="14"/>
      <c r="AI230" s="14"/>
      <c r="AJ230" s="14"/>
      <c r="AK230" s="14"/>
      <c r="AL230" s="143"/>
      <c r="AM230" s="143"/>
      <c r="AN230" s="143"/>
      <c r="AO230" s="143"/>
      <c r="AP230" s="20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</row>
    <row r="231" spans="1:76" s="12" customFormat="1" x14ac:dyDescent="0.25">
      <c r="A231" s="18"/>
      <c r="B231" s="191"/>
      <c r="C231" s="191"/>
      <c r="D231" s="13"/>
      <c r="G231" s="11"/>
      <c r="H231" s="11"/>
      <c r="I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4"/>
      <c r="AA231" s="14"/>
      <c r="AB231" s="14"/>
      <c r="AC231" s="14"/>
      <c r="AD231" s="142"/>
      <c r="AE231" s="150"/>
      <c r="AF231" s="142"/>
      <c r="AG231" s="142"/>
      <c r="AH231" s="14"/>
      <c r="AI231" s="14"/>
      <c r="AJ231" s="14"/>
      <c r="AK231" s="14"/>
      <c r="AL231" s="143"/>
      <c r="AM231" s="143"/>
      <c r="AN231" s="143"/>
      <c r="AO231" s="143"/>
      <c r="AP231" s="20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</row>
    <row r="232" spans="1:76" s="12" customFormat="1" ht="12.75" x14ac:dyDescent="0.2">
      <c r="A232" s="18"/>
      <c r="B232" s="191"/>
      <c r="C232" s="191"/>
      <c r="D232" s="13"/>
      <c r="G232" s="11"/>
      <c r="H232" s="11"/>
      <c r="I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4"/>
      <c r="AA232" s="14"/>
      <c r="AB232" s="14"/>
      <c r="AC232" s="14"/>
      <c r="AD232" s="142"/>
      <c r="AE232" s="139"/>
      <c r="AF232" s="142"/>
      <c r="AG232" s="142"/>
      <c r="AH232" s="14"/>
      <c r="AI232" s="14"/>
      <c r="AJ232" s="14"/>
      <c r="AK232" s="14"/>
      <c r="AL232" s="143"/>
      <c r="AM232" s="143"/>
      <c r="AN232" s="143"/>
      <c r="AO232" s="143"/>
      <c r="AP232" s="20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</row>
    <row r="233" spans="1:76" s="12" customFormat="1" ht="12.75" x14ac:dyDescent="0.2">
      <c r="A233" s="18"/>
      <c r="B233" s="191"/>
      <c r="C233" s="191"/>
      <c r="D233" s="13"/>
      <c r="G233" s="11"/>
      <c r="H233" s="11"/>
      <c r="I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4"/>
      <c r="AA233" s="14"/>
      <c r="AB233" s="14"/>
      <c r="AC233" s="14"/>
      <c r="AD233" s="142"/>
      <c r="AE233" s="139"/>
      <c r="AF233" s="142"/>
      <c r="AG233" s="142"/>
      <c r="AH233" s="14"/>
      <c r="AI233" s="14"/>
      <c r="AJ233" s="14"/>
      <c r="AK233" s="14"/>
      <c r="AL233" s="143"/>
      <c r="AM233" s="143"/>
      <c r="AN233" s="143"/>
      <c r="AO233" s="143"/>
      <c r="AP233" s="20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</row>
    <row r="234" spans="1:76" s="12" customFormat="1" ht="12.75" x14ac:dyDescent="0.2">
      <c r="A234" s="18"/>
      <c r="B234" s="191"/>
      <c r="C234" s="191"/>
      <c r="D234" s="13"/>
      <c r="G234" s="11"/>
      <c r="H234" s="11"/>
      <c r="I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4"/>
      <c r="AA234" s="14"/>
      <c r="AB234" s="14"/>
      <c r="AC234" s="14"/>
      <c r="AD234" s="142"/>
      <c r="AE234" s="139"/>
      <c r="AF234" s="142"/>
      <c r="AG234" s="142"/>
      <c r="AH234" s="14"/>
      <c r="AI234" s="14"/>
      <c r="AJ234" s="14"/>
      <c r="AK234" s="14"/>
      <c r="AL234" s="143"/>
      <c r="AM234" s="143"/>
      <c r="AN234" s="143"/>
      <c r="AO234" s="143"/>
      <c r="AP234" s="20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</row>
    <row r="235" spans="1:76" s="12" customFormat="1" ht="12.75" x14ac:dyDescent="0.2">
      <c r="A235" s="18"/>
      <c r="B235" s="191"/>
      <c r="C235" s="191"/>
      <c r="D235" s="13"/>
      <c r="G235" s="11"/>
      <c r="H235" s="11"/>
      <c r="I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4"/>
      <c r="AA235" s="14"/>
      <c r="AB235" s="14"/>
      <c r="AC235" s="14"/>
      <c r="AD235" s="142"/>
      <c r="AE235" s="139"/>
      <c r="AF235" s="142"/>
      <c r="AG235" s="142"/>
      <c r="AH235" s="14"/>
      <c r="AI235" s="14"/>
      <c r="AJ235" s="14"/>
      <c r="AK235" s="14"/>
      <c r="AL235" s="143"/>
      <c r="AM235" s="143"/>
      <c r="AN235" s="143"/>
      <c r="AO235" s="143"/>
      <c r="AP235" s="20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</row>
    <row r="236" spans="1:76" s="12" customFormat="1" ht="12.75" x14ac:dyDescent="0.2">
      <c r="A236" s="18"/>
      <c r="B236" s="191"/>
      <c r="C236" s="191"/>
      <c r="D236" s="13"/>
      <c r="G236" s="11"/>
      <c r="H236" s="11"/>
      <c r="I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4"/>
      <c r="AA236" s="14"/>
      <c r="AB236" s="14"/>
      <c r="AC236" s="14"/>
      <c r="AD236" s="142"/>
      <c r="AE236" s="139"/>
      <c r="AF236" s="142"/>
      <c r="AG236" s="142"/>
      <c r="AH236" s="14"/>
      <c r="AI236" s="14"/>
      <c r="AJ236" s="14"/>
      <c r="AK236" s="14"/>
      <c r="AL236" s="143"/>
      <c r="AM236" s="143"/>
      <c r="AN236" s="143"/>
      <c r="AO236" s="143"/>
      <c r="AP236" s="20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</row>
    <row r="237" spans="1:76" s="12" customFormat="1" ht="12.75" x14ac:dyDescent="0.2">
      <c r="A237" s="18"/>
      <c r="B237" s="191"/>
      <c r="C237" s="191"/>
      <c r="D237" s="13"/>
      <c r="G237" s="11"/>
      <c r="H237" s="11"/>
      <c r="I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4"/>
      <c r="AA237" s="14"/>
      <c r="AB237" s="14"/>
      <c r="AC237" s="14"/>
      <c r="AD237" s="142"/>
      <c r="AE237" s="139"/>
      <c r="AF237" s="142"/>
      <c r="AG237" s="142"/>
      <c r="AH237" s="14"/>
      <c r="AI237" s="14"/>
      <c r="AJ237" s="14"/>
      <c r="AK237" s="14"/>
      <c r="AL237" s="143"/>
      <c r="AM237" s="143"/>
      <c r="AN237" s="143"/>
      <c r="AO237" s="143"/>
      <c r="AP237" s="20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</row>
    <row r="238" spans="1:76" s="12" customFormat="1" ht="12.75" x14ac:dyDescent="0.2">
      <c r="A238" s="18"/>
      <c r="B238" s="191"/>
      <c r="C238" s="191"/>
      <c r="D238" s="13"/>
      <c r="G238" s="11"/>
      <c r="H238" s="11"/>
      <c r="I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4"/>
      <c r="AA238" s="14"/>
      <c r="AB238" s="14"/>
      <c r="AC238" s="14"/>
      <c r="AD238" s="142"/>
      <c r="AE238" s="139"/>
      <c r="AF238" s="142"/>
      <c r="AG238" s="142"/>
      <c r="AH238" s="14"/>
      <c r="AI238" s="14"/>
      <c r="AJ238" s="14"/>
      <c r="AK238" s="14"/>
      <c r="AL238" s="143"/>
      <c r="AM238" s="143"/>
      <c r="AN238" s="143"/>
      <c r="AO238" s="143"/>
      <c r="AP238" s="20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</row>
    <row r="239" spans="1:76" s="12" customFormat="1" ht="12.75" x14ac:dyDescent="0.2">
      <c r="A239" s="18"/>
      <c r="B239" s="191"/>
      <c r="C239" s="191"/>
      <c r="D239" s="13"/>
      <c r="G239" s="11"/>
      <c r="H239" s="11"/>
      <c r="I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4"/>
      <c r="AA239" s="14"/>
      <c r="AB239" s="14"/>
      <c r="AC239" s="14"/>
      <c r="AD239" s="142"/>
      <c r="AE239" s="139"/>
      <c r="AF239" s="142"/>
      <c r="AG239" s="142"/>
      <c r="AH239" s="14"/>
      <c r="AI239" s="14"/>
      <c r="AJ239" s="14"/>
      <c r="AK239" s="14"/>
      <c r="AL239" s="143"/>
      <c r="AM239" s="143"/>
      <c r="AN239" s="143"/>
      <c r="AO239" s="143"/>
      <c r="AP239" s="20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</row>
    <row r="240" spans="1:76" s="12" customFormat="1" ht="12.75" x14ac:dyDescent="0.2">
      <c r="A240" s="18"/>
      <c r="B240" s="191"/>
      <c r="C240" s="191"/>
      <c r="D240" s="13"/>
      <c r="G240" s="11"/>
      <c r="H240" s="11"/>
      <c r="I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4"/>
      <c r="AA240" s="14"/>
      <c r="AB240" s="14"/>
      <c r="AC240" s="14"/>
      <c r="AD240" s="142"/>
      <c r="AE240" s="139"/>
      <c r="AF240" s="142"/>
      <c r="AG240" s="142"/>
      <c r="AH240" s="14"/>
      <c r="AI240" s="14"/>
      <c r="AJ240" s="14"/>
      <c r="AK240" s="14"/>
      <c r="AL240" s="143"/>
      <c r="AM240" s="143"/>
      <c r="AN240" s="143"/>
      <c r="AO240" s="143"/>
      <c r="AP240" s="20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</row>
    <row r="241" spans="1:76" s="12" customFormat="1" ht="12.75" x14ac:dyDescent="0.2">
      <c r="A241" s="18"/>
      <c r="B241" s="191"/>
      <c r="C241" s="191"/>
      <c r="D241" s="13"/>
      <c r="G241" s="11"/>
      <c r="H241" s="11"/>
      <c r="I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4"/>
      <c r="AA241" s="14"/>
      <c r="AB241" s="14"/>
      <c r="AC241" s="14"/>
      <c r="AD241" s="142"/>
      <c r="AE241" s="139"/>
      <c r="AF241" s="142"/>
      <c r="AG241" s="142"/>
      <c r="AH241" s="14"/>
      <c r="AI241" s="14"/>
      <c r="AJ241" s="14"/>
      <c r="AK241" s="14"/>
      <c r="AL241" s="143"/>
      <c r="AM241" s="143"/>
      <c r="AN241" s="143"/>
      <c r="AO241" s="143"/>
      <c r="AP241" s="20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</row>
    <row r="242" spans="1:76" s="12" customFormat="1" ht="12.75" x14ac:dyDescent="0.2">
      <c r="A242" s="18"/>
      <c r="B242" s="191"/>
      <c r="C242" s="191"/>
      <c r="D242" s="13"/>
      <c r="G242" s="11"/>
      <c r="H242" s="11"/>
      <c r="I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4"/>
      <c r="AA242" s="14"/>
      <c r="AB242" s="14"/>
      <c r="AC242" s="14"/>
      <c r="AD242" s="142"/>
      <c r="AE242" s="139"/>
      <c r="AF242" s="142"/>
      <c r="AG242" s="142"/>
      <c r="AH242" s="14"/>
      <c r="AI242" s="14"/>
      <c r="AJ242" s="14"/>
      <c r="AK242" s="14"/>
      <c r="AL242" s="143"/>
      <c r="AM242" s="143"/>
      <c r="AN242" s="143"/>
      <c r="AO242" s="143"/>
      <c r="AP242" s="20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</row>
    <row r="243" spans="1:76" s="12" customFormat="1" ht="12.75" x14ac:dyDescent="0.2">
      <c r="A243" s="18"/>
      <c r="B243" s="191"/>
      <c r="C243" s="191"/>
      <c r="D243" s="13"/>
      <c r="G243" s="11"/>
      <c r="H243" s="11"/>
      <c r="I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4"/>
      <c r="AA243" s="14"/>
      <c r="AB243" s="14"/>
      <c r="AC243" s="14"/>
      <c r="AD243" s="142"/>
      <c r="AE243" s="139"/>
      <c r="AF243" s="142"/>
      <c r="AG243" s="142"/>
      <c r="AH243" s="14"/>
      <c r="AI243" s="14"/>
      <c r="AJ243" s="14"/>
      <c r="AK243" s="14"/>
      <c r="AL243" s="143"/>
      <c r="AM243" s="143"/>
      <c r="AN243" s="143"/>
      <c r="AO243" s="143"/>
      <c r="AP243" s="20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</row>
    <row r="244" spans="1:76" s="12" customFormat="1" ht="12.75" x14ac:dyDescent="0.2">
      <c r="A244" s="18"/>
      <c r="B244" s="191"/>
      <c r="C244" s="191"/>
      <c r="D244" s="13"/>
      <c r="G244" s="11"/>
      <c r="H244" s="11"/>
      <c r="I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4"/>
      <c r="AA244" s="14"/>
      <c r="AB244" s="14"/>
      <c r="AC244" s="14"/>
      <c r="AD244" s="142"/>
      <c r="AE244" s="139"/>
      <c r="AF244" s="142"/>
      <c r="AG244" s="142"/>
      <c r="AH244" s="14"/>
      <c r="AI244" s="14"/>
      <c r="AJ244" s="14"/>
      <c r="AK244" s="14"/>
      <c r="AL244" s="143"/>
      <c r="AM244" s="143"/>
      <c r="AN244" s="143"/>
      <c r="AO244" s="143"/>
      <c r="AP244" s="20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</row>
    <row r="245" spans="1:76" s="12" customFormat="1" ht="12.75" x14ac:dyDescent="0.2">
      <c r="A245" s="18"/>
      <c r="B245" s="191"/>
      <c r="C245" s="191"/>
      <c r="D245" s="13"/>
      <c r="G245" s="11"/>
      <c r="H245" s="11"/>
      <c r="I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4"/>
      <c r="AA245" s="14"/>
      <c r="AB245" s="14"/>
      <c r="AC245" s="14"/>
      <c r="AD245" s="142"/>
      <c r="AE245" s="139"/>
      <c r="AF245" s="142"/>
      <c r="AG245" s="142"/>
      <c r="AH245" s="14"/>
      <c r="AI245" s="14"/>
      <c r="AJ245" s="14"/>
      <c r="AK245" s="14"/>
      <c r="AL245" s="143"/>
      <c r="AM245" s="143"/>
      <c r="AN245" s="143"/>
      <c r="AO245" s="143"/>
      <c r="AP245" s="20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</row>
    <row r="246" spans="1:76" s="12" customFormat="1" ht="12.75" x14ac:dyDescent="0.2">
      <c r="A246" s="18"/>
      <c r="B246" s="191"/>
      <c r="C246" s="191"/>
      <c r="D246" s="13"/>
      <c r="G246" s="11"/>
      <c r="H246" s="11"/>
      <c r="I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4"/>
      <c r="AA246" s="14"/>
      <c r="AB246" s="14"/>
      <c r="AC246" s="14"/>
      <c r="AD246" s="142"/>
      <c r="AE246" s="139"/>
      <c r="AF246" s="142"/>
      <c r="AG246" s="142"/>
      <c r="AH246" s="14"/>
      <c r="AI246" s="14"/>
      <c r="AJ246" s="14"/>
      <c r="AK246" s="14"/>
      <c r="AL246" s="143"/>
      <c r="AM246" s="143"/>
      <c r="AN246" s="143"/>
      <c r="AO246" s="143"/>
      <c r="AP246" s="20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</row>
    <row r="247" spans="1:76" s="12" customFormat="1" ht="12.75" x14ac:dyDescent="0.2">
      <c r="A247" s="18"/>
      <c r="B247" s="191"/>
      <c r="C247" s="191"/>
      <c r="D247" s="13"/>
      <c r="G247" s="11"/>
      <c r="H247" s="11"/>
      <c r="I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4"/>
      <c r="AA247" s="14"/>
      <c r="AB247" s="14"/>
      <c r="AC247" s="14"/>
      <c r="AD247" s="142"/>
      <c r="AE247" s="139"/>
      <c r="AF247" s="142"/>
      <c r="AG247" s="142"/>
      <c r="AH247" s="14"/>
      <c r="AI247" s="14"/>
      <c r="AJ247" s="14"/>
      <c r="AK247" s="14"/>
      <c r="AL247" s="143"/>
      <c r="AM247" s="143"/>
      <c r="AN247" s="143"/>
      <c r="AO247" s="143"/>
      <c r="AP247" s="20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</row>
    <row r="248" spans="1:76" s="12" customFormat="1" ht="12.75" x14ac:dyDescent="0.2">
      <c r="A248" s="18"/>
      <c r="B248" s="191"/>
      <c r="C248" s="191"/>
      <c r="D248" s="13"/>
      <c r="G248" s="11"/>
      <c r="H248" s="11"/>
      <c r="I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4"/>
      <c r="AA248" s="14"/>
      <c r="AB248" s="14"/>
      <c r="AC248" s="14"/>
      <c r="AD248" s="142"/>
      <c r="AE248" s="139"/>
      <c r="AF248" s="142"/>
      <c r="AG248" s="142"/>
      <c r="AH248" s="14"/>
      <c r="AI248" s="14"/>
      <c r="AJ248" s="14"/>
      <c r="AK248" s="14"/>
      <c r="AL248" s="143"/>
      <c r="AM248" s="143"/>
      <c r="AN248" s="143"/>
      <c r="AO248" s="143"/>
      <c r="AP248" s="20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</row>
    <row r="249" spans="1:76" s="12" customFormat="1" ht="12.75" x14ac:dyDescent="0.2">
      <c r="A249" s="18"/>
      <c r="B249" s="191"/>
      <c r="C249" s="191"/>
      <c r="D249" s="13"/>
      <c r="G249" s="11"/>
      <c r="H249" s="11"/>
      <c r="I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4"/>
      <c r="AA249" s="14"/>
      <c r="AB249" s="14"/>
      <c r="AC249" s="14"/>
      <c r="AD249" s="142"/>
      <c r="AE249" s="139"/>
      <c r="AF249" s="142"/>
      <c r="AG249" s="142"/>
      <c r="AH249" s="14"/>
      <c r="AI249" s="14"/>
      <c r="AJ249" s="14"/>
      <c r="AK249" s="14"/>
      <c r="AL249" s="143"/>
      <c r="AM249" s="143"/>
      <c r="AN249" s="143"/>
      <c r="AO249" s="143"/>
      <c r="AP249" s="20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</row>
    <row r="250" spans="1:76" s="12" customFormat="1" ht="12.75" x14ac:dyDescent="0.2">
      <c r="A250" s="18"/>
      <c r="B250" s="191"/>
      <c r="C250" s="191"/>
      <c r="D250" s="13"/>
      <c r="G250" s="11"/>
      <c r="H250" s="11"/>
      <c r="I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4"/>
      <c r="AA250" s="14"/>
      <c r="AB250" s="14"/>
      <c r="AC250" s="14"/>
      <c r="AD250" s="142"/>
      <c r="AE250" s="139"/>
      <c r="AF250" s="142"/>
      <c r="AG250" s="142"/>
      <c r="AH250" s="14"/>
      <c r="AI250" s="14"/>
      <c r="AJ250" s="14"/>
      <c r="AK250" s="14"/>
      <c r="AL250" s="143"/>
      <c r="AM250" s="143"/>
      <c r="AN250" s="143"/>
      <c r="AO250" s="143"/>
      <c r="AP250" s="20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</row>
    <row r="251" spans="1:76" s="12" customFormat="1" ht="12.75" x14ac:dyDescent="0.2">
      <c r="A251" s="18"/>
      <c r="B251" s="191"/>
      <c r="C251" s="191"/>
      <c r="D251" s="13"/>
      <c r="G251" s="11"/>
      <c r="H251" s="11"/>
      <c r="I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4"/>
      <c r="AA251" s="14"/>
      <c r="AB251" s="14"/>
      <c r="AC251" s="14"/>
      <c r="AD251" s="142"/>
      <c r="AE251" s="139"/>
      <c r="AF251" s="142"/>
      <c r="AG251" s="142"/>
      <c r="AH251" s="14"/>
      <c r="AI251" s="14"/>
      <c r="AJ251" s="14"/>
      <c r="AK251" s="14"/>
      <c r="AL251" s="143"/>
      <c r="AM251" s="143"/>
      <c r="AN251" s="143"/>
      <c r="AO251" s="143"/>
      <c r="AP251" s="20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</row>
    <row r="252" spans="1:76" s="12" customFormat="1" ht="12.75" x14ac:dyDescent="0.2">
      <c r="A252" s="18"/>
      <c r="B252" s="191"/>
      <c r="C252" s="191"/>
      <c r="D252" s="13"/>
      <c r="G252" s="11"/>
      <c r="H252" s="11"/>
      <c r="I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4"/>
      <c r="AA252" s="14"/>
      <c r="AB252" s="14"/>
      <c r="AC252" s="14"/>
      <c r="AD252" s="142"/>
      <c r="AE252" s="139"/>
      <c r="AF252" s="142"/>
      <c r="AG252" s="142"/>
      <c r="AH252" s="14"/>
      <c r="AI252" s="14"/>
      <c r="AJ252" s="14"/>
      <c r="AK252" s="14"/>
      <c r="AL252" s="143"/>
      <c r="AM252" s="143"/>
      <c r="AN252" s="143"/>
      <c r="AO252" s="143"/>
      <c r="AP252" s="20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</row>
    <row r="253" spans="1:76" s="12" customFormat="1" ht="12.75" x14ac:dyDescent="0.2">
      <c r="A253" s="18"/>
      <c r="B253" s="191"/>
      <c r="C253" s="191"/>
      <c r="D253" s="13"/>
      <c r="G253" s="11"/>
      <c r="H253" s="11"/>
      <c r="I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4"/>
      <c r="AA253" s="14"/>
      <c r="AB253" s="14"/>
      <c r="AC253" s="14"/>
      <c r="AD253" s="142"/>
      <c r="AE253" s="139"/>
      <c r="AF253" s="142"/>
      <c r="AG253" s="142"/>
      <c r="AH253" s="14"/>
      <c r="AI253" s="14"/>
      <c r="AJ253" s="14"/>
      <c r="AK253" s="14"/>
      <c r="AL253" s="143"/>
      <c r="AM253" s="143"/>
      <c r="AN253" s="143"/>
      <c r="AO253" s="143"/>
      <c r="AP253" s="20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</row>
    <row r="254" spans="1:76" s="12" customFormat="1" ht="12.75" x14ac:dyDescent="0.2">
      <c r="A254" s="18"/>
      <c r="B254" s="191"/>
      <c r="C254" s="191"/>
      <c r="D254" s="13"/>
      <c r="G254" s="11"/>
      <c r="H254" s="11"/>
      <c r="I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4"/>
      <c r="AA254" s="14"/>
      <c r="AB254" s="14"/>
      <c r="AC254" s="14"/>
      <c r="AD254" s="142"/>
      <c r="AE254" s="139"/>
      <c r="AF254" s="142"/>
      <c r="AG254" s="142"/>
      <c r="AH254" s="14"/>
      <c r="AI254" s="14"/>
      <c r="AJ254" s="14"/>
      <c r="AK254" s="14"/>
      <c r="AL254" s="143"/>
      <c r="AM254" s="143"/>
      <c r="AN254" s="143"/>
      <c r="AO254" s="143"/>
      <c r="AP254" s="20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</row>
    <row r="255" spans="1:76" s="12" customFormat="1" ht="12.75" x14ac:dyDescent="0.2">
      <c r="A255" s="18"/>
      <c r="B255" s="191"/>
      <c r="C255" s="191"/>
      <c r="D255" s="13"/>
      <c r="G255" s="11"/>
      <c r="H255" s="11"/>
      <c r="I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4"/>
      <c r="AA255" s="14"/>
      <c r="AB255" s="14"/>
      <c r="AC255" s="14"/>
      <c r="AD255" s="142"/>
      <c r="AE255" s="139"/>
      <c r="AF255" s="142"/>
      <c r="AG255" s="142"/>
      <c r="AH255" s="14"/>
      <c r="AI255" s="14"/>
      <c r="AJ255" s="14"/>
      <c r="AK255" s="14"/>
      <c r="AL255" s="143"/>
      <c r="AM255" s="143"/>
      <c r="AN255" s="143"/>
      <c r="AO255" s="143"/>
      <c r="AP255" s="20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</row>
    <row r="256" spans="1:76" s="12" customFormat="1" ht="12.75" x14ac:dyDescent="0.2">
      <c r="A256" s="18"/>
      <c r="B256" s="191"/>
      <c r="C256" s="191"/>
      <c r="D256" s="13"/>
      <c r="G256" s="11"/>
      <c r="H256" s="11"/>
      <c r="I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4"/>
      <c r="AA256" s="14"/>
      <c r="AB256" s="14"/>
      <c r="AC256" s="14"/>
      <c r="AD256" s="142"/>
      <c r="AE256" s="139"/>
      <c r="AF256" s="142"/>
      <c r="AG256" s="142"/>
      <c r="AH256" s="14"/>
      <c r="AI256" s="14"/>
      <c r="AJ256" s="14"/>
      <c r="AK256" s="14"/>
      <c r="AL256" s="143"/>
      <c r="AM256" s="143"/>
      <c r="AN256" s="143"/>
      <c r="AO256" s="143"/>
      <c r="AP256" s="20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</row>
    <row r="257" spans="1:76" s="12" customFormat="1" ht="12.75" x14ac:dyDescent="0.2">
      <c r="A257" s="18"/>
      <c r="B257" s="191"/>
      <c r="C257" s="191"/>
      <c r="D257" s="13"/>
      <c r="G257" s="11"/>
      <c r="H257" s="11"/>
      <c r="I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4"/>
      <c r="AA257" s="14"/>
      <c r="AB257" s="14"/>
      <c r="AC257" s="14"/>
      <c r="AD257" s="142"/>
      <c r="AE257" s="139"/>
      <c r="AF257" s="142"/>
      <c r="AG257" s="142"/>
      <c r="AH257" s="14"/>
      <c r="AI257" s="14"/>
      <c r="AJ257" s="14"/>
      <c r="AK257" s="14"/>
      <c r="AL257" s="143"/>
      <c r="AM257" s="143"/>
      <c r="AN257" s="143"/>
      <c r="AO257" s="143"/>
      <c r="AP257" s="20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</row>
    <row r="258" spans="1:76" s="12" customFormat="1" ht="12.75" x14ac:dyDescent="0.2">
      <c r="A258" s="18"/>
      <c r="B258" s="191"/>
      <c r="C258" s="191"/>
      <c r="D258" s="13"/>
      <c r="G258" s="11"/>
      <c r="H258" s="11"/>
      <c r="I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4"/>
      <c r="AA258" s="14"/>
      <c r="AB258" s="14"/>
      <c r="AC258" s="14"/>
      <c r="AD258" s="142"/>
      <c r="AE258" s="139"/>
      <c r="AF258" s="142"/>
      <c r="AG258" s="142"/>
      <c r="AH258" s="14"/>
      <c r="AI258" s="14"/>
      <c r="AJ258" s="14"/>
      <c r="AK258" s="14"/>
      <c r="AL258" s="143"/>
      <c r="AM258" s="143"/>
      <c r="AN258" s="143"/>
      <c r="AO258" s="143"/>
      <c r="AP258" s="20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</row>
    <row r="259" spans="1:76" s="12" customFormat="1" ht="12.75" x14ac:dyDescent="0.2">
      <c r="A259" s="18"/>
      <c r="B259" s="191"/>
      <c r="C259" s="191"/>
      <c r="D259" s="13"/>
      <c r="G259" s="11"/>
      <c r="H259" s="11"/>
      <c r="I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4"/>
      <c r="AA259" s="14"/>
      <c r="AB259" s="14"/>
      <c r="AC259" s="14"/>
      <c r="AD259" s="142"/>
      <c r="AE259" s="139"/>
      <c r="AF259" s="142"/>
      <c r="AG259" s="142"/>
      <c r="AH259" s="14"/>
      <c r="AI259" s="14"/>
      <c r="AJ259" s="14"/>
      <c r="AK259" s="14"/>
      <c r="AL259" s="143"/>
      <c r="AM259" s="143"/>
      <c r="AN259" s="143"/>
      <c r="AO259" s="143"/>
      <c r="AP259" s="20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</row>
    <row r="260" spans="1:76" s="12" customFormat="1" ht="12.75" x14ac:dyDescent="0.2">
      <c r="A260" s="18"/>
      <c r="B260" s="191"/>
      <c r="C260" s="191"/>
      <c r="D260" s="13"/>
      <c r="G260" s="11"/>
      <c r="H260" s="11"/>
      <c r="I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4"/>
      <c r="AA260" s="14"/>
      <c r="AB260" s="14"/>
      <c r="AC260" s="14"/>
      <c r="AD260" s="142"/>
      <c r="AE260" s="139"/>
      <c r="AF260" s="142"/>
      <c r="AG260" s="142"/>
      <c r="AH260" s="14"/>
      <c r="AI260" s="14"/>
      <c r="AJ260" s="14"/>
      <c r="AK260" s="14"/>
      <c r="AL260" s="143"/>
      <c r="AM260" s="143"/>
      <c r="AN260" s="143"/>
      <c r="AO260" s="143"/>
      <c r="AP260" s="20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</row>
    <row r="261" spans="1:76" s="12" customFormat="1" ht="12.75" x14ac:dyDescent="0.2">
      <c r="A261" s="18"/>
      <c r="B261" s="191"/>
      <c r="C261" s="191"/>
      <c r="D261" s="13"/>
      <c r="G261" s="11"/>
      <c r="H261" s="11"/>
      <c r="I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4"/>
      <c r="AA261" s="14"/>
      <c r="AB261" s="14"/>
      <c r="AC261" s="14"/>
      <c r="AD261" s="142"/>
      <c r="AE261" s="139"/>
      <c r="AF261" s="142"/>
      <c r="AG261" s="142"/>
      <c r="AH261" s="14"/>
      <c r="AI261" s="14"/>
      <c r="AJ261" s="14"/>
      <c r="AK261" s="14"/>
      <c r="AL261" s="143"/>
      <c r="AM261" s="143"/>
      <c r="AN261" s="143"/>
      <c r="AO261" s="143"/>
      <c r="AP261" s="20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</row>
    <row r="262" spans="1:76" s="12" customFormat="1" ht="12.75" x14ac:dyDescent="0.2">
      <c r="A262" s="18"/>
      <c r="B262" s="191"/>
      <c r="C262" s="191"/>
      <c r="D262" s="13"/>
      <c r="G262" s="11"/>
      <c r="H262" s="11"/>
      <c r="I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4"/>
      <c r="AA262" s="14"/>
      <c r="AB262" s="14"/>
      <c r="AC262" s="14"/>
      <c r="AD262" s="142"/>
      <c r="AE262" s="139"/>
      <c r="AF262" s="142"/>
      <c r="AG262" s="142"/>
      <c r="AH262" s="14"/>
      <c r="AI262" s="14"/>
      <c r="AJ262" s="14"/>
      <c r="AK262" s="14"/>
      <c r="AL262" s="143"/>
      <c r="AM262" s="143"/>
      <c r="AN262" s="143"/>
      <c r="AO262" s="143"/>
      <c r="AP262" s="20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</row>
    <row r="263" spans="1:76" s="12" customFormat="1" ht="12.75" x14ac:dyDescent="0.2">
      <c r="A263" s="18"/>
      <c r="B263" s="191"/>
      <c r="C263" s="191"/>
      <c r="D263" s="13"/>
      <c r="G263" s="11"/>
      <c r="H263" s="11"/>
      <c r="I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4"/>
      <c r="AA263" s="14"/>
      <c r="AB263" s="14"/>
      <c r="AC263" s="14"/>
      <c r="AD263" s="142"/>
      <c r="AE263" s="139"/>
      <c r="AF263" s="142"/>
      <c r="AG263" s="142"/>
      <c r="AH263" s="14"/>
      <c r="AI263" s="14"/>
      <c r="AJ263" s="14"/>
      <c r="AK263" s="14"/>
      <c r="AL263" s="143"/>
      <c r="AM263" s="143"/>
      <c r="AN263" s="143"/>
      <c r="AO263" s="143"/>
      <c r="AP263" s="20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</row>
    <row r="264" spans="1:76" s="12" customFormat="1" ht="12.75" x14ac:dyDescent="0.2">
      <c r="A264" s="18"/>
      <c r="B264" s="191"/>
      <c r="C264" s="191"/>
      <c r="D264" s="13"/>
      <c r="G264" s="11"/>
      <c r="H264" s="11"/>
      <c r="I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4"/>
      <c r="AA264" s="14"/>
      <c r="AB264" s="14"/>
      <c r="AC264" s="14"/>
      <c r="AD264" s="142"/>
      <c r="AE264" s="139"/>
      <c r="AF264" s="142"/>
      <c r="AG264" s="142"/>
      <c r="AH264" s="14"/>
      <c r="AI264" s="14"/>
      <c r="AJ264" s="14"/>
      <c r="AK264" s="14"/>
      <c r="AL264" s="143"/>
      <c r="AM264" s="143"/>
      <c r="AN264" s="143"/>
      <c r="AO264" s="143"/>
      <c r="AP264" s="20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</row>
    <row r="265" spans="1:76" s="12" customFormat="1" ht="12.75" x14ac:dyDescent="0.2">
      <c r="A265" s="18"/>
      <c r="B265" s="191"/>
      <c r="C265" s="191"/>
      <c r="D265" s="13"/>
      <c r="G265" s="11"/>
      <c r="H265" s="11"/>
      <c r="I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4"/>
      <c r="AA265" s="14"/>
      <c r="AB265" s="14"/>
      <c r="AC265" s="14"/>
      <c r="AD265" s="142"/>
      <c r="AE265" s="139"/>
      <c r="AF265" s="142"/>
      <c r="AG265" s="142"/>
      <c r="AH265" s="14"/>
      <c r="AI265" s="14"/>
      <c r="AJ265" s="14"/>
      <c r="AK265" s="14"/>
      <c r="AL265" s="143"/>
      <c r="AM265" s="143"/>
      <c r="AN265" s="143"/>
      <c r="AO265" s="143"/>
      <c r="AP265" s="20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</row>
    <row r="266" spans="1:76" s="12" customFormat="1" ht="12.75" x14ac:dyDescent="0.2">
      <c r="A266" s="18"/>
      <c r="B266" s="191"/>
      <c r="C266" s="191"/>
      <c r="D266" s="13"/>
      <c r="G266" s="11"/>
      <c r="H266" s="11"/>
      <c r="I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4"/>
      <c r="AA266" s="14"/>
      <c r="AB266" s="14"/>
      <c r="AC266" s="14"/>
      <c r="AD266" s="142"/>
      <c r="AE266" s="139"/>
      <c r="AF266" s="142"/>
      <c r="AG266" s="142"/>
      <c r="AH266" s="14"/>
      <c r="AI266" s="14"/>
      <c r="AJ266" s="14"/>
      <c r="AK266" s="14"/>
      <c r="AL266" s="143"/>
      <c r="AM266" s="143"/>
      <c r="AN266" s="143"/>
      <c r="AO266" s="143"/>
      <c r="AP266" s="20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</row>
    <row r="267" spans="1:76" s="12" customFormat="1" ht="12.75" x14ac:dyDescent="0.2">
      <c r="A267" s="18"/>
      <c r="B267" s="191"/>
      <c r="C267" s="191"/>
      <c r="D267" s="13"/>
      <c r="G267" s="11"/>
      <c r="H267" s="11"/>
      <c r="I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4"/>
      <c r="AA267" s="14"/>
      <c r="AB267" s="14"/>
      <c r="AC267" s="14"/>
      <c r="AD267" s="142"/>
      <c r="AE267" s="139"/>
      <c r="AF267" s="142"/>
      <c r="AG267" s="142"/>
      <c r="AH267" s="14"/>
      <c r="AI267" s="14"/>
      <c r="AJ267" s="14"/>
      <c r="AK267" s="14"/>
      <c r="AL267" s="143"/>
      <c r="AM267" s="143"/>
      <c r="AN267" s="143"/>
      <c r="AO267" s="143"/>
      <c r="AP267" s="20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</row>
    <row r="268" spans="1:76" s="12" customFormat="1" ht="12.75" x14ac:dyDescent="0.2">
      <c r="A268" s="18"/>
      <c r="B268" s="191"/>
      <c r="C268" s="191"/>
      <c r="D268" s="13"/>
      <c r="G268" s="11"/>
      <c r="H268" s="11"/>
      <c r="I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4"/>
      <c r="AA268" s="14"/>
      <c r="AB268" s="14"/>
      <c r="AC268" s="14"/>
      <c r="AD268" s="142"/>
      <c r="AE268" s="139"/>
      <c r="AF268" s="142"/>
      <c r="AG268" s="142"/>
      <c r="AH268" s="14"/>
      <c r="AI268" s="14"/>
      <c r="AJ268" s="14"/>
      <c r="AK268" s="14"/>
      <c r="AL268" s="143"/>
      <c r="AM268" s="143"/>
      <c r="AN268" s="143"/>
      <c r="AO268" s="143"/>
      <c r="AP268" s="20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</row>
    <row r="269" spans="1:76" s="12" customFormat="1" ht="12.75" x14ac:dyDescent="0.2">
      <c r="A269" s="18"/>
      <c r="B269" s="191"/>
      <c r="C269" s="191"/>
      <c r="D269" s="13"/>
      <c r="G269" s="11"/>
      <c r="H269" s="11"/>
      <c r="I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4"/>
      <c r="AA269" s="14"/>
      <c r="AB269" s="14"/>
      <c r="AC269" s="14"/>
      <c r="AD269" s="142"/>
      <c r="AE269" s="139"/>
      <c r="AF269" s="142"/>
      <c r="AG269" s="142"/>
      <c r="AH269" s="14"/>
      <c r="AI269" s="14"/>
      <c r="AJ269" s="14"/>
      <c r="AK269" s="14"/>
      <c r="AL269" s="143"/>
      <c r="AM269" s="143"/>
      <c r="AN269" s="143"/>
      <c r="AO269" s="143"/>
      <c r="AP269" s="20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</row>
    <row r="270" spans="1:76" s="12" customFormat="1" ht="12.75" x14ac:dyDescent="0.2">
      <c r="A270" s="18"/>
      <c r="B270" s="191"/>
      <c r="C270" s="191"/>
      <c r="D270" s="13"/>
      <c r="G270" s="11"/>
      <c r="H270" s="11"/>
      <c r="I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4"/>
      <c r="AA270" s="14"/>
      <c r="AB270" s="14"/>
      <c r="AC270" s="14"/>
      <c r="AD270" s="142"/>
      <c r="AE270" s="139"/>
      <c r="AF270" s="142"/>
      <c r="AG270" s="142"/>
      <c r="AH270" s="14"/>
      <c r="AI270" s="14"/>
      <c r="AJ270" s="14"/>
      <c r="AK270" s="14"/>
      <c r="AL270" s="143"/>
      <c r="AM270" s="143"/>
      <c r="AN270" s="143"/>
      <c r="AO270" s="143"/>
      <c r="AP270" s="20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</row>
    <row r="271" spans="1:76" s="12" customFormat="1" ht="12.75" x14ac:dyDescent="0.2">
      <c r="A271" s="18"/>
      <c r="B271" s="191"/>
      <c r="C271" s="191"/>
      <c r="D271" s="13"/>
      <c r="G271" s="11"/>
      <c r="H271" s="11"/>
      <c r="I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4"/>
      <c r="AA271" s="14"/>
      <c r="AB271" s="14"/>
      <c r="AC271" s="14"/>
      <c r="AD271" s="142"/>
      <c r="AE271" s="139"/>
      <c r="AF271" s="142"/>
      <c r="AG271" s="142"/>
      <c r="AH271" s="14"/>
      <c r="AI271" s="14"/>
      <c r="AJ271" s="14"/>
      <c r="AK271" s="14"/>
      <c r="AL271" s="143"/>
      <c r="AM271" s="143"/>
      <c r="AN271" s="143"/>
      <c r="AO271" s="143"/>
      <c r="AP271" s="20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</row>
    <row r="272" spans="1:76" s="12" customFormat="1" ht="12.75" x14ac:dyDescent="0.2">
      <c r="A272" s="18"/>
      <c r="B272" s="191"/>
      <c r="C272" s="191"/>
      <c r="D272" s="13"/>
      <c r="G272" s="11"/>
      <c r="H272" s="11"/>
      <c r="I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4"/>
      <c r="AA272" s="14"/>
      <c r="AB272" s="14"/>
      <c r="AC272" s="14"/>
      <c r="AD272" s="142"/>
      <c r="AE272" s="139"/>
      <c r="AF272" s="142"/>
      <c r="AG272" s="142"/>
      <c r="AH272" s="14"/>
      <c r="AI272" s="14"/>
      <c r="AJ272" s="14"/>
      <c r="AK272" s="14"/>
      <c r="AL272" s="143"/>
      <c r="AM272" s="143"/>
      <c r="AN272" s="143"/>
      <c r="AO272" s="143"/>
      <c r="AP272" s="20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</row>
    <row r="273" spans="1:76" s="12" customFormat="1" ht="12.75" x14ac:dyDescent="0.2">
      <c r="A273" s="18"/>
      <c r="B273" s="191"/>
      <c r="C273" s="191"/>
      <c r="D273" s="13"/>
      <c r="G273" s="11"/>
      <c r="H273" s="11"/>
      <c r="I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4"/>
      <c r="AA273" s="14"/>
      <c r="AB273" s="14"/>
      <c r="AC273" s="14"/>
      <c r="AD273" s="142"/>
      <c r="AE273" s="139"/>
      <c r="AF273" s="142"/>
      <c r="AG273" s="142"/>
      <c r="AH273" s="14"/>
      <c r="AI273" s="14"/>
      <c r="AJ273" s="14"/>
      <c r="AK273" s="14"/>
      <c r="AL273" s="143"/>
      <c r="AM273" s="143"/>
      <c r="AN273" s="143"/>
      <c r="AO273" s="143"/>
      <c r="AP273" s="20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</row>
    <row r="274" spans="1:76" s="12" customFormat="1" ht="12.75" x14ac:dyDescent="0.2">
      <c r="A274" s="18"/>
      <c r="B274" s="191"/>
      <c r="C274" s="191"/>
      <c r="D274" s="13"/>
      <c r="G274" s="11"/>
      <c r="H274" s="11"/>
      <c r="I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4"/>
      <c r="AA274" s="14"/>
      <c r="AB274" s="14"/>
      <c r="AC274" s="14"/>
      <c r="AD274" s="142"/>
      <c r="AE274" s="139"/>
      <c r="AF274" s="142"/>
      <c r="AG274" s="142"/>
      <c r="AH274" s="14"/>
      <c r="AI274" s="14"/>
      <c r="AJ274" s="14"/>
      <c r="AK274" s="14"/>
      <c r="AL274" s="143"/>
      <c r="AM274" s="143"/>
      <c r="AN274" s="143"/>
      <c r="AO274" s="143"/>
      <c r="AP274" s="20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</row>
    <row r="275" spans="1:76" s="12" customFormat="1" ht="12.75" x14ac:dyDescent="0.2">
      <c r="A275" s="18"/>
      <c r="B275" s="191"/>
      <c r="C275" s="191"/>
      <c r="D275" s="13"/>
      <c r="G275" s="11"/>
      <c r="H275" s="11"/>
      <c r="I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4"/>
      <c r="AA275" s="14"/>
      <c r="AB275" s="14"/>
      <c r="AC275" s="14"/>
      <c r="AD275" s="142"/>
      <c r="AE275" s="139"/>
      <c r="AF275" s="142"/>
      <c r="AG275" s="142"/>
      <c r="AH275" s="14"/>
      <c r="AI275" s="14"/>
      <c r="AJ275" s="14"/>
      <c r="AK275" s="14"/>
      <c r="AL275" s="143"/>
      <c r="AM275" s="143"/>
      <c r="AN275" s="143"/>
      <c r="AO275" s="143"/>
      <c r="AP275" s="20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</row>
    <row r="276" spans="1:76" s="12" customFormat="1" ht="12.75" x14ac:dyDescent="0.2">
      <c r="A276" s="18"/>
      <c r="B276" s="191"/>
      <c r="C276" s="191"/>
      <c r="D276" s="13"/>
      <c r="G276" s="11"/>
      <c r="H276" s="11"/>
      <c r="I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4"/>
      <c r="AA276" s="14"/>
      <c r="AB276" s="14"/>
      <c r="AC276" s="14"/>
      <c r="AD276" s="142"/>
      <c r="AE276" s="139"/>
      <c r="AF276" s="142"/>
      <c r="AG276" s="142"/>
      <c r="AH276" s="14"/>
      <c r="AI276" s="14"/>
      <c r="AJ276" s="14"/>
      <c r="AK276" s="14"/>
      <c r="AL276" s="143"/>
      <c r="AM276" s="143"/>
      <c r="AN276" s="143"/>
      <c r="AO276" s="143"/>
      <c r="AP276" s="20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</row>
    <row r="277" spans="1:76" s="12" customFormat="1" ht="12.75" x14ac:dyDescent="0.2">
      <c r="A277" s="18"/>
      <c r="B277" s="191"/>
      <c r="C277" s="191"/>
      <c r="D277" s="13"/>
      <c r="G277" s="11"/>
      <c r="H277" s="11"/>
      <c r="I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4"/>
      <c r="AA277" s="14"/>
      <c r="AB277" s="14"/>
      <c r="AC277" s="14"/>
      <c r="AD277" s="142"/>
      <c r="AE277" s="139"/>
      <c r="AF277" s="142"/>
      <c r="AG277" s="142"/>
      <c r="AH277" s="14"/>
      <c r="AI277" s="14"/>
      <c r="AJ277" s="14"/>
      <c r="AK277" s="14"/>
      <c r="AL277" s="143"/>
      <c r="AM277" s="143"/>
      <c r="AN277" s="143"/>
      <c r="AO277" s="143"/>
      <c r="AP277" s="20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</row>
    <row r="278" spans="1:76" s="12" customFormat="1" ht="12.75" x14ac:dyDescent="0.2">
      <c r="A278" s="18"/>
      <c r="B278" s="191"/>
      <c r="C278" s="191"/>
      <c r="D278" s="13"/>
      <c r="G278" s="11"/>
      <c r="H278" s="11"/>
      <c r="I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4"/>
      <c r="AA278" s="14"/>
      <c r="AB278" s="14"/>
      <c r="AC278" s="14"/>
      <c r="AD278" s="142"/>
      <c r="AE278" s="139"/>
      <c r="AF278" s="142"/>
      <c r="AG278" s="142"/>
      <c r="AH278" s="14"/>
      <c r="AI278" s="14"/>
      <c r="AJ278" s="14"/>
      <c r="AK278" s="14"/>
      <c r="AL278" s="143"/>
      <c r="AM278" s="143"/>
      <c r="AN278" s="143"/>
      <c r="AO278" s="143"/>
      <c r="AP278" s="20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</row>
    <row r="279" spans="1:76" s="12" customFormat="1" ht="12.75" x14ac:dyDescent="0.2">
      <c r="A279" s="18"/>
      <c r="B279" s="191"/>
      <c r="C279" s="191"/>
      <c r="D279" s="13"/>
      <c r="G279" s="11"/>
      <c r="H279" s="11"/>
      <c r="I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4"/>
      <c r="AA279" s="14"/>
      <c r="AB279" s="14"/>
      <c r="AC279" s="14"/>
      <c r="AD279" s="142"/>
      <c r="AE279" s="139"/>
      <c r="AF279" s="142"/>
      <c r="AG279" s="142"/>
      <c r="AH279" s="14"/>
      <c r="AI279" s="14"/>
      <c r="AJ279" s="14"/>
      <c r="AK279" s="14"/>
      <c r="AL279" s="143"/>
      <c r="AM279" s="143"/>
      <c r="AN279" s="143"/>
      <c r="AO279" s="143"/>
      <c r="AP279" s="20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</row>
    <row r="280" spans="1:76" s="12" customFormat="1" ht="12.75" x14ac:dyDescent="0.2">
      <c r="A280" s="18"/>
      <c r="B280" s="191"/>
      <c r="C280" s="191"/>
      <c r="D280" s="13"/>
      <c r="G280" s="11"/>
      <c r="H280" s="11"/>
      <c r="I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4"/>
      <c r="AA280" s="14"/>
      <c r="AB280" s="14"/>
      <c r="AC280" s="14"/>
      <c r="AD280" s="142"/>
      <c r="AE280" s="139"/>
      <c r="AF280" s="142"/>
      <c r="AG280" s="142"/>
      <c r="AH280" s="14"/>
      <c r="AI280" s="14"/>
      <c r="AJ280" s="14"/>
      <c r="AK280" s="14"/>
      <c r="AL280" s="143"/>
      <c r="AM280" s="143"/>
      <c r="AN280" s="143"/>
      <c r="AO280" s="143"/>
      <c r="AP280" s="20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</row>
    <row r="281" spans="1:76" s="12" customFormat="1" ht="12.75" x14ac:dyDescent="0.2">
      <c r="A281" s="18"/>
      <c r="B281" s="191"/>
      <c r="C281" s="191"/>
      <c r="D281" s="13"/>
      <c r="G281" s="11"/>
      <c r="H281" s="11"/>
      <c r="I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4"/>
      <c r="AA281" s="14"/>
      <c r="AB281" s="14"/>
      <c r="AC281" s="14"/>
      <c r="AD281" s="142"/>
      <c r="AE281" s="139"/>
      <c r="AF281" s="142"/>
      <c r="AG281" s="142"/>
      <c r="AH281" s="14"/>
      <c r="AI281" s="14"/>
      <c r="AJ281" s="14"/>
      <c r="AK281" s="14"/>
      <c r="AL281" s="143"/>
      <c r="AM281" s="143"/>
      <c r="AN281" s="143"/>
      <c r="AO281" s="143"/>
      <c r="AP281" s="20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</row>
    <row r="282" spans="1:76" s="11" customFormat="1" ht="12.75" x14ac:dyDescent="0.2">
      <c r="A282" s="18"/>
      <c r="B282" s="191"/>
      <c r="C282" s="191"/>
      <c r="D282" s="13"/>
      <c r="E282" s="12"/>
      <c r="F282" s="12"/>
      <c r="J282" s="12"/>
      <c r="K282" s="12"/>
      <c r="Z282" s="14"/>
      <c r="AA282" s="14"/>
      <c r="AB282" s="14"/>
      <c r="AC282" s="14"/>
      <c r="AD282" s="142"/>
      <c r="AE282" s="139"/>
      <c r="AF282" s="142"/>
      <c r="AG282" s="142"/>
      <c r="AH282" s="14"/>
      <c r="AI282" s="14"/>
      <c r="AJ282" s="14"/>
      <c r="AK282" s="14"/>
      <c r="AL282" s="143"/>
      <c r="AM282" s="143"/>
      <c r="AN282" s="143"/>
      <c r="AO282" s="143"/>
      <c r="AP282" s="20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</row>
    <row r="283" spans="1:76" s="11" customFormat="1" ht="12.75" x14ac:dyDescent="0.2">
      <c r="A283" s="18"/>
      <c r="B283" s="191"/>
      <c r="C283" s="191"/>
      <c r="D283" s="13"/>
      <c r="E283" s="12"/>
      <c r="F283" s="12"/>
      <c r="J283" s="12"/>
      <c r="K283" s="12"/>
      <c r="Z283" s="14"/>
      <c r="AA283" s="14"/>
      <c r="AB283" s="14"/>
      <c r="AC283" s="14"/>
      <c r="AD283" s="142"/>
      <c r="AE283" s="139"/>
      <c r="AF283" s="142"/>
      <c r="AG283" s="142"/>
      <c r="AH283" s="14"/>
      <c r="AI283" s="14"/>
      <c r="AJ283" s="14"/>
      <c r="AK283" s="14"/>
      <c r="AL283" s="143"/>
      <c r="AM283" s="143"/>
      <c r="AN283" s="143"/>
      <c r="AO283" s="143"/>
      <c r="AP283" s="20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</row>
    <row r="284" spans="1:76" s="11" customFormat="1" ht="12.75" x14ac:dyDescent="0.2">
      <c r="A284" s="18"/>
      <c r="B284" s="191"/>
      <c r="C284" s="191"/>
      <c r="D284" s="13"/>
      <c r="E284" s="12"/>
      <c r="F284" s="12"/>
      <c r="J284" s="12"/>
      <c r="K284" s="12"/>
      <c r="Z284" s="14"/>
      <c r="AA284" s="14"/>
      <c r="AB284" s="14"/>
      <c r="AC284" s="14"/>
      <c r="AD284" s="142"/>
      <c r="AE284" s="139"/>
      <c r="AF284" s="142"/>
      <c r="AG284" s="142"/>
      <c r="AH284" s="14"/>
      <c r="AI284" s="14"/>
      <c r="AJ284" s="14"/>
      <c r="AK284" s="14"/>
      <c r="AL284" s="143"/>
      <c r="AM284" s="143"/>
      <c r="AN284" s="143"/>
      <c r="AO284" s="143"/>
      <c r="AP284" s="20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</row>
    <row r="285" spans="1:76" s="11" customFormat="1" ht="12.75" x14ac:dyDescent="0.2">
      <c r="A285" s="18"/>
      <c r="B285" s="191"/>
      <c r="C285" s="191"/>
      <c r="D285" s="13"/>
      <c r="E285" s="12"/>
      <c r="F285" s="12"/>
      <c r="J285" s="12"/>
      <c r="K285" s="12"/>
      <c r="Z285" s="14"/>
      <c r="AA285" s="14"/>
      <c r="AB285" s="14"/>
      <c r="AC285" s="14"/>
      <c r="AD285" s="142"/>
      <c r="AE285" s="139"/>
      <c r="AF285" s="142"/>
      <c r="AG285" s="142"/>
      <c r="AH285" s="14"/>
      <c r="AI285" s="14"/>
      <c r="AJ285" s="14"/>
      <c r="AK285" s="14"/>
      <c r="AL285" s="143"/>
      <c r="AM285" s="143"/>
      <c r="AN285" s="143"/>
      <c r="AO285" s="143"/>
      <c r="AP285" s="20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</row>
    <row r="286" spans="1:76" s="11" customFormat="1" ht="12.75" x14ac:dyDescent="0.2">
      <c r="A286" s="18"/>
      <c r="B286" s="191"/>
      <c r="C286" s="191"/>
      <c r="D286" s="13"/>
      <c r="E286" s="12"/>
      <c r="F286" s="12"/>
      <c r="J286" s="12"/>
      <c r="K286" s="12"/>
      <c r="Z286" s="14"/>
      <c r="AA286" s="14"/>
      <c r="AB286" s="14"/>
      <c r="AC286" s="14"/>
      <c r="AD286" s="142"/>
      <c r="AE286" s="139"/>
      <c r="AF286" s="142"/>
      <c r="AG286" s="142"/>
      <c r="AH286" s="14"/>
      <c r="AI286" s="14"/>
      <c r="AJ286" s="14"/>
      <c r="AK286" s="14"/>
      <c r="AL286" s="143"/>
      <c r="AM286" s="143"/>
      <c r="AN286" s="143"/>
      <c r="AO286" s="143"/>
      <c r="AP286" s="20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</row>
    <row r="287" spans="1:76" s="11" customFormat="1" ht="12.75" x14ac:dyDescent="0.2">
      <c r="A287" s="18"/>
      <c r="B287" s="191"/>
      <c r="C287" s="191"/>
      <c r="D287" s="13"/>
      <c r="E287" s="12"/>
      <c r="F287" s="12"/>
      <c r="J287" s="12"/>
      <c r="K287" s="12"/>
      <c r="Z287" s="14"/>
      <c r="AA287" s="14"/>
      <c r="AB287" s="14"/>
      <c r="AC287" s="14"/>
      <c r="AD287" s="142"/>
      <c r="AE287" s="139"/>
      <c r="AF287" s="142"/>
      <c r="AG287" s="142"/>
      <c r="AH287" s="14"/>
      <c r="AI287" s="14"/>
      <c r="AJ287" s="14"/>
      <c r="AK287" s="14"/>
      <c r="AL287" s="143"/>
      <c r="AM287" s="143"/>
      <c r="AN287" s="143"/>
      <c r="AO287" s="143"/>
      <c r="AP287" s="20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</row>
    <row r="288" spans="1:76" s="11" customFormat="1" ht="12.75" x14ac:dyDescent="0.2">
      <c r="A288" s="18"/>
      <c r="B288" s="191"/>
      <c r="C288" s="191"/>
      <c r="D288" s="13"/>
      <c r="E288" s="12"/>
      <c r="F288" s="12"/>
      <c r="J288" s="12"/>
      <c r="K288" s="12"/>
      <c r="Z288" s="14"/>
      <c r="AA288" s="14"/>
      <c r="AB288" s="14"/>
      <c r="AC288" s="14"/>
      <c r="AD288" s="142"/>
      <c r="AE288" s="139"/>
      <c r="AF288" s="142"/>
      <c r="AG288" s="142"/>
      <c r="AH288" s="14"/>
      <c r="AI288" s="14"/>
      <c r="AJ288" s="14"/>
      <c r="AK288" s="14"/>
      <c r="AL288" s="143"/>
      <c r="AM288" s="143"/>
      <c r="AN288" s="143"/>
      <c r="AO288" s="143"/>
      <c r="AP288" s="20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</row>
    <row r="289" spans="1:76" s="11" customFormat="1" ht="12.75" x14ac:dyDescent="0.2">
      <c r="A289" s="18"/>
      <c r="B289" s="191"/>
      <c r="C289" s="191"/>
      <c r="D289" s="13"/>
      <c r="E289" s="12"/>
      <c r="F289" s="12"/>
      <c r="J289" s="12"/>
      <c r="K289" s="12"/>
      <c r="Z289" s="14"/>
      <c r="AA289" s="14"/>
      <c r="AB289" s="14"/>
      <c r="AC289" s="14"/>
      <c r="AD289" s="142"/>
      <c r="AE289" s="139"/>
      <c r="AF289" s="142"/>
      <c r="AG289" s="142"/>
      <c r="AH289" s="14"/>
      <c r="AI289" s="14"/>
      <c r="AJ289" s="14"/>
      <c r="AK289" s="14"/>
      <c r="AL289" s="143"/>
      <c r="AM289" s="143"/>
      <c r="AN289" s="143"/>
      <c r="AO289" s="143"/>
      <c r="AP289" s="20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</row>
    <row r="290" spans="1:76" s="11" customFormat="1" ht="12.75" x14ac:dyDescent="0.2">
      <c r="A290" s="18"/>
      <c r="B290" s="191"/>
      <c r="C290" s="191"/>
      <c r="D290" s="13"/>
      <c r="E290" s="12"/>
      <c r="F290" s="12"/>
      <c r="J290" s="12"/>
      <c r="K290" s="12"/>
      <c r="Z290" s="14"/>
      <c r="AA290" s="14"/>
      <c r="AB290" s="14"/>
      <c r="AC290" s="14"/>
      <c r="AD290" s="142"/>
      <c r="AE290" s="139"/>
      <c r="AF290" s="142"/>
      <c r="AG290" s="142"/>
      <c r="AH290" s="14"/>
      <c r="AI290" s="14"/>
      <c r="AJ290" s="14"/>
      <c r="AK290" s="14"/>
      <c r="AL290" s="143"/>
      <c r="AM290" s="143"/>
      <c r="AN290" s="143"/>
      <c r="AO290" s="143"/>
      <c r="AP290" s="20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</row>
    <row r="291" spans="1:76" s="11" customFormat="1" ht="12.75" x14ac:dyDescent="0.2">
      <c r="A291" s="18"/>
      <c r="B291" s="191"/>
      <c r="C291" s="191"/>
      <c r="D291" s="13"/>
      <c r="E291" s="12"/>
      <c r="F291" s="12"/>
      <c r="J291" s="12"/>
      <c r="K291" s="12"/>
      <c r="Z291" s="14"/>
      <c r="AA291" s="14"/>
      <c r="AB291" s="14"/>
      <c r="AC291" s="14"/>
      <c r="AD291" s="142"/>
      <c r="AE291" s="139"/>
      <c r="AF291" s="142"/>
      <c r="AG291" s="142"/>
      <c r="AH291" s="14"/>
      <c r="AI291" s="14"/>
      <c r="AJ291" s="14"/>
      <c r="AK291" s="14"/>
      <c r="AL291" s="143"/>
      <c r="AM291" s="143"/>
      <c r="AN291" s="143"/>
      <c r="AO291" s="143"/>
      <c r="AP291" s="20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</row>
    <row r="292" spans="1:76" s="11" customFormat="1" ht="12.75" x14ac:dyDescent="0.2">
      <c r="A292" s="18"/>
      <c r="B292" s="191"/>
      <c r="C292" s="191"/>
      <c r="D292" s="13"/>
      <c r="E292" s="12"/>
      <c r="F292" s="12"/>
      <c r="J292" s="12"/>
      <c r="K292" s="12"/>
      <c r="Z292" s="14"/>
      <c r="AA292" s="14"/>
      <c r="AB292" s="14"/>
      <c r="AC292" s="14"/>
      <c r="AD292" s="142"/>
      <c r="AE292" s="138"/>
      <c r="AF292" s="142"/>
      <c r="AG292" s="142"/>
      <c r="AH292" s="14"/>
      <c r="AI292" s="14"/>
      <c r="AJ292" s="14"/>
      <c r="AK292" s="14"/>
      <c r="AL292" s="143"/>
      <c r="AM292" s="143"/>
      <c r="AN292" s="143"/>
      <c r="AO292" s="143"/>
      <c r="AP292" s="20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</row>
    <row r="293" spans="1:76" s="11" customFormat="1" ht="12.75" x14ac:dyDescent="0.2">
      <c r="A293" s="18"/>
      <c r="B293" s="191"/>
      <c r="C293" s="191"/>
      <c r="D293" s="13"/>
      <c r="E293" s="12"/>
      <c r="F293" s="12"/>
      <c r="J293" s="12"/>
      <c r="K293" s="12"/>
      <c r="Z293" s="14"/>
      <c r="AA293" s="14"/>
      <c r="AB293" s="14"/>
      <c r="AC293" s="14"/>
      <c r="AD293" s="142"/>
      <c r="AE293" s="138"/>
      <c r="AF293" s="142"/>
      <c r="AG293" s="142"/>
      <c r="AH293" s="14"/>
      <c r="AI293" s="14"/>
      <c r="AJ293" s="14"/>
      <c r="AK293" s="14"/>
      <c r="AL293" s="143"/>
      <c r="AM293" s="143"/>
      <c r="AN293" s="143"/>
      <c r="AO293" s="143"/>
      <c r="AP293" s="20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</row>
    <row r="294" spans="1:76" s="11" customFormat="1" ht="12.75" x14ac:dyDescent="0.2">
      <c r="A294" s="18"/>
      <c r="B294" s="191"/>
      <c r="C294" s="191"/>
      <c r="D294" s="13"/>
      <c r="E294" s="12"/>
      <c r="F294" s="12"/>
      <c r="J294" s="12"/>
      <c r="K294" s="12"/>
      <c r="Z294" s="14"/>
      <c r="AA294" s="14"/>
      <c r="AB294" s="14"/>
      <c r="AC294" s="14"/>
      <c r="AD294" s="142"/>
      <c r="AE294" s="138"/>
      <c r="AF294" s="142"/>
      <c r="AG294" s="142"/>
      <c r="AH294" s="14"/>
      <c r="AI294" s="14"/>
      <c r="AJ294" s="14"/>
      <c r="AK294" s="14"/>
      <c r="AL294" s="143"/>
      <c r="AM294" s="143"/>
      <c r="AN294" s="143"/>
      <c r="AO294" s="143"/>
      <c r="AP294" s="20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</row>
    <row r="295" spans="1:76" s="11" customFormat="1" ht="12.75" x14ac:dyDescent="0.2">
      <c r="A295" s="18"/>
      <c r="B295" s="191"/>
      <c r="C295" s="191"/>
      <c r="D295" s="13"/>
      <c r="E295" s="12"/>
      <c r="F295" s="12"/>
      <c r="J295" s="12"/>
      <c r="K295" s="12"/>
      <c r="Z295" s="14"/>
      <c r="AA295" s="14"/>
      <c r="AB295" s="14"/>
      <c r="AC295" s="14"/>
      <c r="AD295" s="142"/>
      <c r="AE295" s="138"/>
      <c r="AF295" s="142"/>
      <c r="AG295" s="142"/>
      <c r="AH295" s="14"/>
      <c r="AI295" s="14"/>
      <c r="AJ295" s="14"/>
      <c r="AK295" s="14"/>
      <c r="AL295" s="143"/>
      <c r="AM295" s="143"/>
      <c r="AN295" s="143"/>
      <c r="AO295" s="143"/>
      <c r="AP295" s="20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</row>
    <row r="296" spans="1:76" s="11" customFormat="1" ht="12.75" x14ac:dyDescent="0.2">
      <c r="A296" s="18"/>
      <c r="B296" s="191"/>
      <c r="C296" s="191"/>
      <c r="D296" s="13"/>
      <c r="E296" s="12"/>
      <c r="F296" s="12"/>
      <c r="J296" s="12"/>
      <c r="K296" s="12"/>
      <c r="Z296" s="14"/>
      <c r="AA296" s="14"/>
      <c r="AB296" s="14"/>
      <c r="AC296" s="14"/>
      <c r="AD296" s="142"/>
      <c r="AE296" s="138"/>
      <c r="AF296" s="142"/>
      <c r="AG296" s="142"/>
      <c r="AH296" s="14"/>
      <c r="AI296" s="14"/>
      <c r="AJ296" s="14"/>
      <c r="AK296" s="14"/>
      <c r="AL296" s="143"/>
      <c r="AM296" s="143"/>
      <c r="AN296" s="143"/>
      <c r="AO296" s="143"/>
      <c r="AP296" s="20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</row>
    <row r="297" spans="1:76" s="11" customFormat="1" ht="12.75" x14ac:dyDescent="0.2">
      <c r="A297" s="18"/>
      <c r="B297" s="188"/>
      <c r="C297" s="188"/>
      <c r="D297" s="4"/>
      <c r="E297" s="1"/>
      <c r="F297" s="1"/>
      <c r="J297" s="1"/>
      <c r="K297" s="1"/>
      <c r="Z297" s="14"/>
      <c r="AA297" s="14"/>
      <c r="AB297" s="14"/>
      <c r="AC297" s="14"/>
      <c r="AD297" s="142"/>
      <c r="AE297" s="138"/>
      <c r="AF297" s="142"/>
      <c r="AG297" s="142"/>
      <c r="AH297" s="14"/>
      <c r="AI297" s="14"/>
      <c r="AJ297" s="14"/>
      <c r="AK297" s="14"/>
      <c r="AL297" s="143"/>
      <c r="AM297" s="143"/>
      <c r="AN297" s="143"/>
      <c r="AO297" s="143"/>
      <c r="AP297" s="20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</row>
    <row r="298" spans="1:76" s="11" customFormat="1" ht="12.75" x14ac:dyDescent="0.2">
      <c r="A298" s="18"/>
      <c r="B298" s="191"/>
      <c r="C298" s="191"/>
      <c r="D298" s="13"/>
      <c r="E298" s="12"/>
      <c r="F298" s="12"/>
      <c r="J298" s="12"/>
      <c r="K298" s="12"/>
      <c r="Z298" s="14"/>
      <c r="AA298" s="14"/>
      <c r="AB298" s="14"/>
      <c r="AC298" s="14"/>
      <c r="AD298" s="142"/>
      <c r="AE298" s="138"/>
      <c r="AF298" s="142"/>
      <c r="AG298" s="142"/>
      <c r="AH298" s="14"/>
      <c r="AI298" s="14"/>
      <c r="AJ298" s="14"/>
      <c r="AK298" s="14"/>
      <c r="AL298" s="143"/>
      <c r="AM298" s="143"/>
      <c r="AN298" s="143"/>
      <c r="AO298" s="143"/>
      <c r="AP298" s="20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</row>
    <row r="299" spans="1:76" s="11" customFormat="1" ht="12.75" x14ac:dyDescent="0.2">
      <c r="A299" s="18"/>
      <c r="B299" s="191"/>
      <c r="C299" s="191"/>
      <c r="D299" s="13"/>
      <c r="E299" s="12"/>
      <c r="F299" s="12"/>
      <c r="J299" s="12"/>
      <c r="K299" s="12"/>
      <c r="Z299" s="14"/>
      <c r="AA299" s="14"/>
      <c r="AB299" s="14"/>
      <c r="AC299" s="14"/>
      <c r="AD299" s="142"/>
      <c r="AE299" s="138"/>
      <c r="AF299" s="142"/>
      <c r="AG299" s="142"/>
      <c r="AH299" s="14"/>
      <c r="AI299" s="14"/>
      <c r="AJ299" s="14"/>
      <c r="AK299" s="14"/>
      <c r="AL299" s="143"/>
      <c r="AM299" s="143"/>
      <c r="AN299" s="143"/>
      <c r="AO299" s="143"/>
      <c r="AP299" s="20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</row>
    <row r="300" spans="1:76" s="11" customFormat="1" ht="12.75" x14ac:dyDescent="0.2">
      <c r="A300" s="18"/>
      <c r="B300" s="191"/>
      <c r="C300" s="191"/>
      <c r="D300" s="13"/>
      <c r="E300" s="12"/>
      <c r="F300" s="12"/>
      <c r="J300" s="12"/>
      <c r="K300" s="12"/>
      <c r="Z300" s="14"/>
      <c r="AA300" s="14"/>
      <c r="AB300" s="14"/>
      <c r="AC300" s="14"/>
      <c r="AD300" s="142"/>
      <c r="AE300" s="138"/>
      <c r="AF300" s="142"/>
      <c r="AG300" s="142"/>
      <c r="AH300" s="14"/>
      <c r="AI300" s="14"/>
      <c r="AJ300" s="14"/>
      <c r="AK300" s="14"/>
      <c r="AL300" s="143"/>
      <c r="AM300" s="143"/>
      <c r="AN300" s="143"/>
      <c r="AO300" s="143"/>
      <c r="AP300" s="20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</row>
    <row r="301" spans="1:76" s="11" customFormat="1" ht="12.75" x14ac:dyDescent="0.2">
      <c r="A301" s="18"/>
      <c r="B301" s="191"/>
      <c r="C301" s="191"/>
      <c r="D301" s="13"/>
      <c r="E301" s="12"/>
      <c r="F301" s="12"/>
      <c r="J301" s="12"/>
      <c r="K301" s="12"/>
      <c r="Z301" s="14"/>
      <c r="AA301" s="14"/>
      <c r="AB301" s="14"/>
      <c r="AC301" s="14"/>
      <c r="AD301" s="142"/>
      <c r="AE301" s="138"/>
      <c r="AF301" s="142"/>
      <c r="AG301" s="142"/>
      <c r="AH301" s="14"/>
      <c r="AI301" s="14"/>
      <c r="AJ301" s="14"/>
      <c r="AK301" s="14"/>
      <c r="AL301" s="143"/>
      <c r="AM301" s="143"/>
      <c r="AN301" s="143"/>
      <c r="AO301" s="143"/>
      <c r="AP301" s="20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</row>
    <row r="302" spans="1:76" s="11" customFormat="1" ht="12.75" x14ac:dyDescent="0.2">
      <c r="A302" s="18"/>
      <c r="B302" s="191"/>
      <c r="C302" s="191"/>
      <c r="D302" s="13"/>
      <c r="E302" s="12"/>
      <c r="F302" s="12"/>
      <c r="J302" s="12"/>
      <c r="K302" s="12"/>
      <c r="Z302" s="14"/>
      <c r="AA302" s="14"/>
      <c r="AB302" s="14"/>
      <c r="AC302" s="14"/>
      <c r="AD302" s="142"/>
      <c r="AE302" s="138"/>
      <c r="AF302" s="142"/>
      <c r="AG302" s="142"/>
      <c r="AH302" s="14"/>
      <c r="AI302" s="14"/>
      <c r="AJ302" s="14"/>
      <c r="AK302" s="14"/>
      <c r="AL302" s="143"/>
      <c r="AM302" s="143"/>
      <c r="AN302" s="143"/>
      <c r="AO302" s="143"/>
      <c r="AP302" s="20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</row>
    <row r="303" spans="1:76" s="11" customFormat="1" ht="12.75" x14ac:dyDescent="0.2">
      <c r="A303" s="18"/>
      <c r="B303" s="191"/>
      <c r="C303" s="191"/>
      <c r="D303" s="13"/>
      <c r="E303" s="12"/>
      <c r="F303" s="12"/>
      <c r="J303" s="12"/>
      <c r="K303" s="12"/>
      <c r="Z303" s="14"/>
      <c r="AA303" s="14"/>
      <c r="AB303" s="14"/>
      <c r="AC303" s="14"/>
      <c r="AD303" s="142"/>
      <c r="AE303" s="138"/>
      <c r="AF303" s="142"/>
      <c r="AG303" s="142"/>
      <c r="AH303" s="14"/>
      <c r="AI303" s="14"/>
      <c r="AJ303" s="14"/>
      <c r="AK303" s="14"/>
      <c r="AL303" s="143"/>
      <c r="AM303" s="143"/>
      <c r="AN303" s="143"/>
      <c r="AO303" s="143"/>
      <c r="AP303" s="20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</row>
    <row r="304" spans="1:76" s="11" customFormat="1" ht="12.75" x14ac:dyDescent="0.2">
      <c r="A304" s="18"/>
      <c r="B304" s="191"/>
      <c r="C304" s="191"/>
      <c r="D304" s="13"/>
      <c r="E304" s="12"/>
      <c r="F304" s="12"/>
      <c r="J304" s="12"/>
      <c r="K304" s="12"/>
      <c r="Z304" s="14"/>
      <c r="AA304" s="14"/>
      <c r="AB304" s="14"/>
      <c r="AC304" s="14"/>
      <c r="AD304" s="142"/>
      <c r="AE304" s="138"/>
      <c r="AF304" s="142"/>
      <c r="AG304" s="142"/>
      <c r="AH304" s="14"/>
      <c r="AI304" s="14"/>
      <c r="AJ304" s="14"/>
      <c r="AK304" s="14"/>
      <c r="AL304" s="143"/>
      <c r="AM304" s="143"/>
      <c r="AN304" s="143"/>
      <c r="AO304" s="143"/>
      <c r="AP304" s="20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</row>
    <row r="305" spans="1:76" s="11" customFormat="1" ht="12.75" x14ac:dyDescent="0.2">
      <c r="A305" s="18"/>
      <c r="B305" s="191"/>
      <c r="C305" s="191"/>
      <c r="D305" s="13"/>
      <c r="E305" s="12"/>
      <c r="F305" s="12"/>
      <c r="J305" s="12"/>
      <c r="K305" s="12"/>
      <c r="Z305" s="14"/>
      <c r="AA305" s="14"/>
      <c r="AB305" s="14"/>
      <c r="AC305" s="14"/>
      <c r="AD305" s="142"/>
      <c r="AE305" s="138"/>
      <c r="AF305" s="142"/>
      <c r="AG305" s="142"/>
      <c r="AH305" s="14"/>
      <c r="AI305" s="14"/>
      <c r="AJ305" s="14"/>
      <c r="AK305" s="14"/>
      <c r="AL305" s="143"/>
      <c r="AM305" s="143"/>
      <c r="AN305" s="143"/>
      <c r="AO305" s="143"/>
      <c r="AP305" s="20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</row>
    <row r="306" spans="1:76" s="11" customFormat="1" ht="12.75" x14ac:dyDescent="0.2">
      <c r="A306" s="1"/>
      <c r="B306" s="191"/>
      <c r="C306" s="191"/>
      <c r="D306" s="13"/>
      <c r="E306" s="12"/>
      <c r="F306" s="12"/>
      <c r="G306" s="2"/>
      <c r="J306" s="12"/>
      <c r="K306" s="12"/>
      <c r="Z306" s="14"/>
      <c r="AA306" s="14"/>
      <c r="AB306" s="14"/>
      <c r="AC306" s="14"/>
      <c r="AD306" s="142"/>
      <c r="AE306" s="138"/>
      <c r="AF306" s="142"/>
      <c r="AG306" s="142"/>
      <c r="AH306" s="14"/>
      <c r="AI306" s="14"/>
      <c r="AJ306" s="14"/>
      <c r="AK306" s="14"/>
      <c r="AL306" s="143"/>
      <c r="AM306" s="143"/>
      <c r="AN306" s="143"/>
      <c r="AO306" s="143"/>
      <c r="AP306" s="20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</row>
    <row r="307" spans="1:76" s="11" customFormat="1" ht="12.75" x14ac:dyDescent="0.2">
      <c r="A307" s="18"/>
      <c r="B307" s="191"/>
      <c r="C307" s="191"/>
      <c r="D307" s="13"/>
      <c r="E307" s="12"/>
      <c r="F307" s="12"/>
      <c r="J307" s="12"/>
      <c r="K307" s="12"/>
      <c r="Z307" s="14"/>
      <c r="AA307" s="14"/>
      <c r="AB307" s="14"/>
      <c r="AC307" s="14"/>
      <c r="AD307" s="142"/>
      <c r="AE307" s="138"/>
      <c r="AF307" s="142"/>
      <c r="AG307" s="142"/>
      <c r="AH307" s="14"/>
      <c r="AI307" s="14"/>
      <c r="AJ307" s="14"/>
      <c r="AK307" s="14"/>
      <c r="AL307" s="143"/>
      <c r="AM307" s="143"/>
      <c r="AN307" s="143"/>
      <c r="AO307" s="143"/>
      <c r="AP307" s="20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</row>
    <row r="308" spans="1:76" s="11" customFormat="1" ht="12.75" x14ac:dyDescent="0.2">
      <c r="A308" s="18"/>
      <c r="B308" s="191"/>
      <c r="C308" s="191"/>
      <c r="D308" s="13"/>
      <c r="E308" s="12"/>
      <c r="F308" s="12"/>
      <c r="J308" s="12"/>
      <c r="K308" s="12"/>
      <c r="Z308" s="14"/>
      <c r="AA308" s="14"/>
      <c r="AB308" s="14"/>
      <c r="AC308" s="14"/>
      <c r="AD308" s="142"/>
      <c r="AE308" s="138"/>
      <c r="AF308" s="142"/>
      <c r="AG308" s="142"/>
      <c r="AH308" s="14"/>
      <c r="AI308" s="14"/>
      <c r="AJ308" s="14"/>
      <c r="AK308" s="14"/>
      <c r="AL308" s="143"/>
      <c r="AM308" s="143"/>
      <c r="AN308" s="143"/>
      <c r="AO308" s="143"/>
      <c r="AP308" s="20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</row>
    <row r="309" spans="1:76" s="11" customFormat="1" ht="12.75" x14ac:dyDescent="0.2">
      <c r="A309" s="18"/>
      <c r="B309" s="191"/>
      <c r="C309" s="191"/>
      <c r="D309" s="13"/>
      <c r="E309" s="12"/>
      <c r="F309" s="12"/>
      <c r="J309" s="12"/>
      <c r="K309" s="12"/>
      <c r="Z309" s="14"/>
      <c r="AA309" s="14"/>
      <c r="AB309" s="14"/>
      <c r="AC309" s="14"/>
      <c r="AD309" s="142"/>
      <c r="AE309" s="138"/>
      <c r="AF309" s="142"/>
      <c r="AG309" s="142"/>
      <c r="AH309" s="14"/>
      <c r="AI309" s="14"/>
      <c r="AJ309" s="14"/>
      <c r="AK309" s="14"/>
      <c r="AL309" s="143"/>
      <c r="AM309" s="143"/>
      <c r="AN309" s="143"/>
      <c r="AO309" s="143"/>
      <c r="AP309" s="20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</row>
    <row r="310" spans="1:76" s="11" customFormat="1" ht="12.75" x14ac:dyDescent="0.2">
      <c r="A310" s="18"/>
      <c r="B310" s="191"/>
      <c r="C310" s="191"/>
      <c r="D310" s="13"/>
      <c r="E310" s="12"/>
      <c r="F310" s="12"/>
      <c r="J310" s="12"/>
      <c r="K310" s="12"/>
      <c r="Z310" s="14"/>
      <c r="AA310" s="14"/>
      <c r="AB310" s="14"/>
      <c r="AC310" s="14"/>
      <c r="AD310" s="142"/>
      <c r="AE310" s="138"/>
      <c r="AF310" s="142"/>
      <c r="AG310" s="142"/>
      <c r="AH310" s="14"/>
      <c r="AI310" s="14"/>
      <c r="AJ310" s="14"/>
      <c r="AK310" s="14"/>
      <c r="AL310" s="143"/>
      <c r="AM310" s="143"/>
      <c r="AN310" s="143"/>
      <c r="AO310" s="143"/>
      <c r="AP310" s="20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</row>
    <row r="311" spans="1:76" s="11" customFormat="1" ht="12.75" x14ac:dyDescent="0.2">
      <c r="A311" s="18"/>
      <c r="B311" s="191"/>
      <c r="C311" s="191"/>
      <c r="D311" s="13"/>
      <c r="E311" s="12"/>
      <c r="F311" s="12"/>
      <c r="J311" s="12"/>
      <c r="K311" s="12"/>
      <c r="Z311" s="14"/>
      <c r="AA311" s="14"/>
      <c r="AB311" s="14"/>
      <c r="AC311" s="14"/>
      <c r="AD311" s="142"/>
      <c r="AE311" s="138"/>
      <c r="AF311" s="142"/>
      <c r="AG311" s="142"/>
      <c r="AH311" s="14"/>
      <c r="AI311" s="14"/>
      <c r="AJ311" s="14"/>
      <c r="AK311" s="14"/>
      <c r="AL311" s="143"/>
      <c r="AM311" s="143"/>
      <c r="AN311" s="143"/>
      <c r="AO311" s="143"/>
      <c r="AP311" s="20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</row>
    <row r="312" spans="1:76" s="11" customFormat="1" ht="12.75" x14ac:dyDescent="0.2">
      <c r="A312" s="18"/>
      <c r="B312" s="191"/>
      <c r="C312" s="191"/>
      <c r="D312" s="13"/>
      <c r="E312" s="12"/>
      <c r="F312" s="12"/>
      <c r="J312" s="12"/>
      <c r="K312" s="12"/>
      <c r="Z312" s="14"/>
      <c r="AA312" s="14"/>
      <c r="AB312" s="14"/>
      <c r="AC312" s="14"/>
      <c r="AD312" s="142"/>
      <c r="AE312" s="138"/>
      <c r="AF312" s="142"/>
      <c r="AG312" s="142"/>
      <c r="AH312" s="14"/>
      <c r="AI312" s="14"/>
      <c r="AJ312" s="14"/>
      <c r="AK312" s="14"/>
      <c r="AL312" s="143"/>
      <c r="AM312" s="143"/>
      <c r="AN312" s="143"/>
      <c r="AO312" s="143"/>
      <c r="AP312" s="20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</row>
    <row r="313" spans="1:76" s="11" customFormat="1" ht="12.75" x14ac:dyDescent="0.2">
      <c r="A313" s="18"/>
      <c r="B313" s="191"/>
      <c r="C313" s="191"/>
      <c r="D313" s="13"/>
      <c r="E313" s="12"/>
      <c r="F313" s="12"/>
      <c r="J313" s="12"/>
      <c r="K313" s="12"/>
      <c r="Z313" s="14"/>
      <c r="AA313" s="14"/>
      <c r="AB313" s="14"/>
      <c r="AC313" s="14"/>
      <c r="AD313" s="142"/>
      <c r="AE313" s="138"/>
      <c r="AF313" s="142"/>
      <c r="AG313" s="142"/>
      <c r="AH313" s="14"/>
      <c r="AI313" s="14"/>
      <c r="AJ313" s="14"/>
      <c r="AK313" s="14"/>
      <c r="AL313" s="143"/>
      <c r="AM313" s="143"/>
      <c r="AN313" s="143"/>
      <c r="AO313" s="143"/>
      <c r="AP313" s="20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</row>
    <row r="314" spans="1:76" s="12" customFormat="1" ht="12.75" x14ac:dyDescent="0.2">
      <c r="A314" s="18"/>
      <c r="B314" s="191"/>
      <c r="C314" s="191"/>
      <c r="D314" s="13"/>
      <c r="G314" s="11"/>
      <c r="H314" s="11"/>
      <c r="I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4"/>
      <c r="AA314" s="14"/>
      <c r="AB314" s="14"/>
      <c r="AC314" s="14"/>
      <c r="AD314" s="142"/>
      <c r="AE314" s="138"/>
      <c r="AF314" s="142"/>
      <c r="AG314" s="142"/>
      <c r="AH314" s="14"/>
      <c r="AI314" s="14"/>
      <c r="AJ314" s="14"/>
      <c r="AK314" s="14"/>
      <c r="AL314" s="143"/>
      <c r="AM314" s="143"/>
      <c r="AN314" s="143"/>
      <c r="AO314" s="143"/>
      <c r="AP314" s="20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</row>
    <row r="315" spans="1:76" s="12" customFormat="1" ht="12.75" x14ac:dyDescent="0.2">
      <c r="A315" s="18"/>
      <c r="B315" s="191"/>
      <c r="C315" s="191"/>
      <c r="D315" s="13"/>
      <c r="G315" s="11"/>
      <c r="H315" s="11"/>
      <c r="I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4"/>
      <c r="AA315" s="14"/>
      <c r="AB315" s="14"/>
      <c r="AC315" s="14"/>
      <c r="AD315" s="142"/>
      <c r="AE315" s="138"/>
      <c r="AF315" s="142"/>
      <c r="AG315" s="142"/>
      <c r="AH315" s="14"/>
      <c r="AI315" s="14"/>
      <c r="AJ315" s="14"/>
      <c r="AK315" s="14"/>
      <c r="AL315" s="143"/>
      <c r="AM315" s="143"/>
      <c r="AN315" s="143"/>
      <c r="AO315" s="143"/>
      <c r="AP315" s="20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</row>
    <row r="316" spans="1:76" s="12" customFormat="1" ht="12.75" x14ac:dyDescent="0.2">
      <c r="A316" s="18"/>
      <c r="B316" s="191"/>
      <c r="C316" s="191"/>
      <c r="D316" s="13"/>
      <c r="G316" s="11"/>
      <c r="H316" s="11"/>
      <c r="I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4"/>
      <c r="AA316" s="14"/>
      <c r="AB316" s="14"/>
      <c r="AC316" s="14"/>
      <c r="AD316" s="142"/>
      <c r="AE316" s="138"/>
      <c r="AF316" s="142"/>
      <c r="AG316" s="142"/>
      <c r="AH316" s="14"/>
      <c r="AI316" s="14"/>
      <c r="AJ316" s="14"/>
      <c r="AK316" s="14"/>
      <c r="AL316" s="143"/>
      <c r="AM316" s="143"/>
      <c r="AN316" s="143"/>
      <c r="AO316" s="143"/>
      <c r="AP316" s="20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</row>
    <row r="317" spans="1:76" s="12" customFormat="1" ht="12.75" x14ac:dyDescent="0.2">
      <c r="A317" s="18"/>
      <c r="B317" s="191"/>
      <c r="C317" s="191"/>
      <c r="D317" s="13"/>
      <c r="G317" s="11"/>
      <c r="H317" s="11"/>
      <c r="I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4"/>
      <c r="AA317" s="14"/>
      <c r="AB317" s="14"/>
      <c r="AC317" s="14"/>
      <c r="AD317" s="142"/>
      <c r="AE317" s="138"/>
      <c r="AF317" s="142"/>
      <c r="AG317" s="142"/>
      <c r="AH317" s="14"/>
      <c r="AI317" s="14"/>
      <c r="AJ317" s="14"/>
      <c r="AK317" s="14"/>
      <c r="AL317" s="143"/>
      <c r="AM317" s="143"/>
      <c r="AN317" s="143"/>
      <c r="AO317" s="143"/>
      <c r="AP317" s="20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</row>
    <row r="318" spans="1:76" s="12" customFormat="1" ht="12.75" x14ac:dyDescent="0.2">
      <c r="A318" s="18"/>
      <c r="B318" s="191"/>
      <c r="C318" s="191"/>
      <c r="D318" s="13"/>
      <c r="G318" s="11"/>
      <c r="H318" s="11"/>
      <c r="I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4"/>
      <c r="AA318" s="14"/>
      <c r="AB318" s="14"/>
      <c r="AC318" s="14"/>
      <c r="AD318" s="142"/>
      <c r="AE318" s="138"/>
      <c r="AF318" s="142"/>
      <c r="AG318" s="142"/>
      <c r="AH318" s="14"/>
      <c r="AI318" s="14"/>
      <c r="AJ318" s="14"/>
      <c r="AK318" s="14"/>
      <c r="AL318" s="143"/>
      <c r="AM318" s="143"/>
      <c r="AN318" s="143"/>
      <c r="AO318" s="143"/>
      <c r="AP318" s="20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</row>
    <row r="319" spans="1:76" s="12" customFormat="1" ht="12.75" x14ac:dyDescent="0.2">
      <c r="A319" s="18"/>
      <c r="B319" s="191"/>
      <c r="C319" s="191"/>
      <c r="D319" s="13"/>
      <c r="G319" s="11"/>
      <c r="H319" s="11"/>
      <c r="I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4"/>
      <c r="AA319" s="14"/>
      <c r="AB319" s="14"/>
      <c r="AC319" s="14"/>
      <c r="AD319" s="142"/>
      <c r="AE319" s="138"/>
      <c r="AF319" s="142"/>
      <c r="AG319" s="142"/>
      <c r="AH319" s="14"/>
      <c r="AI319" s="14"/>
      <c r="AJ319" s="14"/>
      <c r="AK319" s="14"/>
      <c r="AL319" s="143"/>
      <c r="AM319" s="143"/>
      <c r="AN319" s="143"/>
      <c r="AO319" s="143"/>
      <c r="AP319" s="20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</row>
    <row r="320" spans="1:76" s="12" customFormat="1" ht="12.75" x14ac:dyDescent="0.2">
      <c r="A320" s="18"/>
      <c r="B320" s="191"/>
      <c r="C320" s="191"/>
      <c r="D320" s="13"/>
      <c r="G320" s="11"/>
      <c r="H320" s="11"/>
      <c r="I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4"/>
      <c r="AA320" s="14"/>
      <c r="AB320" s="14"/>
      <c r="AC320" s="14"/>
      <c r="AD320" s="142"/>
      <c r="AE320" s="138"/>
      <c r="AF320" s="142"/>
      <c r="AG320" s="142"/>
      <c r="AH320" s="14"/>
      <c r="AI320" s="14"/>
      <c r="AJ320" s="14"/>
      <c r="AK320" s="14"/>
      <c r="AL320" s="143"/>
      <c r="AM320" s="143"/>
      <c r="AN320" s="143"/>
      <c r="AO320" s="143"/>
      <c r="AP320" s="20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</row>
    <row r="321" spans="1:76" s="12" customFormat="1" ht="12.75" x14ac:dyDescent="0.2">
      <c r="A321" s="18"/>
      <c r="B321" s="191"/>
      <c r="C321" s="191"/>
      <c r="D321" s="13"/>
      <c r="G321" s="11"/>
      <c r="H321" s="11"/>
      <c r="I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4"/>
      <c r="AA321" s="14"/>
      <c r="AB321" s="14"/>
      <c r="AC321" s="14"/>
      <c r="AD321" s="142"/>
      <c r="AE321" s="138"/>
      <c r="AF321" s="142"/>
      <c r="AG321" s="142"/>
      <c r="AH321" s="14"/>
      <c r="AI321" s="14"/>
      <c r="AJ321" s="14"/>
      <c r="AK321" s="14"/>
      <c r="AL321" s="143"/>
      <c r="AM321" s="143"/>
      <c r="AN321" s="143"/>
      <c r="AO321" s="143"/>
      <c r="AP321" s="20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</row>
    <row r="322" spans="1:76" s="12" customFormat="1" ht="12.75" x14ac:dyDescent="0.2">
      <c r="A322" s="18"/>
      <c r="B322" s="191"/>
      <c r="C322" s="191"/>
      <c r="D322" s="13"/>
      <c r="G322" s="11"/>
      <c r="H322" s="11"/>
      <c r="I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4"/>
      <c r="AA322" s="14"/>
      <c r="AB322" s="14"/>
      <c r="AC322" s="14"/>
      <c r="AD322" s="142"/>
      <c r="AE322" s="138"/>
      <c r="AF322" s="142"/>
      <c r="AG322" s="142"/>
      <c r="AH322" s="14"/>
      <c r="AI322" s="14"/>
      <c r="AJ322" s="14"/>
      <c r="AK322" s="14"/>
      <c r="AL322" s="143"/>
      <c r="AM322" s="143"/>
      <c r="AN322" s="143"/>
      <c r="AO322" s="143"/>
      <c r="AP322" s="20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</row>
    <row r="323" spans="1:76" s="12" customFormat="1" ht="12.75" x14ac:dyDescent="0.2">
      <c r="A323" s="18"/>
      <c r="B323" s="191"/>
      <c r="C323" s="191"/>
      <c r="D323" s="13"/>
      <c r="G323" s="11"/>
      <c r="H323" s="11"/>
      <c r="I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4"/>
      <c r="AA323" s="14"/>
      <c r="AB323" s="14"/>
      <c r="AC323" s="14"/>
      <c r="AD323" s="142"/>
      <c r="AE323" s="138"/>
      <c r="AF323" s="142"/>
      <c r="AG323" s="142"/>
      <c r="AH323" s="14"/>
      <c r="AI323" s="14"/>
      <c r="AJ323" s="14"/>
      <c r="AK323" s="14"/>
      <c r="AL323" s="143"/>
      <c r="AM323" s="143"/>
      <c r="AN323" s="143"/>
      <c r="AO323" s="143"/>
      <c r="AP323" s="20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</row>
    <row r="324" spans="1:76" s="12" customFormat="1" ht="12.75" x14ac:dyDescent="0.2">
      <c r="A324" s="18"/>
      <c r="B324" s="191"/>
      <c r="C324" s="191"/>
      <c r="D324" s="13"/>
      <c r="G324" s="11"/>
      <c r="H324" s="11"/>
      <c r="I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4"/>
      <c r="AA324" s="14"/>
      <c r="AB324" s="14"/>
      <c r="AC324" s="14"/>
      <c r="AD324" s="142"/>
      <c r="AE324" s="139"/>
      <c r="AF324" s="142"/>
      <c r="AG324" s="142"/>
      <c r="AH324" s="14"/>
      <c r="AI324" s="14"/>
      <c r="AJ324" s="14"/>
      <c r="AK324" s="14"/>
      <c r="AL324" s="143"/>
      <c r="AM324" s="143"/>
      <c r="AN324" s="143"/>
      <c r="AO324" s="143"/>
      <c r="AP324" s="20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</row>
    <row r="325" spans="1:76" s="12" customFormat="1" ht="12.75" x14ac:dyDescent="0.2">
      <c r="A325" s="18"/>
      <c r="B325" s="191"/>
      <c r="C325" s="191"/>
      <c r="D325" s="13"/>
      <c r="G325" s="11"/>
      <c r="H325" s="11"/>
      <c r="I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4"/>
      <c r="AA325" s="14"/>
      <c r="AB325" s="14"/>
      <c r="AC325" s="14"/>
      <c r="AD325" s="142"/>
      <c r="AE325" s="139"/>
      <c r="AF325" s="142"/>
      <c r="AG325" s="142"/>
      <c r="AH325" s="14"/>
      <c r="AI325" s="14"/>
      <c r="AJ325" s="14"/>
      <c r="AK325" s="14"/>
      <c r="AL325" s="143"/>
      <c r="AM325" s="143"/>
      <c r="AN325" s="143"/>
      <c r="AO325" s="143"/>
      <c r="AP325" s="20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</row>
    <row r="326" spans="1:76" s="12" customFormat="1" ht="12.75" x14ac:dyDescent="0.2">
      <c r="A326" s="18"/>
      <c r="B326" s="191"/>
      <c r="C326" s="191"/>
      <c r="D326" s="13"/>
      <c r="G326" s="11"/>
      <c r="H326" s="11"/>
      <c r="I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4"/>
      <c r="AA326" s="14"/>
      <c r="AB326" s="14"/>
      <c r="AC326" s="14"/>
      <c r="AD326" s="142"/>
      <c r="AE326" s="139"/>
      <c r="AF326" s="142"/>
      <c r="AG326" s="142"/>
      <c r="AH326" s="14"/>
      <c r="AI326" s="14"/>
      <c r="AJ326" s="14"/>
      <c r="AK326" s="14"/>
      <c r="AL326" s="143"/>
      <c r="AM326" s="143"/>
      <c r="AN326" s="143"/>
      <c r="AO326" s="143"/>
      <c r="AP326" s="20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</row>
    <row r="327" spans="1:76" s="12" customFormat="1" ht="12.75" x14ac:dyDescent="0.2">
      <c r="A327" s="18"/>
      <c r="B327" s="191"/>
      <c r="C327" s="191"/>
      <c r="D327" s="13"/>
      <c r="G327" s="11"/>
      <c r="H327" s="11"/>
      <c r="I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4"/>
      <c r="AA327" s="14"/>
      <c r="AB327" s="14"/>
      <c r="AC327" s="14"/>
      <c r="AD327" s="142"/>
      <c r="AE327" s="139"/>
      <c r="AF327" s="142"/>
      <c r="AG327" s="142"/>
      <c r="AH327" s="14"/>
      <c r="AI327" s="14"/>
      <c r="AJ327" s="14"/>
      <c r="AK327" s="14"/>
      <c r="AL327" s="143"/>
      <c r="AM327" s="143"/>
      <c r="AN327" s="143"/>
      <c r="AO327" s="143"/>
      <c r="AP327" s="20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</row>
    <row r="328" spans="1:76" s="12" customFormat="1" ht="12.75" x14ac:dyDescent="0.2">
      <c r="A328" s="18"/>
      <c r="B328" s="191"/>
      <c r="C328" s="191"/>
      <c r="D328" s="13"/>
      <c r="G328" s="11"/>
      <c r="H328" s="11"/>
      <c r="I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4"/>
      <c r="AA328" s="14"/>
      <c r="AB328" s="14"/>
      <c r="AC328" s="14"/>
      <c r="AD328" s="142"/>
      <c r="AE328" s="139"/>
      <c r="AF328" s="142"/>
      <c r="AG328" s="142"/>
      <c r="AH328" s="14"/>
      <c r="AI328" s="14"/>
      <c r="AJ328" s="14"/>
      <c r="AK328" s="14"/>
      <c r="AL328" s="143"/>
      <c r="AM328" s="143"/>
      <c r="AN328" s="143"/>
      <c r="AO328" s="143"/>
      <c r="AP328" s="20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</row>
    <row r="329" spans="1:76" s="12" customFormat="1" ht="12.75" x14ac:dyDescent="0.2">
      <c r="A329" s="18"/>
      <c r="B329" s="191"/>
      <c r="C329" s="191"/>
      <c r="D329" s="13"/>
      <c r="G329" s="11"/>
      <c r="H329" s="11"/>
      <c r="I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4"/>
      <c r="AA329" s="14"/>
      <c r="AB329" s="14"/>
      <c r="AC329" s="14"/>
      <c r="AD329" s="142"/>
      <c r="AE329" s="139"/>
      <c r="AF329" s="142"/>
      <c r="AG329" s="142"/>
      <c r="AH329" s="14"/>
      <c r="AI329" s="14"/>
      <c r="AJ329" s="14"/>
      <c r="AK329" s="14"/>
      <c r="AL329" s="143"/>
      <c r="AM329" s="143"/>
      <c r="AN329" s="143"/>
      <c r="AO329" s="143"/>
      <c r="AP329" s="20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</row>
    <row r="330" spans="1:76" s="12" customFormat="1" ht="12.75" x14ac:dyDescent="0.2">
      <c r="A330" s="18"/>
      <c r="B330" s="191"/>
      <c r="C330" s="191"/>
      <c r="D330" s="13"/>
      <c r="G330" s="11"/>
      <c r="H330" s="11"/>
      <c r="I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4"/>
      <c r="AA330" s="14"/>
      <c r="AB330" s="14"/>
      <c r="AC330" s="14"/>
      <c r="AD330" s="142"/>
      <c r="AE330" s="139"/>
      <c r="AF330" s="142"/>
      <c r="AG330" s="142"/>
      <c r="AH330" s="14"/>
      <c r="AI330" s="14"/>
      <c r="AJ330" s="14"/>
      <c r="AK330" s="14"/>
      <c r="AL330" s="143"/>
      <c r="AM330" s="143"/>
      <c r="AN330" s="143"/>
      <c r="AO330" s="143"/>
      <c r="AP330" s="20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</row>
    <row r="331" spans="1:76" s="12" customFormat="1" ht="12.75" x14ac:dyDescent="0.2">
      <c r="A331" s="18"/>
      <c r="B331" s="191"/>
      <c r="C331" s="191"/>
      <c r="D331" s="13"/>
      <c r="G331" s="11"/>
      <c r="H331" s="11"/>
      <c r="I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4"/>
      <c r="AA331" s="14"/>
      <c r="AB331" s="14"/>
      <c r="AC331" s="14"/>
      <c r="AD331" s="142"/>
      <c r="AE331" s="139"/>
      <c r="AF331" s="142"/>
      <c r="AG331" s="142"/>
      <c r="AH331" s="14"/>
      <c r="AI331" s="14"/>
      <c r="AJ331" s="14"/>
      <c r="AK331" s="14"/>
      <c r="AL331" s="143"/>
      <c r="AM331" s="143"/>
      <c r="AN331" s="143"/>
      <c r="AO331" s="143"/>
      <c r="AP331" s="20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</row>
    <row r="332" spans="1:76" s="12" customFormat="1" ht="12.75" x14ac:dyDescent="0.2">
      <c r="A332" s="18"/>
      <c r="B332" s="191"/>
      <c r="C332" s="191"/>
      <c r="D332" s="13"/>
      <c r="G332" s="11"/>
      <c r="H332" s="11"/>
      <c r="I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4"/>
      <c r="AA332" s="14"/>
      <c r="AB332" s="14"/>
      <c r="AC332" s="14"/>
      <c r="AD332" s="142"/>
      <c r="AE332" s="139"/>
      <c r="AF332" s="142"/>
      <c r="AG332" s="142"/>
      <c r="AH332" s="14"/>
      <c r="AI332" s="14"/>
      <c r="AJ332" s="14"/>
      <c r="AK332" s="14"/>
      <c r="AL332" s="143"/>
      <c r="AM332" s="143"/>
      <c r="AN332" s="143"/>
      <c r="AO332" s="143"/>
      <c r="AP332" s="20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</row>
    <row r="333" spans="1:76" s="12" customFormat="1" ht="12.75" x14ac:dyDescent="0.2">
      <c r="A333" s="18"/>
      <c r="B333" s="191"/>
      <c r="C333" s="191"/>
      <c r="D333" s="13"/>
      <c r="G333" s="11"/>
      <c r="H333" s="11"/>
      <c r="I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4"/>
      <c r="AA333" s="14"/>
      <c r="AB333" s="14"/>
      <c r="AC333" s="14"/>
      <c r="AD333" s="142"/>
      <c r="AE333" s="139"/>
      <c r="AF333" s="142"/>
      <c r="AG333" s="142"/>
      <c r="AH333" s="14"/>
      <c r="AI333" s="14"/>
      <c r="AJ333" s="14"/>
      <c r="AK333" s="14"/>
      <c r="AL333" s="143"/>
      <c r="AM333" s="143"/>
      <c r="AN333" s="143"/>
      <c r="AO333" s="143"/>
      <c r="AP333" s="20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</row>
    <row r="334" spans="1:76" s="12" customFormat="1" ht="12.75" x14ac:dyDescent="0.2">
      <c r="A334" s="18"/>
      <c r="B334" s="191"/>
      <c r="C334" s="191"/>
      <c r="D334" s="13"/>
      <c r="G334" s="11"/>
      <c r="H334" s="11"/>
      <c r="I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4"/>
      <c r="AA334" s="14"/>
      <c r="AB334" s="14"/>
      <c r="AC334" s="14"/>
      <c r="AD334" s="142"/>
      <c r="AE334" s="139"/>
      <c r="AF334" s="142"/>
      <c r="AG334" s="142"/>
      <c r="AH334" s="14"/>
      <c r="AI334" s="14"/>
      <c r="AJ334" s="14"/>
      <c r="AK334" s="14"/>
      <c r="AL334" s="143"/>
      <c r="AM334" s="143"/>
      <c r="AN334" s="143"/>
      <c r="AO334" s="143"/>
      <c r="AP334" s="20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</row>
    <row r="335" spans="1:76" s="12" customFormat="1" ht="12.75" x14ac:dyDescent="0.2">
      <c r="A335" s="18"/>
      <c r="B335" s="191"/>
      <c r="C335" s="191"/>
      <c r="D335" s="13"/>
      <c r="G335" s="11"/>
      <c r="H335" s="11"/>
      <c r="I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4"/>
      <c r="AA335" s="14"/>
      <c r="AB335" s="14"/>
      <c r="AC335" s="14"/>
      <c r="AD335" s="142"/>
      <c r="AE335" s="139"/>
      <c r="AF335" s="142"/>
      <c r="AG335" s="142"/>
      <c r="AH335" s="14"/>
      <c r="AI335" s="14"/>
      <c r="AJ335" s="14"/>
      <c r="AK335" s="14"/>
      <c r="AL335" s="143"/>
      <c r="AM335" s="143"/>
      <c r="AN335" s="143"/>
      <c r="AO335" s="143"/>
      <c r="AP335" s="20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</row>
    <row r="336" spans="1:76" s="12" customFormat="1" ht="12.75" x14ac:dyDescent="0.2">
      <c r="A336" s="18"/>
      <c r="B336" s="191"/>
      <c r="C336" s="191"/>
      <c r="D336" s="13"/>
      <c r="G336" s="11"/>
      <c r="H336" s="11"/>
      <c r="I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4"/>
      <c r="AA336" s="14"/>
      <c r="AB336" s="14"/>
      <c r="AC336" s="14"/>
      <c r="AD336" s="142"/>
      <c r="AE336" s="139"/>
      <c r="AF336" s="142"/>
      <c r="AG336" s="142"/>
      <c r="AH336" s="14"/>
      <c r="AI336" s="14"/>
      <c r="AJ336" s="14"/>
      <c r="AK336" s="14"/>
      <c r="AL336" s="143"/>
      <c r="AM336" s="143"/>
      <c r="AN336" s="143"/>
      <c r="AO336" s="143"/>
      <c r="AP336" s="20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</row>
    <row r="337" spans="1:76" s="12" customFormat="1" ht="12.75" x14ac:dyDescent="0.2">
      <c r="A337" s="18"/>
      <c r="B337" s="191"/>
      <c r="C337" s="191"/>
      <c r="D337" s="13"/>
      <c r="G337" s="11"/>
      <c r="H337" s="11"/>
      <c r="I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4"/>
      <c r="AA337" s="14"/>
      <c r="AB337" s="14"/>
      <c r="AC337" s="14"/>
      <c r="AD337" s="142"/>
      <c r="AE337" s="139"/>
      <c r="AF337" s="142"/>
      <c r="AG337" s="142"/>
      <c r="AH337" s="14"/>
      <c r="AI337" s="14"/>
      <c r="AJ337" s="14"/>
      <c r="AK337" s="14"/>
      <c r="AL337" s="143"/>
      <c r="AM337" s="143"/>
      <c r="AN337" s="143"/>
      <c r="AO337" s="143"/>
      <c r="AP337" s="20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</row>
    <row r="338" spans="1:76" s="12" customFormat="1" ht="12.75" x14ac:dyDescent="0.2">
      <c r="A338" s="18"/>
      <c r="B338" s="191"/>
      <c r="C338" s="191"/>
      <c r="D338" s="13"/>
      <c r="G338" s="11"/>
      <c r="H338" s="11"/>
      <c r="I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4"/>
      <c r="AA338" s="14"/>
      <c r="AB338" s="14"/>
      <c r="AC338" s="14"/>
      <c r="AD338" s="142"/>
      <c r="AE338" s="139"/>
      <c r="AF338" s="142"/>
      <c r="AG338" s="142"/>
      <c r="AH338" s="14"/>
      <c r="AI338" s="14"/>
      <c r="AJ338" s="14"/>
      <c r="AK338" s="14"/>
      <c r="AL338" s="143"/>
      <c r="AM338" s="143"/>
      <c r="AN338" s="143"/>
      <c r="AO338" s="143"/>
      <c r="AP338" s="20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</row>
    <row r="339" spans="1:76" s="12" customFormat="1" ht="12.75" x14ac:dyDescent="0.2">
      <c r="A339" s="18"/>
      <c r="B339" s="191"/>
      <c r="C339" s="191"/>
      <c r="D339" s="13"/>
      <c r="G339" s="11"/>
      <c r="H339" s="11"/>
      <c r="I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4"/>
      <c r="AA339" s="14"/>
      <c r="AB339" s="14"/>
      <c r="AC339" s="14"/>
      <c r="AD339" s="142"/>
      <c r="AE339" s="139"/>
      <c r="AF339" s="142"/>
      <c r="AG339" s="142"/>
      <c r="AH339" s="14"/>
      <c r="AI339" s="14"/>
      <c r="AJ339" s="14"/>
      <c r="AK339" s="14"/>
      <c r="AL339" s="143"/>
      <c r="AM339" s="143"/>
      <c r="AN339" s="143"/>
      <c r="AO339" s="143"/>
      <c r="AP339" s="20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</row>
    <row r="340" spans="1:76" s="12" customFormat="1" ht="12.75" x14ac:dyDescent="0.2">
      <c r="A340" s="18"/>
      <c r="B340" s="191"/>
      <c r="C340" s="191"/>
      <c r="D340" s="13"/>
      <c r="G340" s="11"/>
      <c r="H340" s="11"/>
      <c r="I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4"/>
      <c r="AA340" s="14"/>
      <c r="AB340" s="14"/>
      <c r="AC340" s="14"/>
      <c r="AD340" s="142"/>
      <c r="AE340" s="139"/>
      <c r="AF340" s="142"/>
      <c r="AG340" s="142"/>
      <c r="AH340" s="14"/>
      <c r="AI340" s="14"/>
      <c r="AJ340" s="14"/>
      <c r="AK340" s="14"/>
      <c r="AL340" s="143"/>
      <c r="AM340" s="143"/>
      <c r="AN340" s="143"/>
      <c r="AO340" s="143"/>
      <c r="AP340" s="20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</row>
    <row r="341" spans="1:76" s="12" customFormat="1" ht="12.75" x14ac:dyDescent="0.2">
      <c r="A341" s="18"/>
      <c r="B341" s="191"/>
      <c r="C341" s="191"/>
      <c r="D341" s="13"/>
      <c r="G341" s="11"/>
      <c r="H341" s="11"/>
      <c r="I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4"/>
      <c r="AA341" s="14"/>
      <c r="AB341" s="14"/>
      <c r="AC341" s="14"/>
      <c r="AD341" s="142"/>
      <c r="AE341" s="139"/>
      <c r="AF341" s="142"/>
      <c r="AG341" s="142"/>
      <c r="AH341" s="14"/>
      <c r="AI341" s="14"/>
      <c r="AJ341" s="14"/>
      <c r="AK341" s="14"/>
      <c r="AL341" s="143"/>
      <c r="AM341" s="143"/>
      <c r="AN341" s="143"/>
      <c r="AO341" s="143"/>
      <c r="AP341" s="20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</row>
    <row r="342" spans="1:76" s="12" customFormat="1" ht="12.75" x14ac:dyDescent="0.2">
      <c r="A342" s="18"/>
      <c r="B342" s="191"/>
      <c r="C342" s="191"/>
      <c r="D342" s="13"/>
      <c r="G342" s="11"/>
      <c r="H342" s="11"/>
      <c r="I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4"/>
      <c r="AA342" s="14"/>
      <c r="AB342" s="14"/>
      <c r="AC342" s="14"/>
      <c r="AD342" s="142"/>
      <c r="AE342" s="139"/>
      <c r="AF342" s="142"/>
      <c r="AG342" s="142"/>
      <c r="AH342" s="14"/>
      <c r="AI342" s="14"/>
      <c r="AJ342" s="14"/>
      <c r="AK342" s="14"/>
      <c r="AL342" s="143"/>
      <c r="AM342" s="143"/>
      <c r="AN342" s="143"/>
      <c r="AO342" s="143"/>
      <c r="AP342" s="20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</row>
    <row r="343" spans="1:76" s="12" customFormat="1" ht="12.75" x14ac:dyDescent="0.2">
      <c r="A343" s="18"/>
      <c r="B343" s="191"/>
      <c r="C343" s="191"/>
      <c r="D343" s="13"/>
      <c r="G343" s="11"/>
      <c r="H343" s="11"/>
      <c r="I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4"/>
      <c r="AA343" s="14"/>
      <c r="AB343" s="14"/>
      <c r="AC343" s="14"/>
      <c r="AD343" s="142"/>
      <c r="AE343" s="139"/>
      <c r="AF343" s="142"/>
      <c r="AG343" s="142"/>
      <c r="AH343" s="14"/>
      <c r="AI343" s="14"/>
      <c r="AJ343" s="14"/>
      <c r="AK343" s="14"/>
      <c r="AL343" s="143"/>
      <c r="AM343" s="143"/>
      <c r="AN343" s="143"/>
      <c r="AO343" s="143"/>
      <c r="AP343" s="20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</row>
    <row r="344" spans="1:76" s="12" customFormat="1" ht="12.75" x14ac:dyDescent="0.2">
      <c r="A344" s="18"/>
      <c r="B344" s="191"/>
      <c r="C344" s="191"/>
      <c r="D344" s="13"/>
      <c r="G344" s="11"/>
      <c r="H344" s="11"/>
      <c r="I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4"/>
      <c r="AA344" s="14"/>
      <c r="AB344" s="14"/>
      <c r="AC344" s="14"/>
      <c r="AD344" s="142"/>
      <c r="AE344" s="139"/>
      <c r="AF344" s="142"/>
      <c r="AG344" s="142"/>
      <c r="AH344" s="14"/>
      <c r="AI344" s="14"/>
      <c r="AJ344" s="14"/>
      <c r="AK344" s="14"/>
      <c r="AL344" s="143"/>
      <c r="AM344" s="143"/>
      <c r="AN344" s="143"/>
      <c r="AO344" s="143"/>
      <c r="AP344" s="20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</row>
    <row r="345" spans="1:76" s="12" customFormat="1" ht="12.75" x14ac:dyDescent="0.2">
      <c r="A345" s="18"/>
      <c r="B345" s="191"/>
      <c r="C345" s="191"/>
      <c r="D345" s="13"/>
      <c r="G345" s="11"/>
      <c r="H345" s="11"/>
      <c r="I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4"/>
      <c r="AA345" s="14"/>
      <c r="AB345" s="14"/>
      <c r="AC345" s="14"/>
      <c r="AD345" s="142"/>
      <c r="AE345" s="139"/>
      <c r="AF345" s="142"/>
      <c r="AG345" s="142"/>
      <c r="AH345" s="14"/>
      <c r="AI345" s="14"/>
      <c r="AJ345" s="14"/>
      <c r="AK345" s="14"/>
      <c r="AL345" s="143"/>
      <c r="AM345" s="143"/>
      <c r="AN345" s="143"/>
      <c r="AO345" s="143"/>
      <c r="AP345" s="20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</row>
    <row r="346" spans="1:76" s="12" customFormat="1" ht="12.75" x14ac:dyDescent="0.2">
      <c r="A346" s="18"/>
      <c r="B346" s="191"/>
      <c r="C346" s="191"/>
      <c r="D346" s="13"/>
      <c r="G346" s="11"/>
      <c r="H346" s="11"/>
      <c r="I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4"/>
      <c r="AA346" s="14"/>
      <c r="AB346" s="14"/>
      <c r="AC346" s="14"/>
      <c r="AD346" s="142"/>
      <c r="AE346" s="139"/>
      <c r="AF346" s="142"/>
      <c r="AG346" s="142"/>
      <c r="AH346" s="14"/>
      <c r="AI346" s="14"/>
      <c r="AJ346" s="14"/>
      <c r="AK346" s="14"/>
      <c r="AL346" s="143"/>
      <c r="AM346" s="143"/>
      <c r="AN346" s="143"/>
      <c r="AO346" s="143"/>
      <c r="AP346" s="20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</row>
    <row r="347" spans="1:76" s="12" customFormat="1" ht="12.75" x14ac:dyDescent="0.2">
      <c r="A347" s="18"/>
      <c r="B347" s="191"/>
      <c r="C347" s="191"/>
      <c r="D347" s="13"/>
      <c r="G347" s="11"/>
      <c r="H347" s="11"/>
      <c r="I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4"/>
      <c r="AA347" s="14"/>
      <c r="AB347" s="14"/>
      <c r="AC347" s="14"/>
      <c r="AD347" s="142"/>
      <c r="AE347" s="139"/>
      <c r="AF347" s="142"/>
      <c r="AG347" s="142"/>
      <c r="AH347" s="14"/>
      <c r="AI347" s="14"/>
      <c r="AJ347" s="14"/>
      <c r="AK347" s="14"/>
      <c r="AL347" s="143"/>
      <c r="AM347" s="143"/>
      <c r="AN347" s="143"/>
      <c r="AO347" s="143"/>
      <c r="AP347" s="20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</row>
    <row r="348" spans="1:76" s="12" customFormat="1" ht="12.75" x14ac:dyDescent="0.2">
      <c r="A348" s="18"/>
      <c r="B348" s="191"/>
      <c r="C348" s="191"/>
      <c r="D348" s="13"/>
      <c r="G348" s="11"/>
      <c r="H348" s="11"/>
      <c r="I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4"/>
      <c r="AA348" s="14"/>
      <c r="AB348" s="14"/>
      <c r="AC348" s="14"/>
      <c r="AD348" s="142"/>
      <c r="AE348" s="139"/>
      <c r="AF348" s="142"/>
      <c r="AG348" s="142"/>
      <c r="AH348" s="14"/>
      <c r="AI348" s="14"/>
      <c r="AJ348" s="14"/>
      <c r="AK348" s="14"/>
      <c r="AL348" s="143"/>
      <c r="AM348" s="143"/>
      <c r="AN348" s="143"/>
      <c r="AO348" s="143"/>
      <c r="AP348" s="20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</row>
    <row r="349" spans="1:76" s="12" customFormat="1" ht="12.75" x14ac:dyDescent="0.2">
      <c r="A349" s="18"/>
      <c r="B349" s="191"/>
      <c r="C349" s="191"/>
      <c r="D349" s="13"/>
      <c r="G349" s="11"/>
      <c r="H349" s="11"/>
      <c r="I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4"/>
      <c r="AA349" s="14"/>
      <c r="AB349" s="14"/>
      <c r="AC349" s="14"/>
      <c r="AD349" s="142"/>
      <c r="AE349" s="139"/>
      <c r="AF349" s="142"/>
      <c r="AG349" s="142"/>
      <c r="AH349" s="14"/>
      <c r="AI349" s="14"/>
      <c r="AJ349" s="14"/>
      <c r="AK349" s="14"/>
      <c r="AL349" s="143"/>
      <c r="AM349" s="143"/>
      <c r="AN349" s="143"/>
      <c r="AO349" s="143"/>
      <c r="AP349" s="20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</row>
    <row r="350" spans="1:76" s="12" customFormat="1" ht="12.75" x14ac:dyDescent="0.2">
      <c r="A350" s="18"/>
      <c r="B350" s="191"/>
      <c r="C350" s="191"/>
      <c r="D350" s="13"/>
      <c r="G350" s="11"/>
      <c r="H350" s="11"/>
      <c r="I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4"/>
      <c r="AA350" s="14"/>
      <c r="AB350" s="14"/>
      <c r="AC350" s="14"/>
      <c r="AD350" s="142"/>
      <c r="AE350" s="139"/>
      <c r="AF350" s="142"/>
      <c r="AG350" s="142"/>
      <c r="AH350" s="14"/>
      <c r="AI350" s="14"/>
      <c r="AJ350" s="14"/>
      <c r="AK350" s="14"/>
      <c r="AL350" s="143"/>
      <c r="AM350" s="143"/>
      <c r="AN350" s="143"/>
      <c r="AO350" s="143"/>
      <c r="AP350" s="20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</row>
    <row r="351" spans="1:76" s="12" customFormat="1" ht="12.75" x14ac:dyDescent="0.2">
      <c r="A351" s="18"/>
      <c r="B351" s="191"/>
      <c r="C351" s="191"/>
      <c r="D351" s="13"/>
      <c r="G351" s="11"/>
      <c r="H351" s="11"/>
      <c r="I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4"/>
      <c r="AA351" s="14"/>
      <c r="AB351" s="14"/>
      <c r="AC351" s="14"/>
      <c r="AD351" s="142"/>
      <c r="AE351" s="139"/>
      <c r="AF351" s="142"/>
      <c r="AG351" s="142"/>
      <c r="AH351" s="14"/>
      <c r="AI351" s="14"/>
      <c r="AJ351" s="14"/>
      <c r="AK351" s="14"/>
      <c r="AL351" s="143"/>
      <c r="AM351" s="143"/>
      <c r="AN351" s="143"/>
      <c r="AO351" s="143"/>
      <c r="AP351" s="20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</row>
    <row r="352" spans="1:76" s="12" customFormat="1" ht="12.75" x14ac:dyDescent="0.2">
      <c r="A352" s="18"/>
      <c r="B352" s="191"/>
      <c r="C352" s="191"/>
      <c r="D352" s="13"/>
      <c r="G352" s="11"/>
      <c r="H352" s="11"/>
      <c r="I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4"/>
      <c r="AA352" s="14"/>
      <c r="AB352" s="14"/>
      <c r="AC352" s="14"/>
      <c r="AD352" s="142"/>
      <c r="AE352" s="139"/>
      <c r="AF352" s="142"/>
      <c r="AG352" s="142"/>
      <c r="AH352" s="14"/>
      <c r="AI352" s="14"/>
      <c r="AJ352" s="14"/>
      <c r="AK352" s="14"/>
      <c r="AL352" s="143"/>
      <c r="AM352" s="143"/>
      <c r="AN352" s="143"/>
      <c r="AO352" s="143"/>
      <c r="AP352" s="20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</row>
    <row r="353" spans="1:76" s="12" customFormat="1" ht="12.75" x14ac:dyDescent="0.2">
      <c r="A353" s="18"/>
      <c r="B353" s="191"/>
      <c r="C353" s="191"/>
      <c r="D353" s="13"/>
      <c r="G353" s="11"/>
      <c r="H353" s="11"/>
      <c r="I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4"/>
      <c r="AA353" s="14"/>
      <c r="AB353" s="14"/>
      <c r="AC353" s="14"/>
      <c r="AD353" s="142"/>
      <c r="AE353" s="139"/>
      <c r="AF353" s="142"/>
      <c r="AG353" s="142"/>
      <c r="AH353" s="14"/>
      <c r="AI353" s="14"/>
      <c r="AJ353" s="14"/>
      <c r="AK353" s="14"/>
      <c r="AL353" s="143"/>
      <c r="AM353" s="143"/>
      <c r="AN353" s="143"/>
      <c r="AO353" s="143"/>
      <c r="AP353" s="20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</row>
    <row r="354" spans="1:76" s="12" customFormat="1" ht="12.75" x14ac:dyDescent="0.2">
      <c r="A354" s="18"/>
      <c r="B354" s="191"/>
      <c r="C354" s="191"/>
      <c r="D354" s="13"/>
      <c r="G354" s="11"/>
      <c r="H354" s="11"/>
      <c r="I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4"/>
      <c r="AA354" s="14"/>
      <c r="AB354" s="14"/>
      <c r="AC354" s="14"/>
      <c r="AD354" s="142"/>
      <c r="AE354" s="139"/>
      <c r="AF354" s="142"/>
      <c r="AG354" s="142"/>
      <c r="AH354" s="14"/>
      <c r="AI354" s="14"/>
      <c r="AJ354" s="14"/>
      <c r="AK354" s="14"/>
      <c r="AL354" s="143"/>
      <c r="AM354" s="143"/>
      <c r="AN354" s="143"/>
      <c r="AO354" s="143"/>
      <c r="AP354" s="20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</row>
    <row r="355" spans="1:76" s="12" customFormat="1" ht="12.75" x14ac:dyDescent="0.2">
      <c r="A355" s="18"/>
      <c r="B355" s="191"/>
      <c r="C355" s="191"/>
      <c r="D355" s="13"/>
      <c r="G355" s="11"/>
      <c r="H355" s="11"/>
      <c r="I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4"/>
      <c r="AA355" s="14"/>
      <c r="AB355" s="14"/>
      <c r="AC355" s="14"/>
      <c r="AD355" s="142"/>
      <c r="AE355" s="139"/>
      <c r="AF355" s="142"/>
      <c r="AG355" s="142"/>
      <c r="AH355" s="14"/>
      <c r="AI355" s="14"/>
      <c r="AJ355" s="14"/>
      <c r="AK355" s="14"/>
      <c r="AL355" s="143"/>
      <c r="AM355" s="143"/>
      <c r="AN355" s="143"/>
      <c r="AO355" s="143"/>
      <c r="AP355" s="20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</row>
    <row r="356" spans="1:76" s="12" customFormat="1" ht="12.75" x14ac:dyDescent="0.2">
      <c r="A356" s="18"/>
      <c r="B356" s="191"/>
      <c r="C356" s="191"/>
      <c r="D356" s="13"/>
      <c r="G356" s="11"/>
      <c r="H356" s="11"/>
      <c r="I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4"/>
      <c r="AA356" s="14"/>
      <c r="AB356" s="14"/>
      <c r="AC356" s="14"/>
      <c r="AD356" s="142"/>
      <c r="AE356" s="139"/>
      <c r="AF356" s="142"/>
      <c r="AG356" s="142"/>
      <c r="AH356" s="14"/>
      <c r="AI356" s="14"/>
      <c r="AJ356" s="14"/>
      <c r="AK356" s="14"/>
      <c r="AL356" s="143"/>
      <c r="AM356" s="143"/>
      <c r="AN356" s="143"/>
      <c r="AO356" s="143"/>
      <c r="AP356" s="20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</row>
    <row r="357" spans="1:76" s="12" customFormat="1" ht="12.75" x14ac:dyDescent="0.2">
      <c r="A357" s="18"/>
      <c r="B357" s="191"/>
      <c r="C357" s="191"/>
      <c r="D357" s="13"/>
      <c r="G357" s="11"/>
      <c r="H357" s="11"/>
      <c r="I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4"/>
      <c r="AA357" s="14"/>
      <c r="AB357" s="14"/>
      <c r="AC357" s="14"/>
      <c r="AD357" s="142"/>
      <c r="AE357" s="139"/>
      <c r="AF357" s="142"/>
      <c r="AG357" s="142"/>
      <c r="AH357" s="14"/>
      <c r="AI357" s="14"/>
      <c r="AJ357" s="14"/>
      <c r="AK357" s="14"/>
      <c r="AL357" s="143"/>
      <c r="AM357" s="143"/>
      <c r="AN357" s="143"/>
      <c r="AO357" s="143"/>
      <c r="AP357" s="20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</row>
    <row r="358" spans="1:76" s="12" customFormat="1" ht="12.75" x14ac:dyDescent="0.2">
      <c r="A358" s="18"/>
      <c r="B358" s="191"/>
      <c r="C358" s="191"/>
      <c r="D358" s="13"/>
      <c r="G358" s="11"/>
      <c r="H358" s="11"/>
      <c r="I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4"/>
      <c r="AA358" s="14"/>
      <c r="AB358" s="14"/>
      <c r="AC358" s="14"/>
      <c r="AD358" s="142"/>
      <c r="AE358" s="139"/>
      <c r="AF358" s="142"/>
      <c r="AG358" s="142"/>
      <c r="AH358" s="14"/>
      <c r="AI358" s="14"/>
      <c r="AJ358" s="14"/>
      <c r="AK358" s="14"/>
      <c r="AL358" s="143"/>
      <c r="AM358" s="143"/>
      <c r="AN358" s="143"/>
      <c r="AO358" s="143"/>
      <c r="AP358" s="20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</row>
    <row r="359" spans="1:76" s="12" customFormat="1" ht="12.75" x14ac:dyDescent="0.2">
      <c r="A359" s="18"/>
      <c r="B359" s="191"/>
      <c r="C359" s="191"/>
      <c r="D359" s="13"/>
      <c r="G359" s="11"/>
      <c r="H359" s="11"/>
      <c r="I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4"/>
      <c r="AA359" s="14"/>
      <c r="AB359" s="14"/>
      <c r="AC359" s="14"/>
      <c r="AD359" s="142"/>
      <c r="AE359" s="139"/>
      <c r="AF359" s="142"/>
      <c r="AG359" s="142"/>
      <c r="AH359" s="14"/>
      <c r="AI359" s="14"/>
      <c r="AJ359" s="14"/>
      <c r="AK359" s="14"/>
      <c r="AL359" s="143"/>
      <c r="AM359" s="143"/>
      <c r="AN359" s="143"/>
      <c r="AO359" s="143"/>
      <c r="AP359" s="20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</row>
    <row r="360" spans="1:76" s="12" customFormat="1" ht="12.75" x14ac:dyDescent="0.2">
      <c r="A360" s="18"/>
      <c r="B360" s="191"/>
      <c r="C360" s="191"/>
      <c r="D360" s="13"/>
      <c r="G360" s="11"/>
      <c r="H360" s="11"/>
      <c r="I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4"/>
      <c r="AA360" s="14"/>
      <c r="AB360" s="14"/>
      <c r="AC360" s="14"/>
      <c r="AD360" s="142"/>
      <c r="AE360" s="139"/>
      <c r="AF360" s="142"/>
      <c r="AG360" s="142"/>
      <c r="AH360" s="14"/>
      <c r="AI360" s="14"/>
      <c r="AJ360" s="14"/>
      <c r="AK360" s="14"/>
      <c r="AL360" s="143"/>
      <c r="AM360" s="143"/>
      <c r="AN360" s="143"/>
      <c r="AO360" s="143"/>
      <c r="AP360" s="20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</row>
    <row r="361" spans="1:76" s="12" customFormat="1" ht="12.75" x14ac:dyDescent="0.2">
      <c r="A361" s="18"/>
      <c r="B361" s="191"/>
      <c r="C361" s="191"/>
      <c r="D361" s="13"/>
      <c r="G361" s="11"/>
      <c r="H361" s="11"/>
      <c r="I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4"/>
      <c r="AA361" s="14"/>
      <c r="AB361" s="14"/>
      <c r="AC361" s="14"/>
      <c r="AD361" s="142"/>
      <c r="AE361" s="139"/>
      <c r="AF361" s="142"/>
      <c r="AG361" s="142"/>
      <c r="AH361" s="14"/>
      <c r="AI361" s="14"/>
      <c r="AJ361" s="14"/>
      <c r="AK361" s="14"/>
      <c r="AL361" s="143"/>
      <c r="AM361" s="143"/>
      <c r="AN361" s="143"/>
      <c r="AO361" s="143"/>
      <c r="AP361" s="20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</row>
    <row r="362" spans="1:76" s="12" customFormat="1" ht="12.75" x14ac:dyDescent="0.2">
      <c r="A362" s="18"/>
      <c r="B362" s="191"/>
      <c r="C362" s="191"/>
      <c r="D362" s="13"/>
      <c r="G362" s="11"/>
      <c r="H362" s="11"/>
      <c r="I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4"/>
      <c r="AA362" s="14"/>
      <c r="AB362" s="14"/>
      <c r="AC362" s="14"/>
      <c r="AD362" s="142"/>
      <c r="AE362" s="139"/>
      <c r="AF362" s="142"/>
      <c r="AG362" s="142"/>
      <c r="AH362" s="14"/>
      <c r="AI362" s="14"/>
      <c r="AJ362" s="14"/>
      <c r="AK362" s="14"/>
      <c r="AL362" s="143"/>
      <c r="AM362" s="143"/>
      <c r="AN362" s="143"/>
      <c r="AO362" s="143"/>
      <c r="AP362" s="20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</row>
    <row r="363" spans="1:76" s="12" customFormat="1" ht="12.75" x14ac:dyDescent="0.2">
      <c r="A363" s="18"/>
      <c r="B363" s="191"/>
      <c r="C363" s="191"/>
      <c r="D363" s="13"/>
      <c r="G363" s="11"/>
      <c r="H363" s="11"/>
      <c r="I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4"/>
      <c r="AA363" s="14"/>
      <c r="AB363" s="14"/>
      <c r="AC363" s="14"/>
      <c r="AD363" s="142"/>
      <c r="AE363" s="139"/>
      <c r="AF363" s="142"/>
      <c r="AG363" s="142"/>
      <c r="AH363" s="14"/>
      <c r="AI363" s="14"/>
      <c r="AJ363" s="14"/>
      <c r="AK363" s="14"/>
      <c r="AL363" s="143"/>
      <c r="AM363" s="143"/>
      <c r="AN363" s="143"/>
      <c r="AO363" s="143"/>
      <c r="AP363" s="20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</row>
    <row r="364" spans="1:76" s="12" customFormat="1" ht="12.75" x14ac:dyDescent="0.2">
      <c r="A364" s="18"/>
      <c r="B364" s="191"/>
      <c r="C364" s="191"/>
      <c r="D364" s="13"/>
      <c r="G364" s="11"/>
      <c r="H364" s="11"/>
      <c r="I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4"/>
      <c r="AA364" s="14"/>
      <c r="AB364" s="14"/>
      <c r="AC364" s="14"/>
      <c r="AD364" s="142"/>
      <c r="AE364" s="139"/>
      <c r="AF364" s="142"/>
      <c r="AG364" s="142"/>
      <c r="AH364" s="14"/>
      <c r="AI364" s="14"/>
      <c r="AJ364" s="14"/>
      <c r="AK364" s="14"/>
      <c r="AL364" s="143"/>
      <c r="AM364" s="143"/>
      <c r="AN364" s="143"/>
      <c r="AO364" s="143"/>
      <c r="AP364" s="20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</row>
    <row r="365" spans="1:76" s="12" customFormat="1" ht="12.75" x14ac:dyDescent="0.2">
      <c r="A365" s="18"/>
      <c r="B365" s="191"/>
      <c r="C365" s="191"/>
      <c r="D365" s="13"/>
      <c r="G365" s="11"/>
      <c r="H365" s="11"/>
      <c r="I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4"/>
      <c r="AA365" s="14"/>
      <c r="AB365" s="14"/>
      <c r="AC365" s="14"/>
      <c r="AD365" s="142"/>
      <c r="AE365" s="139"/>
      <c r="AF365" s="142"/>
      <c r="AG365" s="142"/>
      <c r="AH365" s="14"/>
      <c r="AI365" s="14"/>
      <c r="AJ365" s="14"/>
      <c r="AK365" s="14"/>
      <c r="AL365" s="143"/>
      <c r="AM365" s="143"/>
      <c r="AN365" s="143"/>
      <c r="AO365" s="143"/>
      <c r="AP365" s="20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</row>
    <row r="366" spans="1:76" s="12" customFormat="1" ht="12.75" x14ac:dyDescent="0.2">
      <c r="A366" s="18"/>
      <c r="B366" s="191"/>
      <c r="C366" s="191"/>
      <c r="D366" s="13"/>
      <c r="G366" s="11"/>
      <c r="H366" s="11"/>
      <c r="I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4"/>
      <c r="AA366" s="14"/>
      <c r="AB366" s="14"/>
      <c r="AC366" s="14"/>
      <c r="AD366" s="142"/>
      <c r="AE366" s="139"/>
      <c r="AF366" s="142"/>
      <c r="AG366" s="142"/>
      <c r="AH366" s="14"/>
      <c r="AI366" s="14"/>
      <c r="AJ366" s="14"/>
      <c r="AK366" s="14"/>
      <c r="AL366" s="143"/>
      <c r="AM366" s="143"/>
      <c r="AN366" s="143"/>
      <c r="AO366" s="143"/>
      <c r="AP366" s="20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</row>
    <row r="367" spans="1:76" s="12" customFormat="1" ht="12.75" x14ac:dyDescent="0.2">
      <c r="A367" s="18"/>
      <c r="B367" s="191"/>
      <c r="C367" s="191"/>
      <c r="D367" s="13"/>
      <c r="G367" s="11"/>
      <c r="H367" s="11"/>
      <c r="I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4"/>
      <c r="AA367" s="14"/>
      <c r="AB367" s="14"/>
      <c r="AC367" s="14"/>
      <c r="AD367" s="142"/>
      <c r="AE367" s="139"/>
      <c r="AF367" s="142"/>
      <c r="AG367" s="142"/>
      <c r="AH367" s="14"/>
      <c r="AI367" s="14"/>
      <c r="AJ367" s="14"/>
      <c r="AK367" s="14"/>
      <c r="AL367" s="143"/>
      <c r="AM367" s="143"/>
      <c r="AN367" s="143"/>
      <c r="AO367" s="143"/>
      <c r="AP367" s="20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</row>
    <row r="368" spans="1:76" s="12" customFormat="1" ht="12.75" x14ac:dyDescent="0.2">
      <c r="A368" s="18"/>
      <c r="B368" s="191"/>
      <c r="C368" s="191"/>
      <c r="D368" s="13"/>
      <c r="G368" s="11"/>
      <c r="H368" s="11"/>
      <c r="I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4"/>
      <c r="AA368" s="14"/>
      <c r="AB368" s="14"/>
      <c r="AC368" s="14"/>
      <c r="AD368" s="142"/>
      <c r="AE368" s="139"/>
      <c r="AF368" s="142"/>
      <c r="AG368" s="142"/>
      <c r="AH368" s="14"/>
      <c r="AI368" s="14"/>
      <c r="AJ368" s="14"/>
      <c r="AK368" s="14"/>
      <c r="AL368" s="143"/>
      <c r="AM368" s="143"/>
      <c r="AN368" s="143"/>
      <c r="AO368" s="143"/>
      <c r="AP368" s="20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</row>
    <row r="369" spans="1:76" s="12" customFormat="1" ht="12.75" x14ac:dyDescent="0.2">
      <c r="A369" s="18"/>
      <c r="B369" s="191"/>
      <c r="C369" s="191"/>
      <c r="D369" s="13"/>
      <c r="G369" s="11"/>
      <c r="H369" s="11"/>
      <c r="I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4"/>
      <c r="AA369" s="14"/>
      <c r="AB369" s="14"/>
      <c r="AC369" s="14"/>
      <c r="AD369" s="142"/>
      <c r="AE369" s="139"/>
      <c r="AF369" s="142"/>
      <c r="AG369" s="142"/>
      <c r="AH369" s="14"/>
      <c r="AI369" s="14"/>
      <c r="AJ369" s="14"/>
      <c r="AK369" s="14"/>
      <c r="AL369" s="143"/>
      <c r="AM369" s="143"/>
      <c r="AN369" s="143"/>
      <c r="AO369" s="143"/>
      <c r="AP369" s="20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</row>
    <row r="370" spans="1:76" s="12" customFormat="1" ht="12.75" x14ac:dyDescent="0.2">
      <c r="A370" s="18"/>
      <c r="B370" s="191"/>
      <c r="C370" s="191"/>
      <c r="D370" s="13"/>
      <c r="G370" s="11"/>
      <c r="H370" s="11"/>
      <c r="I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4"/>
      <c r="AA370" s="14"/>
      <c r="AB370" s="14"/>
      <c r="AC370" s="14"/>
      <c r="AD370" s="142"/>
      <c r="AE370" s="139"/>
      <c r="AF370" s="142"/>
      <c r="AG370" s="142"/>
      <c r="AH370" s="14"/>
      <c r="AI370" s="14"/>
      <c r="AJ370" s="14"/>
      <c r="AK370" s="14"/>
      <c r="AL370" s="143"/>
      <c r="AM370" s="143"/>
      <c r="AN370" s="143"/>
      <c r="AO370" s="143"/>
      <c r="AP370" s="20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</row>
    <row r="371" spans="1:76" s="12" customFormat="1" ht="12.75" x14ac:dyDescent="0.2">
      <c r="A371" s="18"/>
      <c r="B371" s="191"/>
      <c r="C371" s="191"/>
      <c r="D371" s="13"/>
      <c r="G371" s="11"/>
      <c r="H371" s="11"/>
      <c r="I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4"/>
      <c r="AA371" s="14"/>
      <c r="AB371" s="14"/>
      <c r="AC371" s="14"/>
      <c r="AD371" s="142"/>
      <c r="AE371" s="139"/>
      <c r="AF371" s="142"/>
      <c r="AG371" s="142"/>
      <c r="AH371" s="14"/>
      <c r="AI371" s="14"/>
      <c r="AJ371" s="14"/>
      <c r="AK371" s="14"/>
      <c r="AL371" s="143"/>
      <c r="AM371" s="143"/>
      <c r="AN371" s="143"/>
      <c r="AO371" s="143"/>
      <c r="AP371" s="20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</row>
    <row r="372" spans="1:76" s="12" customFormat="1" ht="12.75" x14ac:dyDescent="0.2">
      <c r="A372" s="18"/>
      <c r="B372" s="191"/>
      <c r="C372" s="191"/>
      <c r="D372" s="13"/>
      <c r="G372" s="11"/>
      <c r="H372" s="11"/>
      <c r="I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4"/>
      <c r="AA372" s="14"/>
      <c r="AB372" s="14"/>
      <c r="AC372" s="14"/>
      <c r="AD372" s="142"/>
      <c r="AE372" s="139"/>
      <c r="AF372" s="142"/>
      <c r="AG372" s="142"/>
      <c r="AH372" s="14"/>
      <c r="AI372" s="14"/>
      <c r="AJ372" s="14"/>
      <c r="AK372" s="14"/>
      <c r="AL372" s="143"/>
      <c r="AM372" s="143"/>
      <c r="AN372" s="143"/>
      <c r="AO372" s="143"/>
      <c r="AP372" s="20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</row>
    <row r="373" spans="1:76" s="12" customFormat="1" ht="12.75" x14ac:dyDescent="0.2">
      <c r="A373" s="18"/>
      <c r="B373" s="191"/>
      <c r="C373" s="191"/>
      <c r="D373" s="13"/>
      <c r="G373" s="11"/>
      <c r="H373" s="11"/>
      <c r="I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4"/>
      <c r="AA373" s="14"/>
      <c r="AB373" s="14"/>
      <c r="AC373" s="14"/>
      <c r="AD373" s="142"/>
      <c r="AE373" s="139"/>
      <c r="AF373" s="142"/>
      <c r="AG373" s="142"/>
      <c r="AH373" s="14"/>
      <c r="AI373" s="14"/>
      <c r="AJ373" s="14"/>
      <c r="AK373" s="14"/>
      <c r="AL373" s="143"/>
      <c r="AM373" s="143"/>
      <c r="AN373" s="143"/>
      <c r="AO373" s="143"/>
      <c r="AP373" s="20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</row>
    <row r="374" spans="1:76" s="12" customFormat="1" ht="12.75" x14ac:dyDescent="0.2">
      <c r="A374" s="18"/>
      <c r="B374" s="191"/>
      <c r="C374" s="191"/>
      <c r="D374" s="13"/>
      <c r="G374" s="11"/>
      <c r="H374" s="11"/>
      <c r="I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4"/>
      <c r="AA374" s="14"/>
      <c r="AB374" s="14"/>
      <c r="AC374" s="14"/>
      <c r="AD374" s="142"/>
      <c r="AE374" s="139"/>
      <c r="AF374" s="142"/>
      <c r="AG374" s="142"/>
      <c r="AH374" s="14"/>
      <c r="AI374" s="14"/>
      <c r="AJ374" s="14"/>
      <c r="AK374" s="14"/>
      <c r="AL374" s="143"/>
      <c r="AM374" s="143"/>
      <c r="AN374" s="143"/>
      <c r="AO374" s="143"/>
      <c r="AP374" s="20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</row>
    <row r="375" spans="1:76" s="12" customFormat="1" ht="12.75" x14ac:dyDescent="0.2">
      <c r="A375" s="18"/>
      <c r="B375" s="191"/>
      <c r="C375" s="191"/>
      <c r="D375" s="13"/>
      <c r="G375" s="11"/>
      <c r="H375" s="11"/>
      <c r="I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4"/>
      <c r="AA375" s="14"/>
      <c r="AB375" s="14"/>
      <c r="AC375" s="14"/>
      <c r="AD375" s="142"/>
      <c r="AE375" s="139"/>
      <c r="AF375" s="142"/>
      <c r="AG375" s="142"/>
      <c r="AH375" s="14"/>
      <c r="AI375" s="14"/>
      <c r="AJ375" s="14"/>
      <c r="AK375" s="14"/>
      <c r="AL375" s="143"/>
      <c r="AM375" s="143"/>
      <c r="AN375" s="143"/>
      <c r="AO375" s="143"/>
      <c r="AP375" s="20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</row>
    <row r="376" spans="1:76" s="12" customFormat="1" ht="12.75" x14ac:dyDescent="0.2">
      <c r="A376" s="18"/>
      <c r="B376" s="191"/>
      <c r="C376" s="191"/>
      <c r="D376" s="13"/>
      <c r="G376" s="11"/>
      <c r="H376" s="11"/>
      <c r="I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4"/>
      <c r="AA376" s="14"/>
      <c r="AB376" s="14"/>
      <c r="AC376" s="14"/>
      <c r="AD376" s="142"/>
      <c r="AE376" s="139"/>
      <c r="AF376" s="142"/>
      <c r="AG376" s="142"/>
      <c r="AH376" s="14"/>
      <c r="AI376" s="14"/>
      <c r="AJ376" s="14"/>
      <c r="AK376" s="14"/>
      <c r="AL376" s="143"/>
      <c r="AM376" s="143"/>
      <c r="AN376" s="143"/>
      <c r="AO376" s="143"/>
      <c r="AP376" s="20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</row>
    <row r="377" spans="1:76" s="12" customFormat="1" ht="12.75" x14ac:dyDescent="0.2">
      <c r="A377" s="18"/>
      <c r="B377" s="191"/>
      <c r="C377" s="191"/>
      <c r="D377" s="13"/>
      <c r="G377" s="11"/>
      <c r="H377" s="11"/>
      <c r="I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4"/>
      <c r="AA377" s="14"/>
      <c r="AB377" s="14"/>
      <c r="AC377" s="14"/>
      <c r="AD377" s="142"/>
      <c r="AE377" s="139"/>
      <c r="AF377" s="142"/>
      <c r="AG377" s="142"/>
      <c r="AH377" s="14"/>
      <c r="AI377" s="14"/>
      <c r="AJ377" s="14"/>
      <c r="AK377" s="14"/>
      <c r="AL377" s="143"/>
      <c r="AM377" s="143"/>
      <c r="AN377" s="143"/>
      <c r="AO377" s="143"/>
      <c r="AP377" s="20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</row>
    <row r="378" spans="1:76" s="12" customFormat="1" ht="12.75" x14ac:dyDescent="0.2">
      <c r="A378" s="18"/>
      <c r="B378" s="191"/>
      <c r="C378" s="191"/>
      <c r="D378" s="13"/>
      <c r="G378" s="11"/>
      <c r="H378" s="11"/>
      <c r="I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4"/>
      <c r="AA378" s="14"/>
      <c r="AB378" s="14"/>
      <c r="AC378" s="14"/>
      <c r="AD378" s="142"/>
      <c r="AE378" s="139"/>
      <c r="AF378" s="142"/>
      <c r="AG378" s="142"/>
      <c r="AH378" s="14"/>
      <c r="AI378" s="14"/>
      <c r="AJ378" s="14"/>
      <c r="AK378" s="14"/>
      <c r="AL378" s="143"/>
      <c r="AM378" s="143"/>
      <c r="AN378" s="143"/>
      <c r="AO378" s="143"/>
      <c r="AP378" s="20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</row>
    <row r="379" spans="1:76" s="12" customFormat="1" ht="12.75" x14ac:dyDescent="0.2">
      <c r="A379" s="18"/>
      <c r="B379" s="191"/>
      <c r="C379" s="191"/>
      <c r="D379" s="13"/>
      <c r="G379" s="11"/>
      <c r="H379" s="11"/>
      <c r="I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4"/>
      <c r="AA379" s="14"/>
      <c r="AB379" s="14"/>
      <c r="AC379" s="14"/>
      <c r="AD379" s="142"/>
      <c r="AE379" s="139"/>
      <c r="AF379" s="142"/>
      <c r="AG379" s="142"/>
      <c r="AH379" s="14"/>
      <c r="AI379" s="14"/>
      <c r="AJ379" s="14"/>
      <c r="AK379" s="14"/>
      <c r="AL379" s="143"/>
      <c r="AM379" s="143"/>
      <c r="AN379" s="143"/>
      <c r="AO379" s="143"/>
      <c r="AP379" s="20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</row>
    <row r="380" spans="1:76" s="12" customFormat="1" ht="12.75" x14ac:dyDescent="0.2">
      <c r="A380" s="18"/>
      <c r="B380" s="191"/>
      <c r="C380" s="191"/>
      <c r="D380" s="13"/>
      <c r="G380" s="11"/>
      <c r="H380" s="11"/>
      <c r="I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4"/>
      <c r="AA380" s="14"/>
      <c r="AB380" s="14"/>
      <c r="AC380" s="14"/>
      <c r="AD380" s="142"/>
      <c r="AE380" s="139"/>
      <c r="AF380" s="142"/>
      <c r="AG380" s="142"/>
      <c r="AH380" s="14"/>
      <c r="AI380" s="14"/>
      <c r="AJ380" s="14"/>
      <c r="AK380" s="14"/>
      <c r="AL380" s="143"/>
      <c r="AM380" s="143"/>
      <c r="AN380" s="143"/>
      <c r="AO380" s="143"/>
      <c r="AP380" s="20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</row>
    <row r="381" spans="1:76" s="12" customFormat="1" ht="12.75" x14ac:dyDescent="0.2">
      <c r="A381" s="18"/>
      <c r="B381" s="191"/>
      <c r="C381" s="191"/>
      <c r="D381" s="13"/>
      <c r="G381" s="11"/>
      <c r="H381" s="11"/>
      <c r="I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4"/>
      <c r="AA381" s="14"/>
      <c r="AB381" s="14"/>
      <c r="AC381" s="14"/>
      <c r="AD381" s="142"/>
      <c r="AE381" s="139"/>
      <c r="AF381" s="142"/>
      <c r="AG381" s="142"/>
      <c r="AH381" s="14"/>
      <c r="AI381" s="14"/>
      <c r="AJ381" s="14"/>
      <c r="AK381" s="14"/>
      <c r="AL381" s="143"/>
      <c r="AM381" s="143"/>
      <c r="AN381" s="143"/>
      <c r="AO381" s="143"/>
      <c r="AP381" s="20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</row>
    <row r="382" spans="1:76" s="12" customFormat="1" ht="12.75" x14ac:dyDescent="0.2">
      <c r="A382" s="18"/>
      <c r="B382" s="191"/>
      <c r="C382" s="191"/>
      <c r="D382" s="13"/>
      <c r="G382" s="11"/>
      <c r="H382" s="11"/>
      <c r="I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4"/>
      <c r="AA382" s="14"/>
      <c r="AB382" s="14"/>
      <c r="AC382" s="14"/>
      <c r="AD382" s="142"/>
      <c r="AE382" s="139"/>
      <c r="AF382" s="142"/>
      <c r="AG382" s="142"/>
      <c r="AH382" s="14"/>
      <c r="AI382" s="14"/>
      <c r="AJ382" s="14"/>
      <c r="AK382" s="14"/>
      <c r="AL382" s="143"/>
      <c r="AM382" s="143"/>
      <c r="AN382" s="143"/>
      <c r="AO382" s="143"/>
      <c r="AP382" s="20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</row>
    <row r="383" spans="1:76" s="12" customFormat="1" ht="12.75" x14ac:dyDescent="0.2">
      <c r="A383" s="18"/>
      <c r="B383" s="191"/>
      <c r="C383" s="191"/>
      <c r="D383" s="13"/>
      <c r="G383" s="11"/>
      <c r="H383" s="11"/>
      <c r="I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4"/>
      <c r="AA383" s="14"/>
      <c r="AB383" s="14"/>
      <c r="AC383" s="14"/>
      <c r="AD383" s="142"/>
      <c r="AE383" s="139"/>
      <c r="AF383" s="142"/>
      <c r="AG383" s="142"/>
      <c r="AH383" s="14"/>
      <c r="AI383" s="14"/>
      <c r="AJ383" s="14"/>
      <c r="AK383" s="14"/>
      <c r="AL383" s="143"/>
      <c r="AM383" s="143"/>
      <c r="AN383" s="143"/>
      <c r="AO383" s="143"/>
      <c r="AP383" s="20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</row>
    <row r="384" spans="1:76" s="12" customFormat="1" ht="12.75" x14ac:dyDescent="0.2">
      <c r="A384" s="18"/>
      <c r="B384" s="191"/>
      <c r="C384" s="191"/>
      <c r="D384" s="13"/>
      <c r="G384" s="11"/>
      <c r="H384" s="11"/>
      <c r="I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4"/>
      <c r="AA384" s="14"/>
      <c r="AB384" s="14"/>
      <c r="AC384" s="14"/>
      <c r="AD384" s="142"/>
      <c r="AE384" s="139"/>
      <c r="AF384" s="142"/>
      <c r="AG384" s="142"/>
      <c r="AH384" s="14"/>
      <c r="AI384" s="14"/>
      <c r="AJ384" s="14"/>
      <c r="AK384" s="14"/>
      <c r="AL384" s="143"/>
      <c r="AM384" s="143"/>
      <c r="AN384" s="143"/>
      <c r="AO384" s="143"/>
      <c r="AP384" s="20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</row>
    <row r="385" spans="1:76" s="12" customFormat="1" ht="12.75" x14ac:dyDescent="0.2">
      <c r="A385" s="18"/>
      <c r="B385" s="191"/>
      <c r="C385" s="191"/>
      <c r="D385" s="13"/>
      <c r="G385" s="11"/>
      <c r="H385" s="11"/>
      <c r="I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4"/>
      <c r="AA385" s="14"/>
      <c r="AB385" s="14"/>
      <c r="AC385" s="14"/>
      <c r="AD385" s="142"/>
      <c r="AE385" s="139"/>
      <c r="AF385" s="142"/>
      <c r="AG385" s="142"/>
      <c r="AH385" s="14"/>
      <c r="AI385" s="14"/>
      <c r="AJ385" s="14"/>
      <c r="AK385" s="14"/>
      <c r="AL385" s="143"/>
      <c r="AM385" s="143"/>
      <c r="AN385" s="143"/>
      <c r="AO385" s="143"/>
      <c r="AP385" s="20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</row>
    <row r="386" spans="1:76" s="12" customFormat="1" ht="12.75" x14ac:dyDescent="0.2">
      <c r="A386" s="18"/>
      <c r="B386" s="191"/>
      <c r="C386" s="191"/>
      <c r="D386" s="13"/>
      <c r="G386" s="11"/>
      <c r="H386" s="11"/>
      <c r="I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4"/>
      <c r="AA386" s="14"/>
      <c r="AB386" s="14"/>
      <c r="AC386" s="14"/>
      <c r="AD386" s="142"/>
      <c r="AE386" s="139"/>
      <c r="AF386" s="142"/>
      <c r="AG386" s="142"/>
      <c r="AH386" s="14"/>
      <c r="AI386" s="14"/>
      <c r="AJ386" s="14"/>
      <c r="AK386" s="14"/>
      <c r="AL386" s="143"/>
      <c r="AM386" s="143"/>
      <c r="AN386" s="143"/>
      <c r="AO386" s="143"/>
      <c r="AP386" s="20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</row>
    <row r="387" spans="1:76" s="12" customFormat="1" ht="12.75" x14ac:dyDescent="0.2">
      <c r="A387" s="18"/>
      <c r="B387" s="191"/>
      <c r="C387" s="191"/>
      <c r="D387" s="13"/>
      <c r="G387" s="11"/>
      <c r="H387" s="11"/>
      <c r="I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4"/>
      <c r="AA387" s="14"/>
      <c r="AB387" s="14"/>
      <c r="AC387" s="14"/>
      <c r="AD387" s="142"/>
      <c r="AE387" s="139"/>
      <c r="AF387" s="142"/>
      <c r="AG387" s="142"/>
      <c r="AH387" s="14"/>
      <c r="AI387" s="14"/>
      <c r="AJ387" s="14"/>
      <c r="AK387" s="14"/>
      <c r="AL387" s="143"/>
      <c r="AM387" s="143"/>
      <c r="AN387" s="143"/>
      <c r="AO387" s="143"/>
      <c r="AP387" s="20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</row>
    <row r="388" spans="1:76" s="12" customFormat="1" ht="12.75" x14ac:dyDescent="0.2">
      <c r="A388" s="18"/>
      <c r="B388" s="191"/>
      <c r="C388" s="191"/>
      <c r="D388" s="13"/>
      <c r="G388" s="11"/>
      <c r="H388" s="11"/>
      <c r="I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4"/>
      <c r="AA388" s="14"/>
      <c r="AB388" s="14"/>
      <c r="AC388" s="14"/>
      <c r="AD388" s="142"/>
      <c r="AE388" s="139"/>
      <c r="AF388" s="142"/>
      <c r="AG388" s="142"/>
      <c r="AH388" s="14"/>
      <c r="AI388" s="14"/>
      <c r="AJ388" s="14"/>
      <c r="AK388" s="14"/>
      <c r="AL388" s="143"/>
      <c r="AM388" s="143"/>
      <c r="AN388" s="143"/>
      <c r="AO388" s="143"/>
      <c r="AP388" s="20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</row>
    <row r="389" spans="1:76" s="12" customFormat="1" ht="12.75" x14ac:dyDescent="0.2">
      <c r="A389" s="18"/>
      <c r="B389" s="191"/>
      <c r="C389" s="191"/>
      <c r="D389" s="13"/>
      <c r="G389" s="11"/>
      <c r="H389" s="11"/>
      <c r="I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4"/>
      <c r="AA389" s="14"/>
      <c r="AB389" s="14"/>
      <c r="AC389" s="14"/>
      <c r="AD389" s="142"/>
      <c r="AE389" s="139"/>
      <c r="AF389" s="142"/>
      <c r="AG389" s="142"/>
      <c r="AH389" s="14"/>
      <c r="AI389" s="14"/>
      <c r="AJ389" s="14"/>
      <c r="AK389" s="14"/>
      <c r="AL389" s="143"/>
      <c r="AM389" s="143"/>
      <c r="AN389" s="143"/>
      <c r="AO389" s="143"/>
      <c r="AP389" s="20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</row>
    <row r="390" spans="1:76" s="12" customFormat="1" ht="12.75" x14ac:dyDescent="0.2">
      <c r="A390" s="18"/>
      <c r="B390" s="191"/>
      <c r="C390" s="191"/>
      <c r="D390" s="13"/>
      <c r="G390" s="11"/>
      <c r="H390" s="11"/>
      <c r="I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4"/>
      <c r="AA390" s="14"/>
      <c r="AB390" s="14"/>
      <c r="AC390" s="14"/>
      <c r="AD390" s="142"/>
      <c r="AE390" s="139"/>
      <c r="AF390" s="142"/>
      <c r="AG390" s="142"/>
      <c r="AH390" s="14"/>
      <c r="AI390" s="14"/>
      <c r="AJ390" s="14"/>
      <c r="AK390" s="14"/>
      <c r="AL390" s="143"/>
      <c r="AM390" s="143"/>
      <c r="AN390" s="143"/>
      <c r="AO390" s="143"/>
      <c r="AP390" s="20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</row>
    <row r="391" spans="1:76" s="12" customFormat="1" ht="12.75" x14ac:dyDescent="0.2">
      <c r="A391" s="18"/>
      <c r="B391" s="191"/>
      <c r="C391" s="191"/>
      <c r="D391" s="13"/>
      <c r="G391" s="11"/>
      <c r="H391" s="11"/>
      <c r="I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4"/>
      <c r="AA391" s="14"/>
      <c r="AB391" s="14"/>
      <c r="AC391" s="14"/>
      <c r="AD391" s="142"/>
      <c r="AE391" s="139"/>
      <c r="AF391" s="142"/>
      <c r="AG391" s="142"/>
      <c r="AH391" s="14"/>
      <c r="AI391" s="14"/>
      <c r="AJ391" s="14"/>
      <c r="AK391" s="14"/>
      <c r="AL391" s="143"/>
      <c r="AM391" s="143"/>
      <c r="AN391" s="143"/>
      <c r="AO391" s="143"/>
      <c r="AP391" s="20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</row>
    <row r="392" spans="1:76" s="12" customFormat="1" ht="12.75" x14ac:dyDescent="0.2">
      <c r="A392" s="18"/>
      <c r="B392" s="191"/>
      <c r="C392" s="191"/>
      <c r="D392" s="13"/>
      <c r="G392" s="11"/>
      <c r="H392" s="11"/>
      <c r="I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4"/>
      <c r="AA392" s="14"/>
      <c r="AB392" s="14"/>
      <c r="AC392" s="14"/>
      <c r="AD392" s="142"/>
      <c r="AE392" s="139"/>
      <c r="AF392" s="142"/>
      <c r="AG392" s="142"/>
      <c r="AH392" s="14"/>
      <c r="AI392" s="14"/>
      <c r="AJ392" s="14"/>
      <c r="AK392" s="14"/>
      <c r="AL392" s="143"/>
      <c r="AM392" s="143"/>
      <c r="AN392" s="143"/>
      <c r="AO392" s="143"/>
      <c r="AP392" s="20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</row>
    <row r="393" spans="1:76" s="12" customFormat="1" ht="12.75" x14ac:dyDescent="0.2">
      <c r="A393" s="18"/>
      <c r="B393" s="191"/>
      <c r="C393" s="191"/>
      <c r="D393" s="13"/>
      <c r="G393" s="11"/>
      <c r="H393" s="11"/>
      <c r="I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4"/>
      <c r="AA393" s="14"/>
      <c r="AB393" s="14"/>
      <c r="AC393" s="14"/>
      <c r="AD393" s="142"/>
      <c r="AE393" s="139"/>
      <c r="AF393" s="142"/>
      <c r="AG393" s="142"/>
      <c r="AH393" s="14"/>
      <c r="AI393" s="14"/>
      <c r="AJ393" s="14"/>
      <c r="AK393" s="14"/>
      <c r="AL393" s="143"/>
      <c r="AM393" s="143"/>
      <c r="AN393" s="143"/>
      <c r="AO393" s="143"/>
      <c r="AP393" s="20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</row>
    <row r="394" spans="1:76" s="12" customFormat="1" ht="12.75" x14ac:dyDescent="0.2">
      <c r="A394" s="18"/>
      <c r="B394" s="191"/>
      <c r="C394" s="191"/>
      <c r="D394" s="13"/>
      <c r="G394" s="11"/>
      <c r="H394" s="11"/>
      <c r="I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4"/>
      <c r="AA394" s="14"/>
      <c r="AB394" s="14"/>
      <c r="AC394" s="14"/>
      <c r="AD394" s="142"/>
      <c r="AE394" s="139"/>
      <c r="AF394" s="142"/>
      <c r="AG394" s="142"/>
      <c r="AH394" s="14"/>
      <c r="AI394" s="14"/>
      <c r="AJ394" s="14"/>
      <c r="AK394" s="14"/>
      <c r="AL394" s="143"/>
      <c r="AM394" s="143"/>
      <c r="AN394" s="143"/>
      <c r="AO394" s="143"/>
      <c r="AP394" s="20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</row>
    <row r="395" spans="1:76" s="12" customFormat="1" ht="12.75" x14ac:dyDescent="0.2">
      <c r="A395" s="18"/>
      <c r="B395" s="191"/>
      <c r="C395" s="191"/>
      <c r="D395" s="13"/>
      <c r="G395" s="11"/>
      <c r="H395" s="11"/>
      <c r="I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4"/>
      <c r="AA395" s="14"/>
      <c r="AB395" s="14"/>
      <c r="AC395" s="14"/>
      <c r="AD395" s="142"/>
      <c r="AE395" s="139"/>
      <c r="AF395" s="142"/>
      <c r="AG395" s="142"/>
      <c r="AH395" s="14"/>
      <c r="AI395" s="14"/>
      <c r="AJ395" s="14"/>
      <c r="AK395" s="14"/>
      <c r="AL395" s="143"/>
      <c r="AM395" s="143"/>
      <c r="AN395" s="143"/>
      <c r="AO395" s="143"/>
      <c r="AP395" s="20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</row>
    <row r="396" spans="1:76" s="12" customFormat="1" ht="12.75" x14ac:dyDescent="0.2">
      <c r="A396" s="18"/>
      <c r="B396" s="191"/>
      <c r="C396" s="191"/>
      <c r="D396" s="13"/>
      <c r="G396" s="11"/>
      <c r="H396" s="11"/>
      <c r="I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4"/>
      <c r="AA396" s="14"/>
      <c r="AB396" s="14"/>
      <c r="AC396" s="14"/>
      <c r="AD396" s="142"/>
      <c r="AE396" s="139"/>
      <c r="AF396" s="142"/>
      <c r="AG396" s="142"/>
      <c r="AH396" s="14"/>
      <c r="AI396" s="14"/>
      <c r="AJ396" s="14"/>
      <c r="AK396" s="14"/>
      <c r="AL396" s="143"/>
      <c r="AM396" s="143"/>
      <c r="AN396" s="143"/>
      <c r="AO396" s="143"/>
      <c r="AP396" s="20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</row>
    <row r="397" spans="1:76" s="12" customFormat="1" ht="12.75" x14ac:dyDescent="0.2">
      <c r="A397" s="18"/>
      <c r="B397" s="191"/>
      <c r="C397" s="191"/>
      <c r="D397" s="13"/>
      <c r="G397" s="11"/>
      <c r="H397" s="11"/>
      <c r="I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4"/>
      <c r="AA397" s="14"/>
      <c r="AB397" s="14"/>
      <c r="AC397" s="14"/>
      <c r="AD397" s="142"/>
      <c r="AE397" s="139"/>
      <c r="AF397" s="142"/>
      <c r="AG397" s="142"/>
      <c r="AH397" s="14"/>
      <c r="AI397" s="14"/>
      <c r="AJ397" s="14"/>
      <c r="AK397" s="14"/>
      <c r="AL397" s="143"/>
      <c r="AM397" s="143"/>
      <c r="AN397" s="143"/>
      <c r="AO397" s="143"/>
      <c r="AP397" s="20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</row>
    <row r="398" spans="1:76" s="12" customFormat="1" ht="12.75" x14ac:dyDescent="0.2">
      <c r="A398" s="18"/>
      <c r="B398" s="191"/>
      <c r="C398" s="191"/>
      <c r="D398" s="13"/>
      <c r="G398" s="11"/>
      <c r="H398" s="11"/>
      <c r="I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4"/>
      <c r="AA398" s="14"/>
      <c r="AB398" s="14"/>
      <c r="AC398" s="14"/>
      <c r="AD398" s="142"/>
      <c r="AE398" s="139"/>
      <c r="AF398" s="142"/>
      <c r="AG398" s="142"/>
      <c r="AH398" s="14"/>
      <c r="AI398" s="14"/>
      <c r="AJ398" s="14"/>
      <c r="AK398" s="14"/>
      <c r="AL398" s="143"/>
      <c r="AM398" s="143"/>
      <c r="AN398" s="143"/>
      <c r="AO398" s="143"/>
      <c r="AP398" s="20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</row>
    <row r="399" spans="1:76" s="12" customFormat="1" ht="12.75" x14ac:dyDescent="0.2">
      <c r="A399" s="18"/>
      <c r="B399" s="191"/>
      <c r="C399" s="191"/>
      <c r="D399" s="13"/>
      <c r="G399" s="11"/>
      <c r="H399" s="11"/>
      <c r="I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4"/>
      <c r="AA399" s="14"/>
      <c r="AB399" s="14"/>
      <c r="AC399" s="14"/>
      <c r="AD399" s="142"/>
      <c r="AE399" s="139"/>
      <c r="AF399" s="142"/>
      <c r="AG399" s="142"/>
      <c r="AH399" s="14"/>
      <c r="AI399" s="14"/>
      <c r="AJ399" s="14"/>
      <c r="AK399" s="14"/>
      <c r="AL399" s="143"/>
      <c r="AM399" s="143"/>
      <c r="AN399" s="143"/>
      <c r="AO399" s="143"/>
      <c r="AP399" s="20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</row>
    <row r="400" spans="1:76" s="12" customFormat="1" ht="12.75" x14ac:dyDescent="0.2">
      <c r="A400" s="18"/>
      <c r="B400" s="191"/>
      <c r="C400" s="191"/>
      <c r="D400" s="13"/>
      <c r="G400" s="11"/>
      <c r="H400" s="11"/>
      <c r="I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4"/>
      <c r="AA400" s="14"/>
      <c r="AB400" s="14"/>
      <c r="AC400" s="14"/>
      <c r="AD400" s="142"/>
      <c r="AE400" s="139"/>
      <c r="AF400" s="142"/>
      <c r="AG400" s="142"/>
      <c r="AH400" s="14"/>
      <c r="AI400" s="14"/>
      <c r="AJ400" s="14"/>
      <c r="AK400" s="14"/>
      <c r="AL400" s="143"/>
      <c r="AM400" s="143"/>
      <c r="AN400" s="143"/>
      <c r="AO400" s="143"/>
      <c r="AP400" s="20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</row>
    <row r="401" spans="1:76" s="12" customFormat="1" ht="12.75" x14ac:dyDescent="0.2">
      <c r="A401" s="18"/>
      <c r="B401" s="191"/>
      <c r="C401" s="191"/>
      <c r="D401" s="13"/>
      <c r="G401" s="11"/>
      <c r="H401" s="11"/>
      <c r="I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4"/>
      <c r="AA401" s="14"/>
      <c r="AB401" s="14"/>
      <c r="AC401" s="14"/>
      <c r="AD401" s="142"/>
      <c r="AE401" s="139"/>
      <c r="AF401" s="142"/>
      <c r="AG401" s="142"/>
      <c r="AH401" s="14"/>
      <c r="AI401" s="14"/>
      <c r="AJ401" s="14"/>
      <c r="AK401" s="14"/>
      <c r="AL401" s="143"/>
      <c r="AM401" s="143"/>
      <c r="AN401" s="143"/>
      <c r="AO401" s="143"/>
      <c r="AP401" s="20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</row>
    <row r="402" spans="1:76" s="12" customFormat="1" ht="12.75" x14ac:dyDescent="0.2">
      <c r="A402" s="18"/>
      <c r="B402" s="191"/>
      <c r="C402" s="191"/>
      <c r="D402" s="13"/>
      <c r="G402" s="11"/>
      <c r="H402" s="11"/>
      <c r="I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4"/>
      <c r="AA402" s="14"/>
      <c r="AB402" s="14"/>
      <c r="AC402" s="14"/>
      <c r="AD402" s="142"/>
      <c r="AE402" s="139"/>
      <c r="AF402" s="142"/>
      <c r="AG402" s="142"/>
      <c r="AH402" s="14"/>
      <c r="AI402" s="14"/>
      <c r="AJ402" s="14"/>
      <c r="AK402" s="14"/>
      <c r="AL402" s="143"/>
      <c r="AM402" s="143"/>
      <c r="AN402" s="143"/>
      <c r="AO402" s="143"/>
      <c r="AP402" s="20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</row>
    <row r="403" spans="1:76" s="12" customFormat="1" ht="12.75" x14ac:dyDescent="0.2">
      <c r="A403" s="18"/>
      <c r="B403" s="191"/>
      <c r="C403" s="191"/>
      <c r="D403" s="13"/>
      <c r="G403" s="11"/>
      <c r="H403" s="11"/>
      <c r="I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4"/>
      <c r="AA403" s="14"/>
      <c r="AB403" s="14"/>
      <c r="AC403" s="14"/>
      <c r="AD403" s="142"/>
      <c r="AE403" s="139"/>
      <c r="AF403" s="142"/>
      <c r="AG403" s="142"/>
      <c r="AH403" s="14"/>
      <c r="AI403" s="14"/>
      <c r="AJ403" s="14"/>
      <c r="AK403" s="14"/>
      <c r="AL403" s="143"/>
      <c r="AM403" s="143"/>
      <c r="AN403" s="143"/>
      <c r="AO403" s="143"/>
      <c r="AP403" s="20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</row>
    <row r="404" spans="1:76" s="12" customFormat="1" ht="12.75" x14ac:dyDescent="0.2">
      <c r="A404" s="18"/>
      <c r="B404" s="191"/>
      <c r="C404" s="191"/>
      <c r="D404" s="13"/>
      <c r="G404" s="11"/>
      <c r="H404" s="11"/>
      <c r="I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4"/>
      <c r="AA404" s="14"/>
      <c r="AB404" s="14"/>
      <c r="AC404" s="14"/>
      <c r="AD404" s="142"/>
      <c r="AE404" s="139"/>
      <c r="AF404" s="142"/>
      <c r="AG404" s="142"/>
      <c r="AH404" s="14"/>
      <c r="AI404" s="14"/>
      <c r="AJ404" s="14"/>
      <c r="AK404" s="14"/>
      <c r="AL404" s="143"/>
      <c r="AM404" s="143"/>
      <c r="AN404" s="143"/>
      <c r="AO404" s="143"/>
      <c r="AP404" s="20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</row>
    <row r="405" spans="1:76" s="12" customFormat="1" ht="12.75" x14ac:dyDescent="0.2">
      <c r="A405" s="18"/>
      <c r="B405" s="191"/>
      <c r="C405" s="191"/>
      <c r="D405" s="13"/>
      <c r="G405" s="11"/>
      <c r="H405" s="11"/>
      <c r="I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4"/>
      <c r="AA405" s="14"/>
      <c r="AB405" s="14"/>
      <c r="AC405" s="14"/>
      <c r="AD405" s="142"/>
      <c r="AE405" s="139"/>
      <c r="AF405" s="142"/>
      <c r="AG405" s="142"/>
      <c r="AH405" s="14"/>
      <c r="AI405" s="14"/>
      <c r="AJ405" s="14"/>
      <c r="AK405" s="14"/>
      <c r="AL405" s="143"/>
      <c r="AM405" s="143"/>
      <c r="AN405" s="143"/>
      <c r="AO405" s="143"/>
      <c r="AP405" s="20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</row>
    <row r="406" spans="1:76" s="12" customFormat="1" ht="12.75" x14ac:dyDescent="0.2">
      <c r="A406" s="18"/>
      <c r="B406" s="191"/>
      <c r="C406" s="191"/>
      <c r="D406" s="13"/>
      <c r="G406" s="11"/>
      <c r="H406" s="11"/>
      <c r="I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4"/>
      <c r="AA406" s="14"/>
      <c r="AB406" s="14"/>
      <c r="AC406" s="14"/>
      <c r="AD406" s="142"/>
      <c r="AE406" s="139"/>
      <c r="AF406" s="142"/>
      <c r="AG406" s="142"/>
      <c r="AH406" s="14"/>
      <c r="AI406" s="14"/>
      <c r="AJ406" s="14"/>
      <c r="AK406" s="14"/>
      <c r="AL406" s="143"/>
      <c r="AM406" s="143"/>
      <c r="AN406" s="143"/>
      <c r="AO406" s="143"/>
      <c r="AP406" s="20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</row>
    <row r="407" spans="1:76" s="12" customFormat="1" ht="12.75" x14ac:dyDescent="0.2">
      <c r="A407" s="18"/>
      <c r="B407" s="191"/>
      <c r="C407" s="191"/>
      <c r="D407" s="13"/>
      <c r="G407" s="11"/>
      <c r="H407" s="11"/>
      <c r="I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4"/>
      <c r="AA407" s="14"/>
      <c r="AB407" s="14"/>
      <c r="AC407" s="14"/>
      <c r="AD407" s="142"/>
      <c r="AE407" s="139"/>
      <c r="AF407" s="142"/>
      <c r="AG407" s="142"/>
      <c r="AH407" s="14"/>
      <c r="AI407" s="14"/>
      <c r="AJ407" s="14"/>
      <c r="AK407" s="14"/>
      <c r="AL407" s="143"/>
      <c r="AM407" s="143"/>
      <c r="AN407" s="143"/>
      <c r="AO407" s="143"/>
      <c r="AP407" s="20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</row>
    <row r="408" spans="1:76" s="12" customFormat="1" ht="12.75" x14ac:dyDescent="0.2">
      <c r="A408" s="18"/>
      <c r="B408" s="191"/>
      <c r="C408" s="191"/>
      <c r="D408" s="13"/>
      <c r="G408" s="11"/>
      <c r="H408" s="11"/>
      <c r="I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4"/>
      <c r="AA408" s="14"/>
      <c r="AB408" s="14"/>
      <c r="AC408" s="14"/>
      <c r="AD408" s="142"/>
      <c r="AE408" s="139"/>
      <c r="AF408" s="142"/>
      <c r="AG408" s="142"/>
      <c r="AH408" s="14"/>
      <c r="AI408" s="14"/>
      <c r="AJ408" s="14"/>
      <c r="AK408" s="14"/>
      <c r="AL408" s="143"/>
      <c r="AM408" s="143"/>
      <c r="AN408" s="143"/>
      <c r="AO408" s="143"/>
      <c r="AP408" s="20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</row>
    <row r="409" spans="1:76" s="12" customFormat="1" ht="12.75" x14ac:dyDescent="0.2">
      <c r="A409" s="18"/>
      <c r="B409" s="191"/>
      <c r="C409" s="191"/>
      <c r="D409" s="13"/>
      <c r="G409" s="11"/>
      <c r="H409" s="11"/>
      <c r="I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4"/>
      <c r="AA409" s="14"/>
      <c r="AB409" s="14"/>
      <c r="AC409" s="14"/>
      <c r="AD409" s="142"/>
      <c r="AE409" s="139"/>
      <c r="AF409" s="142"/>
      <c r="AG409" s="142"/>
      <c r="AH409" s="14"/>
      <c r="AI409" s="14"/>
      <c r="AJ409" s="14"/>
      <c r="AK409" s="14"/>
      <c r="AL409" s="143"/>
      <c r="AM409" s="143"/>
      <c r="AN409" s="143"/>
      <c r="AO409" s="143"/>
      <c r="AP409" s="20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</row>
    <row r="410" spans="1:76" s="12" customFormat="1" ht="12.75" x14ac:dyDescent="0.2">
      <c r="A410" s="18"/>
      <c r="B410" s="191"/>
      <c r="C410" s="191"/>
      <c r="D410" s="13"/>
      <c r="G410" s="11"/>
      <c r="H410" s="11"/>
      <c r="I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4"/>
      <c r="AA410" s="14"/>
      <c r="AB410" s="14"/>
      <c r="AC410" s="14"/>
      <c r="AD410" s="142"/>
      <c r="AE410" s="139"/>
      <c r="AF410" s="142"/>
      <c r="AG410" s="142"/>
      <c r="AH410" s="14"/>
      <c r="AI410" s="14"/>
      <c r="AJ410" s="14"/>
      <c r="AK410" s="14"/>
      <c r="AL410" s="143"/>
      <c r="AM410" s="143"/>
      <c r="AN410" s="143"/>
      <c r="AO410" s="143"/>
      <c r="AP410" s="20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</row>
    <row r="411" spans="1:76" s="12" customFormat="1" ht="12.75" x14ac:dyDescent="0.2">
      <c r="A411" s="18"/>
      <c r="B411" s="191"/>
      <c r="C411" s="191"/>
      <c r="D411" s="13"/>
      <c r="G411" s="11"/>
      <c r="H411" s="11"/>
      <c r="I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4"/>
      <c r="AA411" s="14"/>
      <c r="AB411" s="14"/>
      <c r="AC411" s="14"/>
      <c r="AD411" s="142"/>
      <c r="AE411" s="139"/>
      <c r="AF411" s="142"/>
      <c r="AG411" s="142"/>
      <c r="AH411" s="14"/>
      <c r="AI411" s="14"/>
      <c r="AJ411" s="14"/>
      <c r="AK411" s="14"/>
      <c r="AL411" s="143"/>
      <c r="AM411" s="143"/>
      <c r="AN411" s="143"/>
      <c r="AO411" s="143"/>
      <c r="AP411" s="20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</row>
    <row r="412" spans="1:76" s="12" customFormat="1" ht="12.75" x14ac:dyDescent="0.2">
      <c r="A412" s="18"/>
      <c r="B412" s="191"/>
      <c r="C412" s="191"/>
      <c r="D412" s="13"/>
      <c r="G412" s="11"/>
      <c r="H412" s="11"/>
      <c r="I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4"/>
      <c r="AA412" s="14"/>
      <c r="AB412" s="14"/>
      <c r="AC412" s="14"/>
      <c r="AD412" s="142"/>
      <c r="AE412" s="139"/>
      <c r="AF412" s="142"/>
      <c r="AG412" s="142"/>
      <c r="AH412" s="14"/>
      <c r="AI412" s="14"/>
      <c r="AJ412" s="14"/>
      <c r="AK412" s="14"/>
      <c r="AL412" s="143"/>
      <c r="AM412" s="143"/>
      <c r="AN412" s="143"/>
      <c r="AO412" s="143"/>
      <c r="AP412" s="20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</row>
    <row r="413" spans="1:76" s="12" customFormat="1" ht="12.75" x14ac:dyDescent="0.2">
      <c r="A413" s="18"/>
      <c r="B413" s="191"/>
      <c r="C413" s="191"/>
      <c r="D413" s="13"/>
      <c r="G413" s="11"/>
      <c r="H413" s="11"/>
      <c r="I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4"/>
      <c r="AA413" s="14"/>
      <c r="AB413" s="14"/>
      <c r="AC413" s="14"/>
      <c r="AD413" s="142"/>
      <c r="AE413" s="139"/>
      <c r="AF413" s="142"/>
      <c r="AG413" s="142"/>
      <c r="AH413" s="14"/>
      <c r="AI413" s="14"/>
      <c r="AJ413" s="14"/>
      <c r="AK413" s="14"/>
      <c r="AL413" s="143"/>
      <c r="AM413" s="143"/>
      <c r="AN413" s="143"/>
      <c r="AO413" s="143"/>
      <c r="AP413" s="20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</row>
    <row r="414" spans="1:76" s="12" customFormat="1" ht="12.75" x14ac:dyDescent="0.2">
      <c r="A414" s="18"/>
      <c r="B414" s="191"/>
      <c r="C414" s="191"/>
      <c r="D414" s="13"/>
      <c r="G414" s="11"/>
      <c r="H414" s="11"/>
      <c r="I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0"/>
      <c r="AA414" s="14"/>
      <c r="AB414" s="14"/>
      <c r="AC414" s="14"/>
      <c r="AD414" s="142"/>
      <c r="AE414" s="139"/>
      <c r="AF414" s="142"/>
      <c r="AG414" s="142"/>
      <c r="AH414" s="14"/>
      <c r="AI414" s="14"/>
      <c r="AJ414" s="14"/>
      <c r="AK414" s="14"/>
      <c r="AL414" s="143"/>
      <c r="AM414" s="143"/>
      <c r="AN414" s="143"/>
      <c r="AO414" s="143"/>
      <c r="AP414" s="20"/>
      <c r="AQ414" s="14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</row>
    <row r="415" spans="1:76" s="12" customFormat="1" ht="12.75" x14ac:dyDescent="0.2">
      <c r="A415" s="18"/>
      <c r="B415" s="191"/>
      <c r="C415" s="191"/>
      <c r="D415" s="13"/>
      <c r="G415" s="11"/>
      <c r="H415" s="11"/>
      <c r="I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0"/>
      <c r="AA415" s="14"/>
      <c r="AB415" s="14"/>
      <c r="AC415" s="14"/>
      <c r="AD415" s="142"/>
      <c r="AE415" s="139"/>
      <c r="AF415" s="142"/>
      <c r="AG415" s="142"/>
      <c r="AH415" s="14"/>
      <c r="AI415" s="14"/>
      <c r="AJ415" s="14"/>
      <c r="AK415" s="14"/>
      <c r="AL415" s="143"/>
      <c r="AM415" s="143"/>
      <c r="AN415" s="143"/>
      <c r="AO415" s="143"/>
      <c r="AP415" s="20"/>
      <c r="AQ415" s="14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</row>
    <row r="416" spans="1:76" s="12" customFormat="1" ht="12.75" x14ac:dyDescent="0.2">
      <c r="A416" s="18"/>
      <c r="B416" s="191"/>
      <c r="C416" s="191"/>
      <c r="D416" s="13"/>
      <c r="G416" s="11"/>
      <c r="H416" s="11"/>
      <c r="I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0"/>
      <c r="AA416" s="14"/>
      <c r="AB416" s="14"/>
      <c r="AC416" s="14"/>
      <c r="AD416" s="142"/>
      <c r="AE416" s="139"/>
      <c r="AF416" s="142"/>
      <c r="AG416" s="142"/>
      <c r="AH416" s="14"/>
      <c r="AI416" s="14"/>
      <c r="AJ416" s="14"/>
      <c r="AK416" s="14"/>
      <c r="AL416" s="143"/>
      <c r="AM416" s="143"/>
      <c r="AN416" s="143"/>
      <c r="AO416" s="143"/>
      <c r="AP416" s="20"/>
      <c r="AQ416" s="14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</row>
    <row r="417" spans="1:76" s="12" customFormat="1" ht="12.75" x14ac:dyDescent="0.2">
      <c r="A417" s="18"/>
      <c r="B417" s="191"/>
      <c r="C417" s="191"/>
      <c r="D417" s="13"/>
      <c r="G417" s="11"/>
      <c r="H417" s="11"/>
      <c r="I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0"/>
      <c r="AA417" s="14"/>
      <c r="AB417" s="14"/>
      <c r="AC417" s="14"/>
      <c r="AD417" s="142"/>
      <c r="AE417" s="139"/>
      <c r="AF417" s="142"/>
      <c r="AG417" s="142"/>
      <c r="AH417" s="14"/>
      <c r="AI417" s="14"/>
      <c r="AJ417" s="14"/>
      <c r="AK417" s="14"/>
      <c r="AL417" s="143"/>
      <c r="AM417" s="143"/>
      <c r="AN417" s="143"/>
      <c r="AO417" s="143"/>
      <c r="AP417" s="20"/>
      <c r="AQ417" s="14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</row>
    <row r="418" spans="1:76" s="12" customFormat="1" ht="12.75" x14ac:dyDescent="0.2">
      <c r="A418" s="18"/>
      <c r="B418" s="191"/>
      <c r="C418" s="191"/>
      <c r="D418" s="13"/>
      <c r="G418" s="11"/>
      <c r="H418" s="11"/>
      <c r="I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0"/>
      <c r="AA418" s="14"/>
      <c r="AB418" s="14"/>
      <c r="AC418" s="14"/>
      <c r="AD418" s="142"/>
      <c r="AE418" s="139"/>
      <c r="AF418" s="142"/>
      <c r="AG418" s="142"/>
      <c r="AH418" s="14"/>
      <c r="AI418" s="14"/>
      <c r="AJ418" s="14"/>
      <c r="AK418" s="14"/>
      <c r="AL418" s="143"/>
      <c r="AM418" s="143"/>
      <c r="AN418" s="143"/>
      <c r="AO418" s="143"/>
      <c r="AP418" s="20"/>
      <c r="AQ418" s="14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</row>
    <row r="419" spans="1:76" s="12" customFormat="1" ht="12.75" x14ac:dyDescent="0.2">
      <c r="A419" s="18"/>
      <c r="B419" s="191"/>
      <c r="C419" s="191"/>
      <c r="D419" s="13"/>
      <c r="G419" s="11"/>
      <c r="H419" s="11"/>
      <c r="I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0"/>
      <c r="AA419" s="14"/>
      <c r="AB419" s="14"/>
      <c r="AC419" s="14"/>
      <c r="AD419" s="142"/>
      <c r="AE419" s="139"/>
      <c r="AF419" s="142"/>
      <c r="AG419" s="142"/>
      <c r="AH419" s="14"/>
      <c r="AI419" s="14"/>
      <c r="AJ419" s="14"/>
      <c r="AK419" s="14"/>
      <c r="AL419" s="143"/>
      <c r="AM419" s="143"/>
      <c r="AN419" s="143"/>
      <c r="AO419" s="143"/>
      <c r="AP419" s="20"/>
      <c r="AQ419" s="14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</row>
    <row r="420" spans="1:76" s="12" customFormat="1" ht="12.75" x14ac:dyDescent="0.2">
      <c r="A420" s="18"/>
      <c r="B420" s="191"/>
      <c r="C420" s="191"/>
      <c r="D420" s="13"/>
      <c r="G420" s="11"/>
      <c r="H420" s="11"/>
      <c r="I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0"/>
      <c r="AA420" s="14"/>
      <c r="AB420" s="14"/>
      <c r="AC420" s="14"/>
      <c r="AD420" s="142"/>
      <c r="AE420" s="139"/>
      <c r="AF420" s="142"/>
      <c r="AG420" s="142"/>
      <c r="AH420" s="14"/>
      <c r="AI420" s="14"/>
      <c r="AJ420" s="14"/>
      <c r="AK420" s="14"/>
      <c r="AL420" s="143"/>
      <c r="AM420" s="143"/>
      <c r="AN420" s="143"/>
      <c r="AO420" s="143"/>
      <c r="AP420" s="20"/>
      <c r="AQ420" s="14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</row>
    <row r="421" spans="1:76" s="12" customFormat="1" ht="12.75" x14ac:dyDescent="0.2">
      <c r="A421" s="18"/>
      <c r="B421" s="191"/>
      <c r="C421" s="191"/>
      <c r="D421" s="13"/>
      <c r="G421" s="11"/>
      <c r="H421" s="11"/>
      <c r="I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0"/>
      <c r="AA421" s="14"/>
      <c r="AB421" s="14"/>
      <c r="AC421" s="14"/>
      <c r="AD421" s="142"/>
      <c r="AE421" s="139"/>
      <c r="AF421" s="142"/>
      <c r="AG421" s="142"/>
      <c r="AH421" s="14"/>
      <c r="AI421" s="14"/>
      <c r="AJ421" s="14"/>
      <c r="AK421" s="14"/>
      <c r="AL421" s="143"/>
      <c r="AM421" s="143"/>
      <c r="AN421" s="143"/>
      <c r="AO421" s="143"/>
      <c r="AP421" s="20"/>
      <c r="AQ421" s="14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</row>
    <row r="422" spans="1:76" s="12" customFormat="1" ht="12.75" x14ac:dyDescent="0.2">
      <c r="A422" s="18"/>
      <c r="B422" s="191"/>
      <c r="C422" s="191"/>
      <c r="D422" s="13"/>
      <c r="G422" s="11"/>
      <c r="H422" s="11"/>
      <c r="I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0"/>
      <c r="AA422" s="14"/>
      <c r="AB422" s="14"/>
      <c r="AC422" s="14"/>
      <c r="AD422" s="142"/>
      <c r="AE422" s="139"/>
      <c r="AF422" s="142"/>
      <c r="AG422" s="142"/>
      <c r="AH422" s="14"/>
      <c r="AI422" s="14"/>
      <c r="AJ422" s="14"/>
      <c r="AK422" s="14"/>
      <c r="AL422" s="143"/>
      <c r="AM422" s="143"/>
      <c r="AN422" s="143"/>
      <c r="AO422" s="143"/>
      <c r="AP422" s="20"/>
      <c r="AQ422" s="14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</row>
    <row r="423" spans="1:76" s="12" customFormat="1" ht="12.75" x14ac:dyDescent="0.2">
      <c r="A423" s="18"/>
      <c r="B423" s="191"/>
      <c r="C423" s="191"/>
      <c r="D423" s="13"/>
      <c r="G423" s="11"/>
      <c r="H423" s="11"/>
      <c r="I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0"/>
      <c r="AA423" s="14"/>
      <c r="AB423" s="14"/>
      <c r="AC423" s="14"/>
      <c r="AD423" s="142"/>
      <c r="AE423" s="139"/>
      <c r="AF423" s="142"/>
      <c r="AG423" s="142"/>
      <c r="AH423" s="14"/>
      <c r="AI423" s="14"/>
      <c r="AJ423" s="14"/>
      <c r="AK423" s="14"/>
      <c r="AL423" s="143"/>
      <c r="AM423" s="143"/>
      <c r="AN423" s="143"/>
      <c r="AO423" s="143"/>
      <c r="AP423" s="20"/>
      <c r="AQ423" s="14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</row>
    <row r="424" spans="1:76" s="12" customFormat="1" ht="12.75" x14ac:dyDescent="0.2">
      <c r="A424" s="18"/>
      <c r="B424" s="191"/>
      <c r="C424" s="191"/>
      <c r="D424" s="13"/>
      <c r="G424" s="11"/>
      <c r="H424" s="11"/>
      <c r="I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0"/>
      <c r="AA424" s="14"/>
      <c r="AB424" s="14"/>
      <c r="AC424" s="14"/>
      <c r="AD424" s="142"/>
      <c r="AE424" s="139"/>
      <c r="AF424" s="142"/>
      <c r="AG424" s="142"/>
      <c r="AH424" s="14"/>
      <c r="AI424" s="14"/>
      <c r="AJ424" s="14"/>
      <c r="AK424" s="14"/>
      <c r="AL424" s="143"/>
      <c r="AM424" s="143"/>
      <c r="AN424" s="143"/>
      <c r="AO424" s="143"/>
      <c r="AP424" s="20"/>
      <c r="AQ424" s="14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</row>
    <row r="425" spans="1:76" s="12" customFormat="1" ht="12.75" x14ac:dyDescent="0.2">
      <c r="A425" s="18"/>
      <c r="B425" s="191"/>
      <c r="C425" s="191"/>
      <c r="D425" s="13"/>
      <c r="G425" s="11"/>
      <c r="H425" s="11"/>
      <c r="I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0"/>
      <c r="AA425" s="14"/>
      <c r="AB425" s="14"/>
      <c r="AC425" s="14"/>
      <c r="AD425" s="142"/>
      <c r="AE425" s="139"/>
      <c r="AF425" s="142"/>
      <c r="AG425" s="142"/>
      <c r="AH425" s="14"/>
      <c r="AI425" s="14"/>
      <c r="AJ425" s="14"/>
      <c r="AK425" s="14"/>
      <c r="AL425" s="143"/>
      <c r="AM425" s="143"/>
      <c r="AN425" s="143"/>
      <c r="AO425" s="143"/>
      <c r="AP425" s="20"/>
      <c r="AQ425" s="14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</row>
    <row r="426" spans="1:76" s="12" customFormat="1" ht="12.75" x14ac:dyDescent="0.2">
      <c r="A426" s="18"/>
      <c r="B426" s="191"/>
      <c r="C426" s="191"/>
      <c r="D426" s="13"/>
      <c r="G426" s="11"/>
      <c r="H426" s="11"/>
      <c r="I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0"/>
      <c r="AA426" s="14"/>
      <c r="AB426" s="14"/>
      <c r="AC426" s="14"/>
      <c r="AD426" s="142"/>
      <c r="AE426" s="139"/>
      <c r="AF426" s="142"/>
      <c r="AG426" s="142"/>
      <c r="AH426" s="14"/>
      <c r="AI426" s="14"/>
      <c r="AJ426" s="14"/>
      <c r="AK426" s="14"/>
      <c r="AL426" s="143"/>
      <c r="AM426" s="143"/>
      <c r="AN426" s="143"/>
      <c r="AO426" s="143"/>
      <c r="AP426" s="20"/>
      <c r="AQ426" s="14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</row>
    <row r="427" spans="1:76" s="12" customFormat="1" ht="12.75" x14ac:dyDescent="0.2">
      <c r="A427" s="18"/>
      <c r="B427" s="191"/>
      <c r="C427" s="191"/>
      <c r="D427" s="13"/>
      <c r="G427" s="11"/>
      <c r="H427" s="11"/>
      <c r="I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0"/>
      <c r="AA427" s="14"/>
      <c r="AB427" s="14"/>
      <c r="AC427" s="14"/>
      <c r="AD427" s="142"/>
      <c r="AE427" s="139"/>
      <c r="AF427" s="142"/>
      <c r="AG427" s="142"/>
      <c r="AH427" s="14"/>
      <c r="AI427" s="14"/>
      <c r="AJ427" s="14"/>
      <c r="AK427" s="14"/>
      <c r="AL427" s="143"/>
      <c r="AM427" s="143"/>
      <c r="AN427" s="143"/>
      <c r="AO427" s="143"/>
      <c r="AP427" s="20"/>
      <c r="AQ427" s="14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</row>
    <row r="428" spans="1:76" s="12" customFormat="1" ht="12.75" x14ac:dyDescent="0.2">
      <c r="A428" s="18"/>
      <c r="B428" s="191"/>
      <c r="C428" s="191"/>
      <c r="D428" s="13"/>
      <c r="G428" s="11"/>
      <c r="H428" s="11"/>
      <c r="I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0"/>
      <c r="AA428" s="14"/>
      <c r="AB428" s="14"/>
      <c r="AC428" s="14"/>
      <c r="AD428" s="142"/>
      <c r="AE428" s="139"/>
      <c r="AF428" s="142"/>
      <c r="AG428" s="142"/>
      <c r="AH428" s="14"/>
      <c r="AI428" s="14"/>
      <c r="AJ428" s="14"/>
      <c r="AK428" s="14"/>
      <c r="AL428" s="143"/>
      <c r="AM428" s="143"/>
      <c r="AN428" s="143"/>
      <c r="AO428" s="143"/>
      <c r="AP428" s="20"/>
      <c r="AQ428" s="14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</row>
    <row r="429" spans="1:76" s="12" customFormat="1" ht="12.75" x14ac:dyDescent="0.2">
      <c r="A429" s="18"/>
      <c r="B429" s="191"/>
      <c r="C429" s="191"/>
      <c r="D429" s="13"/>
      <c r="G429" s="11"/>
      <c r="H429" s="11"/>
      <c r="I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0"/>
      <c r="AA429" s="14"/>
      <c r="AB429" s="14"/>
      <c r="AC429" s="14"/>
      <c r="AD429" s="142"/>
      <c r="AE429" s="139"/>
      <c r="AF429" s="142"/>
      <c r="AG429" s="142"/>
      <c r="AH429" s="14"/>
      <c r="AI429" s="14"/>
      <c r="AJ429" s="14"/>
      <c r="AK429" s="14"/>
      <c r="AL429" s="143"/>
      <c r="AM429" s="143"/>
      <c r="AN429" s="143"/>
      <c r="AO429" s="143"/>
      <c r="AP429" s="20"/>
      <c r="AQ429" s="14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</row>
    <row r="430" spans="1:76" s="12" customFormat="1" ht="12.75" x14ac:dyDescent="0.2">
      <c r="A430" s="18"/>
      <c r="B430" s="191"/>
      <c r="C430" s="191"/>
      <c r="D430" s="13"/>
      <c r="G430" s="11"/>
      <c r="H430" s="11"/>
      <c r="I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0"/>
      <c r="AA430" s="14"/>
      <c r="AB430" s="14"/>
      <c r="AC430" s="14"/>
      <c r="AD430" s="142"/>
      <c r="AE430" s="139"/>
      <c r="AF430" s="142"/>
      <c r="AG430" s="142"/>
      <c r="AH430" s="14"/>
      <c r="AI430" s="14"/>
      <c r="AJ430" s="14"/>
      <c r="AK430" s="14"/>
      <c r="AL430" s="143"/>
      <c r="AM430" s="143"/>
      <c r="AN430" s="143"/>
      <c r="AO430" s="143"/>
      <c r="AP430" s="20"/>
      <c r="AQ430" s="14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</row>
    <row r="431" spans="1:76" s="12" customFormat="1" ht="12.75" x14ac:dyDescent="0.2">
      <c r="A431" s="18"/>
      <c r="B431" s="191"/>
      <c r="C431" s="191"/>
      <c r="D431" s="13"/>
      <c r="G431" s="11"/>
      <c r="H431" s="11"/>
      <c r="I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0"/>
      <c r="AA431" s="14"/>
      <c r="AB431" s="14"/>
      <c r="AC431" s="14"/>
      <c r="AD431" s="142"/>
      <c r="AE431" s="139"/>
      <c r="AF431" s="142"/>
      <c r="AG431" s="142"/>
      <c r="AH431" s="14"/>
      <c r="AI431" s="14"/>
      <c r="AJ431" s="14"/>
      <c r="AK431" s="14"/>
      <c r="AL431" s="143"/>
      <c r="AM431" s="143"/>
      <c r="AN431" s="143"/>
      <c r="AO431" s="143"/>
      <c r="AP431" s="20"/>
      <c r="AQ431" s="14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</row>
    <row r="432" spans="1:76" s="12" customFormat="1" ht="12.75" x14ac:dyDescent="0.2">
      <c r="A432" s="18"/>
      <c r="B432" s="191"/>
      <c r="C432" s="191"/>
      <c r="D432" s="13"/>
      <c r="G432" s="11"/>
      <c r="H432" s="11"/>
      <c r="I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0"/>
      <c r="AA432" s="14"/>
      <c r="AB432" s="14"/>
      <c r="AC432" s="14"/>
      <c r="AD432" s="142"/>
      <c r="AE432" s="139"/>
      <c r="AF432" s="142"/>
      <c r="AG432" s="142"/>
      <c r="AH432" s="14"/>
      <c r="AI432" s="14"/>
      <c r="AJ432" s="14"/>
      <c r="AK432" s="14"/>
      <c r="AL432" s="143"/>
      <c r="AM432" s="143"/>
      <c r="AN432" s="143"/>
      <c r="AO432" s="143"/>
      <c r="AP432" s="20"/>
      <c r="AQ432" s="14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</row>
    <row r="433" spans="1:76" s="12" customFormat="1" ht="12.75" x14ac:dyDescent="0.2">
      <c r="A433" s="18"/>
      <c r="B433" s="191"/>
      <c r="C433" s="191"/>
      <c r="D433" s="13"/>
      <c r="G433" s="11"/>
      <c r="H433" s="11"/>
      <c r="I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0"/>
      <c r="AA433" s="14"/>
      <c r="AB433" s="14"/>
      <c r="AC433" s="14"/>
      <c r="AD433" s="142"/>
      <c r="AE433" s="139"/>
      <c r="AF433" s="142"/>
      <c r="AG433" s="142"/>
      <c r="AH433" s="14"/>
      <c r="AI433" s="14"/>
      <c r="AJ433" s="14"/>
      <c r="AK433" s="14"/>
      <c r="AL433" s="143"/>
      <c r="AM433" s="143"/>
      <c r="AN433" s="143"/>
      <c r="AO433" s="143"/>
      <c r="AP433" s="20"/>
      <c r="AQ433" s="14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</row>
    <row r="434" spans="1:76" s="12" customFormat="1" ht="12.75" x14ac:dyDescent="0.2">
      <c r="A434" s="18"/>
      <c r="B434" s="191"/>
      <c r="C434" s="191"/>
      <c r="D434" s="13"/>
      <c r="G434" s="11"/>
      <c r="H434" s="11"/>
      <c r="I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0"/>
      <c r="AA434" s="14"/>
      <c r="AB434" s="14"/>
      <c r="AC434" s="14"/>
      <c r="AD434" s="142"/>
      <c r="AE434" s="139"/>
      <c r="AF434" s="142"/>
      <c r="AG434" s="142"/>
      <c r="AH434" s="14"/>
      <c r="AI434" s="14"/>
      <c r="AJ434" s="14"/>
      <c r="AK434" s="14"/>
      <c r="AL434" s="143"/>
      <c r="AM434" s="143"/>
      <c r="AN434" s="143"/>
      <c r="AO434" s="143"/>
      <c r="AP434" s="20"/>
      <c r="AQ434" s="14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</row>
    <row r="435" spans="1:76" s="12" customFormat="1" ht="12.75" x14ac:dyDescent="0.2">
      <c r="A435" s="18"/>
      <c r="B435" s="191"/>
      <c r="C435" s="191"/>
      <c r="D435" s="13"/>
      <c r="G435" s="11"/>
      <c r="H435" s="11"/>
      <c r="I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0"/>
      <c r="AA435" s="14"/>
      <c r="AB435" s="14"/>
      <c r="AC435" s="14"/>
      <c r="AD435" s="142"/>
      <c r="AE435" s="139"/>
      <c r="AF435" s="142"/>
      <c r="AG435" s="142"/>
      <c r="AH435" s="14"/>
      <c r="AI435" s="14"/>
      <c r="AJ435" s="14"/>
      <c r="AK435" s="14"/>
      <c r="AL435" s="143"/>
      <c r="AM435" s="143"/>
      <c r="AN435" s="143"/>
      <c r="AO435" s="143"/>
      <c r="AP435" s="20"/>
      <c r="AQ435" s="14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</row>
    <row r="436" spans="1:76" s="12" customFormat="1" ht="12.75" x14ac:dyDescent="0.2">
      <c r="A436" s="18"/>
      <c r="B436" s="191"/>
      <c r="C436" s="191"/>
      <c r="D436" s="13"/>
      <c r="G436" s="11"/>
      <c r="H436" s="11"/>
      <c r="I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0"/>
      <c r="AA436" s="14"/>
      <c r="AB436" s="14"/>
      <c r="AC436" s="14"/>
      <c r="AD436" s="142"/>
      <c r="AE436" s="139"/>
      <c r="AF436" s="142"/>
      <c r="AG436" s="142"/>
      <c r="AH436" s="14"/>
      <c r="AI436" s="14"/>
      <c r="AJ436" s="14"/>
      <c r="AK436" s="14"/>
      <c r="AL436" s="143"/>
      <c r="AM436" s="143"/>
      <c r="AN436" s="143"/>
      <c r="AO436" s="143"/>
      <c r="AP436" s="20"/>
      <c r="AQ436" s="14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</row>
    <row r="437" spans="1:76" s="12" customFormat="1" ht="12.75" x14ac:dyDescent="0.2">
      <c r="A437" s="18"/>
      <c r="B437" s="191"/>
      <c r="C437" s="191"/>
      <c r="D437" s="13"/>
      <c r="G437" s="11"/>
      <c r="H437" s="11"/>
      <c r="I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0"/>
      <c r="AA437" s="14"/>
      <c r="AB437" s="14"/>
      <c r="AC437" s="14"/>
      <c r="AD437" s="142"/>
      <c r="AE437" s="139"/>
      <c r="AF437" s="142"/>
      <c r="AG437" s="142"/>
      <c r="AH437" s="14"/>
      <c r="AI437" s="14"/>
      <c r="AJ437" s="14"/>
      <c r="AK437" s="14"/>
      <c r="AL437" s="143"/>
      <c r="AM437" s="143"/>
      <c r="AN437" s="143"/>
      <c r="AO437" s="143"/>
      <c r="AP437" s="20"/>
      <c r="AQ437" s="14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</row>
    <row r="438" spans="1:76" s="12" customFormat="1" ht="12.75" x14ac:dyDescent="0.2">
      <c r="A438" s="18"/>
      <c r="B438" s="191"/>
      <c r="C438" s="191"/>
      <c r="D438" s="13"/>
      <c r="G438" s="11"/>
      <c r="H438" s="11"/>
      <c r="I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0"/>
      <c r="AA438" s="14"/>
      <c r="AB438" s="14"/>
      <c r="AC438" s="14"/>
      <c r="AD438" s="142"/>
      <c r="AE438" s="139"/>
      <c r="AF438" s="142"/>
      <c r="AG438" s="142"/>
      <c r="AH438" s="14"/>
      <c r="AI438" s="14"/>
      <c r="AJ438" s="14"/>
      <c r="AK438" s="14"/>
      <c r="AL438" s="143"/>
      <c r="AM438" s="143"/>
      <c r="AN438" s="143"/>
      <c r="AO438" s="143"/>
      <c r="AP438" s="20"/>
      <c r="AQ438" s="14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</row>
    <row r="439" spans="1:76" s="12" customFormat="1" ht="12.75" x14ac:dyDescent="0.2">
      <c r="A439" s="18"/>
      <c r="B439" s="191"/>
      <c r="C439" s="191"/>
      <c r="D439" s="13"/>
      <c r="G439" s="11"/>
      <c r="H439" s="11"/>
      <c r="I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0"/>
      <c r="AA439" s="14"/>
      <c r="AB439" s="14"/>
      <c r="AC439" s="14"/>
      <c r="AD439" s="142"/>
      <c r="AE439" s="139"/>
      <c r="AF439" s="142"/>
      <c r="AG439" s="142"/>
      <c r="AH439" s="14"/>
      <c r="AI439" s="14"/>
      <c r="AJ439" s="14"/>
      <c r="AK439" s="14"/>
      <c r="AL439" s="143"/>
      <c r="AM439" s="143"/>
      <c r="AN439" s="143"/>
      <c r="AO439" s="143"/>
      <c r="AP439" s="20"/>
      <c r="AQ439" s="14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</row>
    <row r="440" spans="1:76" s="12" customFormat="1" ht="12.75" x14ac:dyDescent="0.2">
      <c r="A440" s="18"/>
      <c r="B440" s="191"/>
      <c r="C440" s="191"/>
      <c r="D440" s="13"/>
      <c r="G440" s="11"/>
      <c r="H440" s="11"/>
      <c r="I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0"/>
      <c r="AA440" s="14"/>
      <c r="AB440" s="14"/>
      <c r="AC440" s="14"/>
      <c r="AD440" s="142"/>
      <c r="AE440" s="139"/>
      <c r="AF440" s="142"/>
      <c r="AG440" s="142"/>
      <c r="AH440" s="14"/>
      <c r="AI440" s="14"/>
      <c r="AJ440" s="14"/>
      <c r="AK440" s="14"/>
      <c r="AL440" s="143"/>
      <c r="AM440" s="143"/>
      <c r="AN440" s="143"/>
      <c r="AO440" s="143"/>
      <c r="AP440" s="20"/>
      <c r="AQ440" s="14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</row>
    <row r="441" spans="1:76" s="12" customFormat="1" ht="12.75" x14ac:dyDescent="0.2">
      <c r="A441" s="18"/>
      <c r="B441" s="191"/>
      <c r="C441" s="191"/>
      <c r="D441" s="13"/>
      <c r="G441" s="11"/>
      <c r="H441" s="11"/>
      <c r="I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0"/>
      <c r="AA441" s="14"/>
      <c r="AB441" s="14"/>
      <c r="AC441" s="14"/>
      <c r="AD441" s="142"/>
      <c r="AE441" s="139"/>
      <c r="AF441" s="142"/>
      <c r="AG441" s="142"/>
      <c r="AH441" s="14"/>
      <c r="AI441" s="14"/>
      <c r="AJ441" s="14"/>
      <c r="AK441" s="14"/>
      <c r="AL441" s="143"/>
      <c r="AM441" s="143"/>
      <c r="AN441" s="143"/>
      <c r="AO441" s="143"/>
      <c r="AP441" s="20"/>
      <c r="AQ441" s="14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</row>
    <row r="442" spans="1:76" s="12" customFormat="1" ht="12.75" x14ac:dyDescent="0.2">
      <c r="A442" s="18"/>
      <c r="B442" s="191"/>
      <c r="C442" s="191"/>
      <c r="D442" s="13"/>
      <c r="G442" s="11"/>
      <c r="H442" s="11"/>
      <c r="I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0"/>
      <c r="AA442" s="14"/>
      <c r="AB442" s="14"/>
      <c r="AC442" s="14"/>
      <c r="AD442" s="142"/>
      <c r="AE442" s="139"/>
      <c r="AF442" s="142"/>
      <c r="AG442" s="142"/>
      <c r="AH442" s="14"/>
      <c r="AI442" s="14"/>
      <c r="AJ442" s="14"/>
      <c r="AK442" s="14"/>
      <c r="AL442" s="143"/>
      <c r="AM442" s="143"/>
      <c r="AN442" s="143"/>
      <c r="AO442" s="143"/>
      <c r="AP442" s="20"/>
      <c r="AQ442" s="14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</row>
    <row r="443" spans="1:76" s="12" customFormat="1" ht="12.75" x14ac:dyDescent="0.2">
      <c r="A443" s="18"/>
      <c r="B443" s="191"/>
      <c r="C443" s="191"/>
      <c r="D443" s="13"/>
      <c r="G443" s="11"/>
      <c r="H443" s="11"/>
      <c r="I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0"/>
      <c r="AA443" s="14"/>
      <c r="AB443" s="14"/>
      <c r="AC443" s="14"/>
      <c r="AD443" s="142"/>
      <c r="AE443" s="139"/>
      <c r="AF443" s="142"/>
      <c r="AG443" s="142"/>
      <c r="AH443" s="14"/>
      <c r="AI443" s="14"/>
      <c r="AJ443" s="14"/>
      <c r="AK443" s="14"/>
      <c r="AL443" s="143"/>
      <c r="AM443" s="143"/>
      <c r="AN443" s="143"/>
      <c r="AO443" s="143"/>
      <c r="AP443" s="20"/>
      <c r="AQ443" s="14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</row>
    <row r="444" spans="1:76" s="12" customFormat="1" ht="12.75" x14ac:dyDescent="0.2">
      <c r="A444" s="18"/>
      <c r="B444" s="191"/>
      <c r="C444" s="191"/>
      <c r="D444" s="13"/>
      <c r="G444" s="11"/>
      <c r="H444" s="11"/>
      <c r="I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0"/>
      <c r="AA444" s="14"/>
      <c r="AB444" s="14"/>
      <c r="AC444" s="14"/>
      <c r="AD444" s="142"/>
      <c r="AE444" s="139"/>
      <c r="AF444" s="142"/>
      <c r="AG444" s="142"/>
      <c r="AH444" s="14"/>
      <c r="AI444" s="14"/>
      <c r="AJ444" s="14"/>
      <c r="AK444" s="14"/>
      <c r="AL444" s="143"/>
      <c r="AM444" s="143"/>
      <c r="AN444" s="143"/>
      <c r="AO444" s="143"/>
      <c r="AP444" s="20"/>
      <c r="AQ444" s="14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</row>
    <row r="445" spans="1:76" s="12" customFormat="1" ht="12.75" x14ac:dyDescent="0.2">
      <c r="A445" s="18"/>
      <c r="B445" s="191"/>
      <c r="C445" s="191"/>
      <c r="D445" s="13"/>
      <c r="G445" s="11"/>
      <c r="H445" s="11"/>
      <c r="I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0"/>
      <c r="AA445" s="14"/>
      <c r="AB445" s="14"/>
      <c r="AC445" s="14"/>
      <c r="AD445" s="142"/>
      <c r="AE445" s="139"/>
      <c r="AF445" s="142"/>
      <c r="AG445" s="142"/>
      <c r="AH445" s="14"/>
      <c r="AI445" s="14"/>
      <c r="AJ445" s="14"/>
      <c r="AK445" s="14"/>
      <c r="AL445" s="143"/>
      <c r="AM445" s="143"/>
      <c r="AN445" s="143"/>
      <c r="AO445" s="143"/>
      <c r="AP445" s="20"/>
      <c r="AQ445" s="14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</row>
    <row r="446" spans="1:76" s="12" customFormat="1" ht="12.75" x14ac:dyDescent="0.2">
      <c r="A446" s="18"/>
      <c r="B446" s="191"/>
      <c r="C446" s="191"/>
      <c r="D446" s="13"/>
      <c r="G446" s="11"/>
      <c r="H446" s="11"/>
      <c r="I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0"/>
      <c r="AA446" s="14"/>
      <c r="AB446" s="14"/>
      <c r="AC446" s="14"/>
      <c r="AD446" s="142"/>
      <c r="AE446" s="139"/>
      <c r="AF446" s="142"/>
      <c r="AG446" s="142"/>
      <c r="AH446" s="14"/>
      <c r="AI446" s="14"/>
      <c r="AJ446" s="14"/>
      <c r="AK446" s="14"/>
      <c r="AL446" s="143"/>
      <c r="AM446" s="143"/>
      <c r="AN446" s="143"/>
      <c r="AO446" s="143"/>
      <c r="AP446" s="20"/>
      <c r="AQ446" s="14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</row>
    <row r="447" spans="1:76" s="12" customFormat="1" ht="12.75" x14ac:dyDescent="0.2">
      <c r="A447" s="18"/>
      <c r="B447" s="191"/>
      <c r="C447" s="191"/>
      <c r="D447" s="13"/>
      <c r="G447" s="11"/>
      <c r="H447" s="11"/>
      <c r="I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0"/>
      <c r="AA447" s="14"/>
      <c r="AB447" s="14"/>
      <c r="AC447" s="14"/>
      <c r="AD447" s="142"/>
      <c r="AE447" s="139"/>
      <c r="AF447" s="142"/>
      <c r="AG447" s="142"/>
      <c r="AH447" s="14"/>
      <c r="AI447" s="14"/>
      <c r="AJ447" s="14"/>
      <c r="AK447" s="14"/>
      <c r="AL447" s="143"/>
      <c r="AM447" s="143"/>
      <c r="AN447" s="143"/>
      <c r="AO447" s="143"/>
      <c r="AP447" s="20"/>
      <c r="AQ447" s="14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</row>
    <row r="448" spans="1:76" s="12" customFormat="1" ht="12.75" x14ac:dyDescent="0.2">
      <c r="A448" s="18"/>
      <c r="B448" s="191"/>
      <c r="C448" s="191"/>
      <c r="D448" s="13"/>
      <c r="G448" s="11"/>
      <c r="H448" s="11"/>
      <c r="I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0"/>
      <c r="AA448" s="14"/>
      <c r="AB448" s="14"/>
      <c r="AC448" s="14"/>
      <c r="AD448" s="142"/>
      <c r="AE448" s="139"/>
      <c r="AF448" s="142"/>
      <c r="AG448" s="142"/>
      <c r="AH448" s="14"/>
      <c r="AI448" s="14"/>
      <c r="AJ448" s="14"/>
      <c r="AK448" s="14"/>
      <c r="AL448" s="143"/>
      <c r="AM448" s="143"/>
      <c r="AN448" s="143"/>
      <c r="AO448" s="143"/>
      <c r="AP448" s="20"/>
      <c r="AQ448" s="14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</row>
    <row r="449" spans="1:76" s="12" customFormat="1" ht="12.75" x14ac:dyDescent="0.2">
      <c r="A449" s="18"/>
      <c r="B449" s="191"/>
      <c r="C449" s="191"/>
      <c r="D449" s="13"/>
      <c r="G449" s="11"/>
      <c r="H449" s="11"/>
      <c r="I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0"/>
      <c r="AA449" s="14"/>
      <c r="AB449" s="14"/>
      <c r="AC449" s="14"/>
      <c r="AD449" s="142"/>
      <c r="AE449" s="139"/>
      <c r="AF449" s="142"/>
      <c r="AG449" s="142"/>
      <c r="AH449" s="14"/>
      <c r="AI449" s="14"/>
      <c r="AJ449" s="14"/>
      <c r="AK449" s="14"/>
      <c r="AL449" s="143"/>
      <c r="AM449" s="143"/>
      <c r="AN449" s="143"/>
      <c r="AO449" s="143"/>
      <c r="AP449" s="20"/>
      <c r="AQ449" s="14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</row>
    <row r="450" spans="1:76" s="12" customFormat="1" ht="12.75" x14ac:dyDescent="0.2">
      <c r="A450" s="18"/>
      <c r="B450" s="191"/>
      <c r="C450" s="191"/>
      <c r="D450" s="13"/>
      <c r="G450" s="11"/>
      <c r="H450" s="11"/>
      <c r="I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0"/>
      <c r="AA450" s="14"/>
      <c r="AB450" s="14"/>
      <c r="AC450" s="14"/>
      <c r="AD450" s="142"/>
      <c r="AE450" s="139"/>
      <c r="AF450" s="142"/>
      <c r="AG450" s="142"/>
      <c r="AH450" s="14"/>
      <c r="AI450" s="14"/>
      <c r="AJ450" s="14"/>
      <c r="AK450" s="14"/>
      <c r="AL450" s="143"/>
      <c r="AM450" s="143"/>
      <c r="AN450" s="143"/>
      <c r="AO450" s="143"/>
      <c r="AP450" s="20"/>
      <c r="AQ450" s="14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</row>
    <row r="451" spans="1:76" s="12" customFormat="1" ht="12.75" x14ac:dyDescent="0.2">
      <c r="A451" s="18"/>
      <c r="B451" s="191"/>
      <c r="C451" s="191"/>
      <c r="D451" s="13"/>
      <c r="G451" s="11"/>
      <c r="H451" s="11"/>
      <c r="I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0"/>
      <c r="AA451" s="14"/>
      <c r="AB451" s="14"/>
      <c r="AC451" s="14"/>
      <c r="AD451" s="142"/>
      <c r="AE451" s="139"/>
      <c r="AF451" s="142"/>
      <c r="AG451" s="142"/>
      <c r="AH451" s="14"/>
      <c r="AI451" s="14"/>
      <c r="AJ451" s="14"/>
      <c r="AK451" s="14"/>
      <c r="AL451" s="143"/>
      <c r="AM451" s="143"/>
      <c r="AN451" s="143"/>
      <c r="AO451" s="143"/>
      <c r="AP451" s="20"/>
      <c r="AQ451" s="14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</row>
    <row r="452" spans="1:76" s="12" customFormat="1" ht="12.75" x14ac:dyDescent="0.2">
      <c r="A452" s="18"/>
      <c r="B452" s="191"/>
      <c r="C452" s="191"/>
      <c r="D452" s="13"/>
      <c r="G452" s="11"/>
      <c r="H452" s="11"/>
      <c r="I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0"/>
      <c r="AA452" s="14"/>
      <c r="AB452" s="14"/>
      <c r="AC452" s="14"/>
      <c r="AD452" s="142"/>
      <c r="AE452" s="139"/>
      <c r="AF452" s="142"/>
      <c r="AG452" s="142"/>
      <c r="AH452" s="14"/>
      <c r="AI452" s="14"/>
      <c r="AJ452" s="14"/>
      <c r="AK452" s="14"/>
      <c r="AL452" s="143"/>
      <c r="AM452" s="143"/>
      <c r="AN452" s="143"/>
      <c r="AO452" s="143"/>
      <c r="AP452" s="20"/>
      <c r="AQ452" s="14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</row>
    <row r="453" spans="1:76" s="12" customFormat="1" ht="12.75" x14ac:dyDescent="0.2">
      <c r="A453" s="18"/>
      <c r="B453" s="191"/>
      <c r="C453" s="191"/>
      <c r="D453" s="13"/>
      <c r="G453" s="11"/>
      <c r="H453" s="11"/>
      <c r="I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0"/>
      <c r="AA453" s="14"/>
      <c r="AB453" s="14"/>
      <c r="AC453" s="14"/>
      <c r="AD453" s="142"/>
      <c r="AE453" s="139"/>
      <c r="AF453" s="142"/>
      <c r="AG453" s="142"/>
      <c r="AH453" s="14"/>
      <c r="AI453" s="14"/>
      <c r="AJ453" s="14"/>
      <c r="AK453" s="14"/>
      <c r="AL453" s="143"/>
      <c r="AM453" s="143"/>
      <c r="AN453" s="143"/>
      <c r="AO453" s="143"/>
      <c r="AP453" s="20"/>
      <c r="AQ453" s="14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</row>
    <row r="454" spans="1:76" s="12" customFormat="1" ht="12.75" x14ac:dyDescent="0.2">
      <c r="A454" s="18"/>
      <c r="B454" s="191"/>
      <c r="C454" s="191"/>
      <c r="D454" s="13"/>
      <c r="G454" s="11"/>
      <c r="H454" s="11"/>
      <c r="I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0"/>
      <c r="AA454" s="14"/>
      <c r="AB454" s="14"/>
      <c r="AC454" s="14"/>
      <c r="AD454" s="142"/>
      <c r="AE454" s="139"/>
      <c r="AF454" s="142"/>
      <c r="AG454" s="142"/>
      <c r="AH454" s="14"/>
      <c r="AI454" s="14"/>
      <c r="AJ454" s="14"/>
      <c r="AK454" s="14"/>
      <c r="AL454" s="143"/>
      <c r="AM454" s="143"/>
      <c r="AN454" s="143"/>
      <c r="AO454" s="143"/>
      <c r="AP454" s="20"/>
      <c r="AQ454" s="14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</row>
    <row r="455" spans="1:76" s="12" customFormat="1" ht="12.75" x14ac:dyDescent="0.2">
      <c r="A455" s="18"/>
      <c r="B455" s="191"/>
      <c r="C455" s="191"/>
      <c r="D455" s="13"/>
      <c r="G455" s="11"/>
      <c r="H455" s="11"/>
      <c r="I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0"/>
      <c r="AA455" s="14"/>
      <c r="AB455" s="14"/>
      <c r="AC455" s="14"/>
      <c r="AD455" s="142"/>
      <c r="AE455" s="139"/>
      <c r="AF455" s="142"/>
      <c r="AG455" s="142"/>
      <c r="AH455" s="14"/>
      <c r="AI455" s="14"/>
      <c r="AJ455" s="14"/>
      <c r="AK455" s="14"/>
      <c r="AL455" s="143"/>
      <c r="AM455" s="143"/>
      <c r="AN455" s="143"/>
      <c r="AO455" s="143"/>
      <c r="AP455" s="20"/>
      <c r="AQ455" s="14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</row>
    <row r="456" spans="1:76" s="12" customFormat="1" ht="12.75" x14ac:dyDescent="0.2">
      <c r="A456" s="18"/>
      <c r="B456" s="191"/>
      <c r="C456" s="191"/>
      <c r="D456" s="13"/>
      <c r="G456" s="11"/>
      <c r="H456" s="11"/>
      <c r="I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0"/>
      <c r="AA456" s="14"/>
      <c r="AB456" s="14"/>
      <c r="AC456" s="14"/>
      <c r="AD456" s="142"/>
      <c r="AE456" s="139"/>
      <c r="AF456" s="142"/>
      <c r="AG456" s="142"/>
      <c r="AH456" s="14"/>
      <c r="AI456" s="14"/>
      <c r="AJ456" s="14"/>
      <c r="AK456" s="14"/>
      <c r="AL456" s="143"/>
      <c r="AM456" s="143"/>
      <c r="AN456" s="143"/>
      <c r="AO456" s="143"/>
      <c r="AP456" s="20"/>
      <c r="AQ456" s="14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</row>
    <row r="457" spans="1:76" s="12" customFormat="1" ht="12.75" x14ac:dyDescent="0.2">
      <c r="A457" s="18"/>
      <c r="B457" s="191"/>
      <c r="C457" s="191"/>
      <c r="D457" s="13"/>
      <c r="G457" s="11"/>
      <c r="H457" s="11"/>
      <c r="I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0"/>
      <c r="AA457" s="14"/>
      <c r="AB457" s="14"/>
      <c r="AC457" s="14"/>
      <c r="AD457" s="142"/>
      <c r="AE457" s="139"/>
      <c r="AF457" s="142"/>
      <c r="AG457" s="142"/>
      <c r="AH457" s="14"/>
      <c r="AI457" s="14"/>
      <c r="AJ457" s="14"/>
      <c r="AK457" s="14"/>
      <c r="AL457" s="143"/>
      <c r="AM457" s="143"/>
      <c r="AN457" s="143"/>
      <c r="AO457" s="143"/>
      <c r="AP457" s="20"/>
      <c r="AQ457" s="14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</row>
    <row r="458" spans="1:76" s="12" customFormat="1" ht="12.75" x14ac:dyDescent="0.2">
      <c r="A458" s="18"/>
      <c r="B458" s="191"/>
      <c r="C458" s="191"/>
      <c r="D458" s="13"/>
      <c r="G458" s="11"/>
      <c r="H458" s="11"/>
      <c r="I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0"/>
      <c r="AA458" s="14"/>
      <c r="AB458" s="14"/>
      <c r="AC458" s="14"/>
      <c r="AD458" s="142"/>
      <c r="AE458" s="139"/>
      <c r="AF458" s="142"/>
      <c r="AG458" s="142"/>
      <c r="AH458" s="14"/>
      <c r="AI458" s="14"/>
      <c r="AJ458" s="14"/>
      <c r="AK458" s="14"/>
      <c r="AL458" s="143"/>
      <c r="AM458" s="143"/>
      <c r="AN458" s="143"/>
      <c r="AO458" s="143"/>
      <c r="AP458" s="20"/>
      <c r="AQ458" s="14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</row>
    <row r="459" spans="1:76" s="12" customFormat="1" ht="12.75" x14ac:dyDescent="0.2">
      <c r="A459" s="18"/>
      <c r="B459" s="191"/>
      <c r="C459" s="191"/>
      <c r="D459" s="13"/>
      <c r="G459" s="11"/>
      <c r="H459" s="11"/>
      <c r="I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0"/>
      <c r="AA459" s="14"/>
      <c r="AB459" s="14"/>
      <c r="AC459" s="14"/>
      <c r="AD459" s="142"/>
      <c r="AE459" s="139"/>
      <c r="AF459" s="142"/>
      <c r="AG459" s="142"/>
      <c r="AH459" s="14"/>
      <c r="AI459" s="14"/>
      <c r="AJ459" s="14"/>
      <c r="AK459" s="14"/>
      <c r="AL459" s="143"/>
      <c r="AM459" s="143"/>
      <c r="AN459" s="143"/>
      <c r="AO459" s="143"/>
      <c r="AP459" s="20"/>
      <c r="AQ459" s="14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</row>
    <row r="460" spans="1:76" s="12" customFormat="1" ht="12.75" x14ac:dyDescent="0.2">
      <c r="A460" s="18"/>
      <c r="B460" s="191"/>
      <c r="C460" s="191"/>
      <c r="D460" s="13"/>
      <c r="G460" s="11"/>
      <c r="H460" s="11"/>
      <c r="I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0"/>
      <c r="AA460" s="14"/>
      <c r="AB460" s="14"/>
      <c r="AC460" s="14"/>
      <c r="AD460" s="142"/>
      <c r="AE460" s="139"/>
      <c r="AF460" s="142"/>
      <c r="AG460" s="142"/>
      <c r="AH460" s="14"/>
      <c r="AI460" s="14"/>
      <c r="AJ460" s="14"/>
      <c r="AK460" s="14"/>
      <c r="AL460" s="143"/>
      <c r="AM460" s="143"/>
      <c r="AN460" s="143"/>
      <c r="AO460" s="143"/>
      <c r="AP460" s="20"/>
      <c r="AQ460" s="14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</row>
    <row r="461" spans="1:76" s="12" customFormat="1" ht="12.75" x14ac:dyDescent="0.2">
      <c r="A461" s="18"/>
      <c r="B461" s="191"/>
      <c r="C461" s="191"/>
      <c r="D461" s="13"/>
      <c r="G461" s="11"/>
      <c r="H461" s="11"/>
      <c r="I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0"/>
      <c r="AA461" s="14"/>
      <c r="AB461" s="14"/>
      <c r="AC461" s="14"/>
      <c r="AD461" s="142"/>
      <c r="AE461" s="139"/>
      <c r="AF461" s="142"/>
      <c r="AG461" s="142"/>
      <c r="AH461" s="14"/>
      <c r="AI461" s="14"/>
      <c r="AJ461" s="14"/>
      <c r="AK461" s="14"/>
      <c r="AL461" s="143"/>
      <c r="AM461" s="143"/>
      <c r="AN461" s="143"/>
      <c r="AO461" s="143"/>
      <c r="AP461" s="20"/>
      <c r="AQ461" s="14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</row>
    <row r="462" spans="1:76" s="12" customFormat="1" ht="12.75" x14ac:dyDescent="0.2">
      <c r="A462" s="18"/>
      <c r="B462" s="191"/>
      <c r="C462" s="191"/>
      <c r="D462" s="13"/>
      <c r="G462" s="11"/>
      <c r="H462" s="11"/>
      <c r="I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0"/>
      <c r="AA462" s="14"/>
      <c r="AB462" s="14"/>
      <c r="AC462" s="14"/>
      <c r="AD462" s="142"/>
      <c r="AE462" s="139"/>
      <c r="AF462" s="142"/>
      <c r="AG462" s="142"/>
      <c r="AH462" s="14"/>
      <c r="AI462" s="14"/>
      <c r="AJ462" s="14"/>
      <c r="AK462" s="14"/>
      <c r="AL462" s="143"/>
      <c r="AM462" s="143"/>
      <c r="AN462" s="143"/>
      <c r="AO462" s="143"/>
      <c r="AP462" s="20"/>
      <c r="AQ462" s="14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</row>
    <row r="463" spans="1:76" s="12" customFormat="1" ht="12.75" x14ac:dyDescent="0.2">
      <c r="A463" s="18"/>
      <c r="B463" s="191"/>
      <c r="C463" s="191"/>
      <c r="D463" s="13"/>
      <c r="G463" s="11"/>
      <c r="H463" s="11"/>
      <c r="I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0"/>
      <c r="AA463" s="14"/>
      <c r="AB463" s="14"/>
      <c r="AC463" s="14"/>
      <c r="AD463" s="142"/>
      <c r="AE463" s="139"/>
      <c r="AF463" s="142"/>
      <c r="AG463" s="142"/>
      <c r="AH463" s="14"/>
      <c r="AI463" s="14"/>
      <c r="AJ463" s="14"/>
      <c r="AK463" s="14"/>
      <c r="AL463" s="143"/>
      <c r="AM463" s="143"/>
      <c r="AN463" s="143"/>
      <c r="AO463" s="143"/>
      <c r="AP463" s="20"/>
      <c r="AQ463" s="14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</row>
    <row r="464" spans="1:76" s="12" customFormat="1" ht="12.75" x14ac:dyDescent="0.2">
      <c r="A464" s="18"/>
      <c r="B464" s="191"/>
      <c r="C464" s="191"/>
      <c r="D464" s="13"/>
      <c r="G464" s="11"/>
      <c r="H464" s="11"/>
      <c r="I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0"/>
      <c r="AA464" s="14"/>
      <c r="AB464" s="14"/>
      <c r="AC464" s="14"/>
      <c r="AD464" s="142"/>
      <c r="AE464" s="139"/>
      <c r="AF464" s="142"/>
      <c r="AG464" s="142"/>
      <c r="AH464" s="14"/>
      <c r="AI464" s="14"/>
      <c r="AJ464" s="14"/>
      <c r="AK464" s="14"/>
      <c r="AL464" s="143"/>
      <c r="AM464" s="143"/>
      <c r="AN464" s="143"/>
      <c r="AO464" s="143"/>
      <c r="AP464" s="20"/>
      <c r="AQ464" s="14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</row>
    <row r="465" spans="1:76" s="12" customFormat="1" ht="12.75" x14ac:dyDescent="0.2">
      <c r="A465" s="18"/>
      <c r="B465" s="191"/>
      <c r="C465" s="191"/>
      <c r="D465" s="13"/>
      <c r="G465" s="11"/>
      <c r="H465" s="11"/>
      <c r="I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0"/>
      <c r="AA465" s="14"/>
      <c r="AB465" s="14"/>
      <c r="AC465" s="14"/>
      <c r="AD465" s="142"/>
      <c r="AE465" s="139"/>
      <c r="AF465" s="142"/>
      <c r="AG465" s="142"/>
      <c r="AH465" s="14"/>
      <c r="AI465" s="14"/>
      <c r="AJ465" s="14"/>
      <c r="AK465" s="14"/>
      <c r="AL465" s="143"/>
      <c r="AM465" s="143"/>
      <c r="AN465" s="143"/>
      <c r="AO465" s="143"/>
      <c r="AP465" s="20"/>
      <c r="AQ465" s="14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</row>
    <row r="466" spans="1:76" s="12" customFormat="1" ht="12.75" x14ac:dyDescent="0.2">
      <c r="A466" s="18"/>
      <c r="B466" s="191"/>
      <c r="C466" s="191"/>
      <c r="D466" s="13"/>
      <c r="G466" s="11"/>
      <c r="H466" s="11"/>
      <c r="I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0"/>
      <c r="AA466" s="14"/>
      <c r="AB466" s="14"/>
      <c r="AC466" s="14"/>
      <c r="AD466" s="142"/>
      <c r="AE466" s="139"/>
      <c r="AF466" s="142"/>
      <c r="AG466" s="142"/>
      <c r="AH466" s="14"/>
      <c r="AI466" s="14"/>
      <c r="AJ466" s="14"/>
      <c r="AK466" s="14"/>
      <c r="AL466" s="143"/>
      <c r="AM466" s="143"/>
      <c r="AN466" s="143"/>
      <c r="AO466" s="143"/>
      <c r="AP466" s="20"/>
      <c r="AQ466" s="14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</row>
    <row r="467" spans="1:76" s="12" customFormat="1" ht="12.75" x14ac:dyDescent="0.2">
      <c r="A467" s="18"/>
      <c r="B467" s="191"/>
      <c r="C467" s="191"/>
      <c r="D467" s="13"/>
      <c r="G467" s="11"/>
      <c r="H467" s="11"/>
      <c r="I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0"/>
      <c r="AA467" s="14"/>
      <c r="AB467" s="14"/>
      <c r="AC467" s="14"/>
      <c r="AD467" s="142"/>
      <c r="AE467" s="139"/>
      <c r="AF467" s="142"/>
      <c r="AG467" s="142"/>
      <c r="AH467" s="14"/>
      <c r="AI467" s="14"/>
      <c r="AJ467" s="14"/>
      <c r="AK467" s="14"/>
      <c r="AL467" s="143"/>
      <c r="AM467" s="143"/>
      <c r="AN467" s="143"/>
      <c r="AO467" s="143"/>
      <c r="AP467" s="20"/>
      <c r="AQ467" s="14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</row>
    <row r="468" spans="1:76" s="12" customFormat="1" ht="12.75" x14ac:dyDescent="0.2">
      <c r="A468" s="18"/>
      <c r="B468" s="191"/>
      <c r="C468" s="191"/>
      <c r="D468" s="13"/>
      <c r="G468" s="11"/>
      <c r="H468" s="11"/>
      <c r="I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0"/>
      <c r="AA468" s="14"/>
      <c r="AB468" s="14"/>
      <c r="AC468" s="14"/>
      <c r="AD468" s="142"/>
      <c r="AE468" s="139"/>
      <c r="AF468" s="142"/>
      <c r="AG468" s="142"/>
      <c r="AH468" s="14"/>
      <c r="AI468" s="14"/>
      <c r="AJ468" s="14"/>
      <c r="AK468" s="14"/>
      <c r="AL468" s="143"/>
      <c r="AM468" s="143"/>
      <c r="AN468" s="143"/>
      <c r="AO468" s="143"/>
      <c r="AP468" s="20"/>
      <c r="AQ468" s="14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</row>
    <row r="469" spans="1:76" s="12" customFormat="1" ht="12.75" x14ac:dyDescent="0.2">
      <c r="A469" s="18"/>
      <c r="B469" s="191"/>
      <c r="C469" s="191"/>
      <c r="D469" s="13"/>
      <c r="G469" s="11"/>
      <c r="H469" s="11"/>
      <c r="I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0"/>
      <c r="AA469" s="14"/>
      <c r="AB469" s="14"/>
      <c r="AC469" s="14"/>
      <c r="AD469" s="142"/>
      <c r="AE469" s="139"/>
      <c r="AF469" s="142"/>
      <c r="AG469" s="142"/>
      <c r="AH469" s="14"/>
      <c r="AI469" s="14"/>
      <c r="AJ469" s="14"/>
      <c r="AK469" s="14"/>
      <c r="AL469" s="143"/>
      <c r="AM469" s="143"/>
      <c r="AN469" s="143"/>
      <c r="AO469" s="143"/>
      <c r="AP469" s="20"/>
      <c r="AQ469" s="14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</row>
    <row r="470" spans="1:76" s="12" customFormat="1" ht="12.75" x14ac:dyDescent="0.2">
      <c r="A470" s="18"/>
      <c r="B470" s="191"/>
      <c r="C470" s="191"/>
      <c r="D470" s="13"/>
      <c r="G470" s="11"/>
      <c r="H470" s="11"/>
      <c r="I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0"/>
      <c r="AA470" s="14"/>
      <c r="AB470" s="14"/>
      <c r="AC470" s="14"/>
      <c r="AD470" s="142"/>
      <c r="AE470" s="139"/>
      <c r="AF470" s="142"/>
      <c r="AG470" s="142"/>
      <c r="AH470" s="14"/>
      <c r="AI470" s="14"/>
      <c r="AJ470" s="14"/>
      <c r="AK470" s="14"/>
      <c r="AL470" s="143"/>
      <c r="AM470" s="143"/>
      <c r="AN470" s="143"/>
      <c r="AO470" s="143"/>
      <c r="AP470" s="20"/>
      <c r="AQ470" s="14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</row>
    <row r="471" spans="1:76" s="12" customFormat="1" ht="12.75" x14ac:dyDescent="0.2">
      <c r="A471" s="18"/>
      <c r="B471" s="191"/>
      <c r="C471" s="191"/>
      <c r="D471" s="13"/>
      <c r="G471" s="11"/>
      <c r="H471" s="11"/>
      <c r="I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0"/>
      <c r="AA471" s="14"/>
      <c r="AB471" s="14"/>
      <c r="AC471" s="14"/>
      <c r="AD471" s="142"/>
      <c r="AE471" s="139"/>
      <c r="AF471" s="142"/>
      <c r="AG471" s="142"/>
      <c r="AH471" s="14"/>
      <c r="AI471" s="14"/>
      <c r="AJ471" s="14"/>
      <c r="AK471" s="14"/>
      <c r="AL471" s="143"/>
      <c r="AM471" s="143"/>
      <c r="AN471" s="143"/>
      <c r="AO471" s="143"/>
      <c r="AP471" s="20"/>
      <c r="AQ471" s="14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</row>
    <row r="472" spans="1:76" s="12" customFormat="1" ht="12.75" x14ac:dyDescent="0.2">
      <c r="A472" s="18"/>
      <c r="B472" s="191"/>
      <c r="C472" s="191"/>
      <c r="D472" s="13"/>
      <c r="G472" s="11"/>
      <c r="H472" s="11"/>
      <c r="I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0"/>
      <c r="AA472" s="14"/>
      <c r="AB472" s="14"/>
      <c r="AC472" s="14"/>
      <c r="AD472" s="142"/>
      <c r="AE472" s="139"/>
      <c r="AF472" s="142"/>
      <c r="AG472" s="142"/>
      <c r="AH472" s="14"/>
      <c r="AI472" s="14"/>
      <c r="AJ472" s="14"/>
      <c r="AK472" s="14"/>
      <c r="AL472" s="143"/>
      <c r="AM472" s="143"/>
      <c r="AN472" s="143"/>
      <c r="AO472" s="143"/>
      <c r="AP472" s="20"/>
      <c r="AQ472" s="14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</row>
    <row r="473" spans="1:76" s="12" customFormat="1" ht="12.75" x14ac:dyDescent="0.2">
      <c r="A473" s="18"/>
      <c r="B473" s="191"/>
      <c r="C473" s="191"/>
      <c r="D473" s="13"/>
      <c r="G473" s="11"/>
      <c r="H473" s="11"/>
      <c r="I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0"/>
      <c r="AA473" s="14"/>
      <c r="AB473" s="14"/>
      <c r="AC473" s="14"/>
      <c r="AD473" s="142"/>
      <c r="AE473" s="139"/>
      <c r="AF473" s="142"/>
      <c r="AG473" s="142"/>
      <c r="AH473" s="14"/>
      <c r="AI473" s="14"/>
      <c r="AJ473" s="14"/>
      <c r="AK473" s="14"/>
      <c r="AL473" s="143"/>
      <c r="AM473" s="143"/>
      <c r="AN473" s="143"/>
      <c r="AO473" s="143"/>
      <c r="AP473" s="20"/>
      <c r="AQ473" s="14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</row>
    <row r="474" spans="1:76" s="12" customFormat="1" ht="12.75" x14ac:dyDescent="0.2">
      <c r="A474" s="18"/>
      <c r="B474" s="191"/>
      <c r="C474" s="191"/>
      <c r="D474" s="13"/>
      <c r="G474" s="11"/>
      <c r="H474" s="11"/>
      <c r="I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0"/>
      <c r="AA474" s="14"/>
      <c r="AB474" s="14"/>
      <c r="AC474" s="14"/>
      <c r="AD474" s="142"/>
      <c r="AE474" s="139"/>
      <c r="AF474" s="142"/>
      <c r="AG474" s="142"/>
      <c r="AH474" s="14"/>
      <c r="AI474" s="14"/>
      <c r="AJ474" s="14"/>
      <c r="AK474" s="14"/>
      <c r="AL474" s="143"/>
      <c r="AM474" s="143"/>
      <c r="AN474" s="143"/>
      <c r="AO474" s="143"/>
      <c r="AP474" s="20"/>
      <c r="AQ474" s="14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</row>
    <row r="475" spans="1:76" s="12" customFormat="1" ht="12.75" x14ac:dyDescent="0.2">
      <c r="A475" s="18"/>
      <c r="B475" s="191"/>
      <c r="C475" s="191"/>
      <c r="D475" s="13"/>
      <c r="G475" s="11"/>
      <c r="H475" s="11"/>
      <c r="I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0"/>
      <c r="AA475" s="14"/>
      <c r="AB475" s="14"/>
      <c r="AC475" s="14"/>
      <c r="AD475" s="142"/>
      <c r="AE475" s="139"/>
      <c r="AF475" s="142"/>
      <c r="AG475" s="142"/>
      <c r="AH475" s="14"/>
      <c r="AI475" s="14"/>
      <c r="AJ475" s="14"/>
      <c r="AK475" s="14"/>
      <c r="AL475" s="143"/>
      <c r="AM475" s="143"/>
      <c r="AN475" s="143"/>
      <c r="AO475" s="143"/>
      <c r="AP475" s="20"/>
      <c r="AQ475" s="14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</row>
    <row r="476" spans="1:76" s="12" customFormat="1" ht="12.75" x14ac:dyDescent="0.2">
      <c r="A476" s="18"/>
      <c r="B476" s="191"/>
      <c r="C476" s="191"/>
      <c r="D476" s="13"/>
      <c r="G476" s="11"/>
      <c r="H476" s="11"/>
      <c r="I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0"/>
      <c r="AA476" s="14"/>
      <c r="AB476" s="14"/>
      <c r="AC476" s="14"/>
      <c r="AD476" s="142"/>
      <c r="AE476" s="139"/>
      <c r="AF476" s="142"/>
      <c r="AG476" s="142"/>
      <c r="AH476" s="14"/>
      <c r="AI476" s="14"/>
      <c r="AJ476" s="14"/>
      <c r="AK476" s="14"/>
      <c r="AL476" s="143"/>
      <c r="AM476" s="143"/>
      <c r="AN476" s="143"/>
      <c r="AO476" s="143"/>
      <c r="AP476" s="20"/>
      <c r="AQ476" s="14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</row>
    <row r="477" spans="1:76" s="12" customFormat="1" ht="12.75" x14ac:dyDescent="0.2">
      <c r="A477" s="18"/>
      <c r="B477" s="191"/>
      <c r="C477" s="191"/>
      <c r="D477" s="13"/>
      <c r="G477" s="11"/>
      <c r="H477" s="11"/>
      <c r="I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0"/>
      <c r="AA477" s="14"/>
      <c r="AB477" s="14"/>
      <c r="AC477" s="14"/>
      <c r="AD477" s="142"/>
      <c r="AE477" s="139"/>
      <c r="AF477" s="142"/>
      <c r="AG477" s="142"/>
      <c r="AH477" s="14"/>
      <c r="AI477" s="14"/>
      <c r="AJ477" s="14"/>
      <c r="AK477" s="14"/>
      <c r="AL477" s="143"/>
      <c r="AM477" s="143"/>
      <c r="AN477" s="143"/>
      <c r="AO477" s="143"/>
      <c r="AP477" s="20"/>
      <c r="AQ477" s="14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</row>
    <row r="478" spans="1:76" s="12" customFormat="1" ht="12.75" x14ac:dyDescent="0.2">
      <c r="A478" s="18"/>
      <c r="B478" s="191"/>
      <c r="C478" s="191"/>
      <c r="D478" s="13"/>
      <c r="G478" s="11"/>
      <c r="H478" s="11"/>
      <c r="I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0"/>
      <c r="AA478" s="14"/>
      <c r="AB478" s="14"/>
      <c r="AC478" s="14"/>
      <c r="AD478" s="142"/>
      <c r="AE478" s="139"/>
      <c r="AF478" s="142"/>
      <c r="AG478" s="142"/>
      <c r="AH478" s="14"/>
      <c r="AI478" s="14"/>
      <c r="AJ478" s="14"/>
      <c r="AK478" s="14"/>
      <c r="AL478" s="143"/>
      <c r="AM478" s="143"/>
      <c r="AN478" s="143"/>
      <c r="AO478" s="143"/>
      <c r="AP478" s="20"/>
      <c r="AQ478" s="14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</row>
    <row r="479" spans="1:76" s="12" customFormat="1" ht="12.75" x14ac:dyDescent="0.2">
      <c r="A479" s="18"/>
      <c r="B479" s="191"/>
      <c r="C479" s="191"/>
      <c r="D479" s="13"/>
      <c r="G479" s="11"/>
      <c r="H479" s="11"/>
      <c r="I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0"/>
      <c r="AA479" s="14"/>
      <c r="AB479" s="14"/>
      <c r="AC479" s="14"/>
      <c r="AD479" s="142"/>
      <c r="AE479" s="139"/>
      <c r="AF479" s="142"/>
      <c r="AG479" s="142"/>
      <c r="AH479" s="14"/>
      <c r="AI479" s="14"/>
      <c r="AJ479" s="14"/>
      <c r="AK479" s="14"/>
      <c r="AL479" s="143"/>
      <c r="AM479" s="143"/>
      <c r="AN479" s="143"/>
      <c r="AO479" s="143"/>
      <c r="AP479" s="20"/>
      <c r="AQ479" s="14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</row>
    <row r="480" spans="1:76" s="12" customFormat="1" ht="12.75" x14ac:dyDescent="0.2">
      <c r="A480" s="18"/>
      <c r="B480" s="191"/>
      <c r="C480" s="191"/>
      <c r="D480" s="13"/>
      <c r="G480" s="11"/>
      <c r="H480" s="11"/>
      <c r="I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0"/>
      <c r="AA480" s="14"/>
      <c r="AB480" s="14"/>
      <c r="AC480" s="14"/>
      <c r="AD480" s="142"/>
      <c r="AE480" s="139"/>
      <c r="AF480" s="142"/>
      <c r="AG480" s="142"/>
      <c r="AH480" s="14"/>
      <c r="AI480" s="14"/>
      <c r="AJ480" s="14"/>
      <c r="AK480" s="14"/>
      <c r="AL480" s="143"/>
      <c r="AM480" s="143"/>
      <c r="AN480" s="143"/>
      <c r="AO480" s="143"/>
      <c r="AP480" s="20"/>
      <c r="AQ480" s="14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</row>
    <row r="481" spans="1:76" s="12" customFormat="1" ht="12.75" x14ac:dyDescent="0.2">
      <c r="A481" s="18"/>
      <c r="B481" s="191"/>
      <c r="C481" s="191"/>
      <c r="D481" s="13"/>
      <c r="G481" s="11"/>
      <c r="H481" s="11"/>
      <c r="I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0"/>
      <c r="AA481" s="14"/>
      <c r="AB481" s="14"/>
      <c r="AC481" s="14"/>
      <c r="AD481" s="142"/>
      <c r="AE481" s="139"/>
      <c r="AF481" s="142"/>
      <c r="AG481" s="142"/>
      <c r="AH481" s="14"/>
      <c r="AI481" s="14"/>
      <c r="AJ481" s="14"/>
      <c r="AK481" s="14"/>
      <c r="AL481" s="143"/>
      <c r="AM481" s="143"/>
      <c r="AN481" s="143"/>
      <c r="AO481" s="143"/>
      <c r="AP481" s="20"/>
      <c r="AQ481" s="14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</row>
    <row r="482" spans="1:76" s="12" customFormat="1" ht="12.75" x14ac:dyDescent="0.2">
      <c r="A482" s="18"/>
      <c r="B482" s="191"/>
      <c r="C482" s="191"/>
      <c r="D482" s="13"/>
      <c r="G482" s="11"/>
      <c r="H482" s="11"/>
      <c r="I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0"/>
      <c r="AA482" s="14"/>
      <c r="AB482" s="14"/>
      <c r="AC482" s="14"/>
      <c r="AD482" s="142"/>
      <c r="AE482" s="139"/>
      <c r="AF482" s="142"/>
      <c r="AG482" s="142"/>
      <c r="AH482" s="14"/>
      <c r="AI482" s="14"/>
      <c r="AJ482" s="14"/>
      <c r="AK482" s="14"/>
      <c r="AL482" s="143"/>
      <c r="AM482" s="143"/>
      <c r="AN482" s="143"/>
      <c r="AO482" s="143"/>
      <c r="AP482" s="20"/>
      <c r="AQ482" s="14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</row>
    <row r="483" spans="1:76" s="12" customFormat="1" ht="12.75" x14ac:dyDescent="0.2">
      <c r="A483" s="18"/>
      <c r="B483" s="191"/>
      <c r="C483" s="191"/>
      <c r="D483" s="13"/>
      <c r="G483" s="11"/>
      <c r="H483" s="11"/>
      <c r="I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0"/>
      <c r="AA483" s="14"/>
      <c r="AB483" s="14"/>
      <c r="AC483" s="14"/>
      <c r="AD483" s="142"/>
      <c r="AE483" s="139"/>
      <c r="AF483" s="142"/>
      <c r="AG483" s="142"/>
      <c r="AH483" s="14"/>
      <c r="AI483" s="14"/>
      <c r="AJ483" s="14"/>
      <c r="AK483" s="14"/>
      <c r="AL483" s="143"/>
      <c r="AM483" s="143"/>
      <c r="AN483" s="143"/>
      <c r="AO483" s="143"/>
      <c r="AP483" s="20"/>
      <c r="AQ483" s="14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</row>
    <row r="484" spans="1:76" s="12" customFormat="1" ht="12.75" x14ac:dyDescent="0.2">
      <c r="A484" s="18"/>
      <c r="B484" s="191"/>
      <c r="C484" s="191"/>
      <c r="D484" s="13"/>
      <c r="G484" s="11"/>
      <c r="H484" s="11"/>
      <c r="I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0"/>
      <c r="AA484" s="14"/>
      <c r="AB484" s="14"/>
      <c r="AC484" s="14"/>
      <c r="AD484" s="142"/>
      <c r="AE484" s="139"/>
      <c r="AF484" s="142"/>
      <c r="AG484" s="142"/>
      <c r="AH484" s="14"/>
      <c r="AI484" s="14"/>
      <c r="AJ484" s="14"/>
      <c r="AK484" s="14"/>
      <c r="AL484" s="143"/>
      <c r="AM484" s="143"/>
      <c r="AN484" s="143"/>
      <c r="AO484" s="143"/>
      <c r="AP484" s="20"/>
      <c r="AQ484" s="14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</row>
    <row r="485" spans="1:76" s="12" customFormat="1" ht="12.75" x14ac:dyDescent="0.2">
      <c r="A485" s="18"/>
      <c r="B485" s="191"/>
      <c r="C485" s="191"/>
      <c r="D485" s="13"/>
      <c r="G485" s="11"/>
      <c r="H485" s="11"/>
      <c r="I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0"/>
      <c r="AA485" s="14"/>
      <c r="AB485" s="14"/>
      <c r="AC485" s="14"/>
      <c r="AD485" s="142"/>
      <c r="AE485" s="139"/>
      <c r="AF485" s="142"/>
      <c r="AG485" s="142"/>
      <c r="AH485" s="14"/>
      <c r="AI485" s="14"/>
      <c r="AJ485" s="14"/>
      <c r="AK485" s="14"/>
      <c r="AL485" s="143"/>
      <c r="AM485" s="143"/>
      <c r="AN485" s="143"/>
      <c r="AO485" s="143"/>
      <c r="AP485" s="20"/>
      <c r="AQ485" s="14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</row>
    <row r="486" spans="1:76" s="12" customFormat="1" ht="12.75" x14ac:dyDescent="0.2">
      <c r="A486" s="18"/>
      <c r="B486" s="191"/>
      <c r="C486" s="191"/>
      <c r="D486" s="13"/>
      <c r="G486" s="11"/>
      <c r="H486" s="11"/>
      <c r="I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0"/>
      <c r="AA486" s="14"/>
      <c r="AB486" s="14"/>
      <c r="AC486" s="14"/>
      <c r="AD486" s="142"/>
      <c r="AE486" s="139"/>
      <c r="AF486" s="142"/>
      <c r="AG486" s="142"/>
      <c r="AH486" s="14"/>
      <c r="AI486" s="14"/>
      <c r="AJ486" s="14"/>
      <c r="AK486" s="14"/>
      <c r="AL486" s="143"/>
      <c r="AM486" s="143"/>
      <c r="AN486" s="143"/>
      <c r="AO486" s="143"/>
      <c r="AP486" s="20"/>
      <c r="AQ486" s="14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</row>
    <row r="487" spans="1:76" s="12" customFormat="1" ht="12.75" x14ac:dyDescent="0.2">
      <c r="A487" s="18"/>
      <c r="B487" s="191"/>
      <c r="C487" s="191"/>
      <c r="D487" s="13"/>
      <c r="G487" s="11"/>
      <c r="H487" s="11"/>
      <c r="I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0"/>
      <c r="AA487" s="14"/>
      <c r="AB487" s="14"/>
      <c r="AC487" s="14"/>
      <c r="AD487" s="142"/>
      <c r="AE487" s="139"/>
      <c r="AF487" s="142"/>
      <c r="AG487" s="142"/>
      <c r="AH487" s="14"/>
      <c r="AI487" s="14"/>
      <c r="AJ487" s="14"/>
      <c r="AK487" s="14"/>
      <c r="AL487" s="143"/>
      <c r="AM487" s="143"/>
      <c r="AN487" s="143"/>
      <c r="AO487" s="143"/>
      <c r="AP487" s="20"/>
      <c r="AQ487" s="14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</row>
    <row r="488" spans="1:76" s="12" customFormat="1" ht="12.75" x14ac:dyDescent="0.2">
      <c r="A488" s="18"/>
      <c r="B488" s="191"/>
      <c r="C488" s="191"/>
      <c r="D488" s="13"/>
      <c r="G488" s="11"/>
      <c r="H488" s="11"/>
      <c r="I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0"/>
      <c r="AA488" s="14"/>
      <c r="AB488" s="14"/>
      <c r="AC488" s="14"/>
      <c r="AD488" s="142"/>
      <c r="AE488" s="139"/>
      <c r="AF488" s="142"/>
      <c r="AG488" s="142"/>
      <c r="AH488" s="14"/>
      <c r="AI488" s="14"/>
      <c r="AJ488" s="14"/>
      <c r="AK488" s="14"/>
      <c r="AL488" s="143"/>
      <c r="AM488" s="143"/>
      <c r="AN488" s="143"/>
      <c r="AO488" s="143"/>
      <c r="AP488" s="20"/>
      <c r="AQ488" s="14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</row>
    <row r="489" spans="1:76" s="12" customFormat="1" ht="12.75" x14ac:dyDescent="0.2">
      <c r="A489" s="18"/>
      <c r="B489" s="191"/>
      <c r="C489" s="191"/>
      <c r="D489" s="13"/>
      <c r="G489" s="11"/>
      <c r="H489" s="11"/>
      <c r="I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0"/>
      <c r="AA489" s="14"/>
      <c r="AB489" s="14"/>
      <c r="AC489" s="14"/>
      <c r="AD489" s="142"/>
      <c r="AE489" s="139"/>
      <c r="AF489" s="142"/>
      <c r="AG489" s="142"/>
      <c r="AH489" s="14"/>
      <c r="AI489" s="14"/>
      <c r="AJ489" s="14"/>
      <c r="AK489" s="14"/>
      <c r="AL489" s="143"/>
      <c r="AM489" s="143"/>
      <c r="AN489" s="143"/>
      <c r="AO489" s="143"/>
      <c r="AP489" s="20"/>
      <c r="AQ489" s="14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</row>
    <row r="490" spans="1:76" s="12" customFormat="1" ht="12.75" x14ac:dyDescent="0.2">
      <c r="A490" s="18"/>
      <c r="B490" s="191"/>
      <c r="C490" s="191"/>
      <c r="D490" s="13"/>
      <c r="G490" s="11"/>
      <c r="H490" s="11"/>
      <c r="I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0"/>
      <c r="AA490" s="14"/>
      <c r="AB490" s="14"/>
      <c r="AC490" s="14"/>
      <c r="AD490" s="142"/>
      <c r="AE490" s="139"/>
      <c r="AF490" s="142"/>
      <c r="AG490" s="142"/>
      <c r="AH490" s="14"/>
      <c r="AI490" s="14"/>
      <c r="AJ490" s="14"/>
      <c r="AK490" s="14"/>
      <c r="AL490" s="143"/>
      <c r="AM490" s="143"/>
      <c r="AN490" s="143"/>
      <c r="AO490" s="143"/>
      <c r="AP490" s="20"/>
      <c r="AQ490" s="14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</row>
    <row r="491" spans="1:76" s="12" customFormat="1" ht="12.75" x14ac:dyDescent="0.2">
      <c r="A491" s="18"/>
      <c r="B491" s="191"/>
      <c r="C491" s="191"/>
      <c r="D491" s="13"/>
      <c r="G491" s="11"/>
      <c r="H491" s="11"/>
      <c r="I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0"/>
      <c r="AA491" s="14"/>
      <c r="AB491" s="14"/>
      <c r="AC491" s="14"/>
      <c r="AD491" s="142"/>
      <c r="AE491" s="139"/>
      <c r="AF491" s="142"/>
      <c r="AG491" s="142"/>
      <c r="AH491" s="14"/>
      <c r="AI491" s="14"/>
      <c r="AJ491" s="14"/>
      <c r="AK491" s="14"/>
      <c r="AL491" s="143"/>
      <c r="AM491" s="143"/>
      <c r="AN491" s="143"/>
      <c r="AO491" s="143"/>
      <c r="AP491" s="20"/>
      <c r="AQ491" s="14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</row>
    <row r="492" spans="1:76" s="12" customFormat="1" ht="12.75" x14ac:dyDescent="0.2">
      <c r="A492" s="18"/>
      <c r="B492" s="191"/>
      <c r="C492" s="191"/>
      <c r="D492" s="13"/>
      <c r="G492" s="11"/>
      <c r="H492" s="11"/>
      <c r="I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0"/>
      <c r="AA492" s="14"/>
      <c r="AB492" s="14"/>
      <c r="AC492" s="14"/>
      <c r="AD492" s="142"/>
      <c r="AE492" s="139"/>
      <c r="AF492" s="142"/>
      <c r="AG492" s="142"/>
      <c r="AH492" s="14"/>
      <c r="AI492" s="14"/>
      <c r="AJ492" s="14"/>
      <c r="AK492" s="14"/>
      <c r="AL492" s="143"/>
      <c r="AM492" s="143"/>
      <c r="AN492" s="143"/>
      <c r="AO492" s="143"/>
      <c r="AP492" s="20"/>
      <c r="AQ492" s="14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</row>
    <row r="493" spans="1:76" s="12" customFormat="1" ht="12.75" x14ac:dyDescent="0.2">
      <c r="A493" s="18"/>
      <c r="B493" s="191"/>
      <c r="C493" s="191"/>
      <c r="D493" s="13"/>
      <c r="G493" s="11"/>
      <c r="H493" s="11"/>
      <c r="I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0"/>
      <c r="AA493" s="14"/>
      <c r="AB493" s="14"/>
      <c r="AC493" s="14"/>
      <c r="AD493" s="142"/>
      <c r="AE493" s="139"/>
      <c r="AF493" s="142"/>
      <c r="AG493" s="142"/>
      <c r="AH493" s="14"/>
      <c r="AI493" s="14"/>
      <c r="AJ493" s="14"/>
      <c r="AK493" s="14"/>
      <c r="AL493" s="143"/>
      <c r="AM493" s="143"/>
      <c r="AN493" s="143"/>
      <c r="AO493" s="143"/>
      <c r="AP493" s="20"/>
      <c r="AQ493" s="14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</row>
    <row r="494" spans="1:76" s="12" customFormat="1" ht="12.75" x14ac:dyDescent="0.2">
      <c r="A494" s="18"/>
      <c r="B494" s="191"/>
      <c r="C494" s="191"/>
      <c r="D494" s="13"/>
      <c r="G494" s="11"/>
      <c r="H494" s="11"/>
      <c r="I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0"/>
      <c r="AA494" s="14"/>
      <c r="AB494" s="14"/>
      <c r="AC494" s="14"/>
      <c r="AD494" s="142"/>
      <c r="AE494" s="139"/>
      <c r="AF494" s="142"/>
      <c r="AG494" s="142"/>
      <c r="AH494" s="14"/>
      <c r="AI494" s="14"/>
      <c r="AJ494" s="14"/>
      <c r="AK494" s="14"/>
      <c r="AL494" s="143"/>
      <c r="AM494" s="143"/>
      <c r="AN494" s="143"/>
      <c r="AO494" s="143"/>
      <c r="AP494" s="20"/>
      <c r="AQ494" s="14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</row>
    <row r="495" spans="1:76" s="12" customFormat="1" ht="12.75" x14ac:dyDescent="0.2">
      <c r="A495" s="18"/>
      <c r="B495" s="191"/>
      <c r="C495" s="191"/>
      <c r="D495" s="13"/>
      <c r="G495" s="11"/>
      <c r="H495" s="11"/>
      <c r="I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0"/>
      <c r="AA495" s="14"/>
      <c r="AB495" s="14"/>
      <c r="AC495" s="14"/>
      <c r="AD495" s="142"/>
      <c r="AE495" s="139"/>
      <c r="AF495" s="142"/>
      <c r="AG495" s="142"/>
      <c r="AH495" s="14"/>
      <c r="AI495" s="14"/>
      <c r="AJ495" s="14"/>
      <c r="AK495" s="14"/>
      <c r="AL495" s="143"/>
      <c r="AM495" s="143"/>
      <c r="AN495" s="143"/>
      <c r="AO495" s="143"/>
      <c r="AP495" s="20"/>
      <c r="AQ495" s="14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</row>
    <row r="496" spans="1:76" s="12" customFormat="1" ht="12.75" x14ac:dyDescent="0.2">
      <c r="A496" s="18"/>
      <c r="B496" s="191"/>
      <c r="C496" s="191"/>
      <c r="D496" s="13"/>
      <c r="G496" s="11"/>
      <c r="H496" s="11"/>
      <c r="I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0"/>
      <c r="AA496" s="14"/>
      <c r="AB496" s="14"/>
      <c r="AC496" s="14"/>
      <c r="AD496" s="142"/>
      <c r="AE496" s="139"/>
      <c r="AF496" s="142"/>
      <c r="AG496" s="142"/>
      <c r="AH496" s="14"/>
      <c r="AI496" s="14"/>
      <c r="AJ496" s="14"/>
      <c r="AK496" s="14"/>
      <c r="AL496" s="143"/>
      <c r="AM496" s="143"/>
      <c r="AN496" s="143"/>
      <c r="AO496" s="143"/>
      <c r="AP496" s="20"/>
      <c r="AQ496" s="14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</row>
    <row r="497" spans="1:76" s="12" customFormat="1" ht="12.75" x14ac:dyDescent="0.2">
      <c r="A497" s="18"/>
      <c r="B497" s="191"/>
      <c r="C497" s="191"/>
      <c r="D497" s="13"/>
      <c r="G497" s="11"/>
      <c r="H497" s="11"/>
      <c r="I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0"/>
      <c r="AA497" s="14"/>
      <c r="AB497" s="14"/>
      <c r="AC497" s="14"/>
      <c r="AD497" s="142"/>
      <c r="AE497" s="139"/>
      <c r="AF497" s="142"/>
      <c r="AG497" s="142"/>
      <c r="AH497" s="14"/>
      <c r="AI497" s="14"/>
      <c r="AJ497" s="14"/>
      <c r="AK497" s="14"/>
      <c r="AL497" s="143"/>
      <c r="AM497" s="143"/>
      <c r="AN497" s="143"/>
      <c r="AO497" s="143"/>
      <c r="AP497" s="20"/>
      <c r="AQ497" s="14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</row>
    <row r="498" spans="1:76" s="12" customFormat="1" ht="12.75" x14ac:dyDescent="0.2">
      <c r="A498" s="18"/>
      <c r="B498" s="191"/>
      <c r="C498" s="191"/>
      <c r="D498" s="13"/>
      <c r="G498" s="11"/>
      <c r="H498" s="11"/>
      <c r="I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0"/>
      <c r="AA498" s="14"/>
      <c r="AB498" s="14"/>
      <c r="AC498" s="14"/>
      <c r="AD498" s="142"/>
      <c r="AE498" s="139"/>
      <c r="AF498" s="142"/>
      <c r="AG498" s="142"/>
      <c r="AH498" s="14"/>
      <c r="AI498" s="14"/>
      <c r="AJ498" s="14"/>
      <c r="AK498" s="14"/>
      <c r="AL498" s="143"/>
      <c r="AM498" s="143"/>
      <c r="AN498" s="143"/>
      <c r="AO498" s="143"/>
      <c r="AP498" s="20"/>
      <c r="AQ498" s="14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</row>
    <row r="499" spans="1:76" s="12" customFormat="1" ht="12.75" x14ac:dyDescent="0.2">
      <c r="A499" s="18"/>
      <c r="B499" s="191"/>
      <c r="C499" s="191"/>
      <c r="D499" s="13"/>
      <c r="G499" s="11"/>
      <c r="H499" s="11"/>
      <c r="I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0"/>
      <c r="AA499" s="14"/>
      <c r="AB499" s="14"/>
      <c r="AC499" s="14"/>
      <c r="AD499" s="142"/>
      <c r="AE499" s="139"/>
      <c r="AF499" s="142"/>
      <c r="AG499" s="142"/>
      <c r="AH499" s="14"/>
      <c r="AI499" s="14"/>
      <c r="AJ499" s="14"/>
      <c r="AK499" s="14"/>
      <c r="AL499" s="143"/>
      <c r="AM499" s="143"/>
      <c r="AN499" s="143"/>
      <c r="AO499" s="143"/>
      <c r="AP499" s="20"/>
      <c r="AQ499" s="14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</row>
    <row r="500" spans="1:76" s="12" customFormat="1" ht="12.75" x14ac:dyDescent="0.2">
      <c r="A500" s="18"/>
      <c r="B500" s="191"/>
      <c r="C500" s="191"/>
      <c r="D500" s="13"/>
      <c r="G500" s="11"/>
      <c r="H500" s="11"/>
      <c r="I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0"/>
      <c r="AA500" s="14"/>
      <c r="AB500" s="14"/>
      <c r="AC500" s="14"/>
      <c r="AD500" s="142"/>
      <c r="AE500" s="139"/>
      <c r="AF500" s="142"/>
      <c r="AG500" s="142"/>
      <c r="AH500" s="14"/>
      <c r="AI500" s="14"/>
      <c r="AJ500" s="14"/>
      <c r="AK500" s="14"/>
      <c r="AL500" s="143"/>
      <c r="AM500" s="143"/>
      <c r="AN500" s="143"/>
      <c r="AO500" s="143"/>
      <c r="AP500" s="20"/>
      <c r="AQ500" s="14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</row>
    <row r="501" spans="1:76" s="12" customFormat="1" ht="12.75" x14ac:dyDescent="0.2">
      <c r="A501" s="18"/>
      <c r="B501" s="191"/>
      <c r="C501" s="191"/>
      <c r="D501" s="13"/>
      <c r="G501" s="11"/>
      <c r="H501" s="11"/>
      <c r="I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0"/>
      <c r="AA501" s="14"/>
      <c r="AB501" s="14"/>
      <c r="AC501" s="14"/>
      <c r="AD501" s="142"/>
      <c r="AE501" s="139"/>
      <c r="AF501" s="142"/>
      <c r="AG501" s="142"/>
      <c r="AH501" s="14"/>
      <c r="AI501" s="14"/>
      <c r="AJ501" s="14"/>
      <c r="AK501" s="14"/>
      <c r="AL501" s="143"/>
      <c r="AM501" s="143"/>
      <c r="AN501" s="143"/>
      <c r="AO501" s="143"/>
      <c r="AP501" s="20"/>
      <c r="AQ501" s="14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</row>
    <row r="502" spans="1:76" s="12" customFormat="1" ht="12.75" x14ac:dyDescent="0.2">
      <c r="A502" s="18"/>
      <c r="B502" s="191"/>
      <c r="C502" s="191"/>
      <c r="D502" s="13"/>
      <c r="G502" s="11"/>
      <c r="H502" s="11"/>
      <c r="I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0"/>
      <c r="AA502" s="14"/>
      <c r="AB502" s="14"/>
      <c r="AC502" s="14"/>
      <c r="AD502" s="142"/>
      <c r="AE502" s="139"/>
      <c r="AF502" s="142"/>
      <c r="AG502" s="142"/>
      <c r="AH502" s="14"/>
      <c r="AI502" s="14"/>
      <c r="AJ502" s="14"/>
      <c r="AK502" s="14"/>
      <c r="AL502" s="143"/>
      <c r="AM502" s="143"/>
      <c r="AN502" s="143"/>
      <c r="AO502" s="143"/>
      <c r="AP502" s="20"/>
      <c r="AQ502" s="14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</row>
    <row r="503" spans="1:76" s="12" customFormat="1" ht="12.75" x14ac:dyDescent="0.2">
      <c r="A503" s="18"/>
      <c r="B503" s="191"/>
      <c r="C503" s="191"/>
      <c r="D503" s="13"/>
      <c r="G503" s="11"/>
      <c r="H503" s="11"/>
      <c r="I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0"/>
      <c r="AA503" s="14"/>
      <c r="AB503" s="14"/>
      <c r="AC503" s="14"/>
      <c r="AD503" s="142"/>
      <c r="AE503" s="139"/>
      <c r="AF503" s="142"/>
      <c r="AG503" s="142"/>
      <c r="AH503" s="14"/>
      <c r="AI503" s="14"/>
      <c r="AJ503" s="14"/>
      <c r="AK503" s="14"/>
      <c r="AL503" s="143"/>
      <c r="AM503" s="143"/>
      <c r="AN503" s="143"/>
      <c r="AO503" s="143"/>
      <c r="AP503" s="20"/>
      <c r="AQ503" s="14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</row>
    <row r="504" spans="1:76" s="12" customFormat="1" ht="12.75" x14ac:dyDescent="0.2">
      <c r="A504" s="18"/>
      <c r="B504" s="191"/>
      <c r="C504" s="191"/>
      <c r="D504" s="13"/>
      <c r="G504" s="11"/>
      <c r="H504" s="11"/>
      <c r="I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0"/>
      <c r="AA504" s="14"/>
      <c r="AB504" s="14"/>
      <c r="AC504" s="14"/>
      <c r="AD504" s="142"/>
      <c r="AE504" s="139"/>
      <c r="AF504" s="142"/>
      <c r="AG504" s="142"/>
      <c r="AH504" s="14"/>
      <c r="AI504" s="14"/>
      <c r="AJ504" s="14"/>
      <c r="AK504" s="14"/>
      <c r="AL504" s="143"/>
      <c r="AM504" s="143"/>
      <c r="AN504" s="143"/>
      <c r="AO504" s="143"/>
      <c r="AP504" s="20"/>
      <c r="AQ504" s="14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</row>
    <row r="505" spans="1:76" s="12" customFormat="1" ht="12.75" x14ac:dyDescent="0.2">
      <c r="A505" s="18"/>
      <c r="B505" s="191"/>
      <c r="C505" s="191"/>
      <c r="D505" s="13"/>
      <c r="G505" s="11"/>
      <c r="H505" s="11"/>
      <c r="I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0"/>
      <c r="AA505" s="14"/>
      <c r="AB505" s="14"/>
      <c r="AC505" s="14"/>
      <c r="AD505" s="142"/>
      <c r="AE505" s="139"/>
      <c r="AF505" s="142"/>
      <c r="AG505" s="142"/>
      <c r="AH505" s="14"/>
      <c r="AI505" s="14"/>
      <c r="AJ505" s="14"/>
      <c r="AK505" s="14"/>
      <c r="AL505" s="143"/>
      <c r="AM505" s="143"/>
      <c r="AN505" s="143"/>
      <c r="AO505" s="143"/>
      <c r="AP505" s="20"/>
      <c r="AQ505" s="14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</row>
    <row r="506" spans="1:76" s="12" customFormat="1" ht="12.75" x14ac:dyDescent="0.2">
      <c r="A506" s="18"/>
      <c r="B506" s="191"/>
      <c r="C506" s="191"/>
      <c r="D506" s="13"/>
      <c r="G506" s="11"/>
      <c r="H506" s="11"/>
      <c r="I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0"/>
      <c r="AA506" s="14"/>
      <c r="AB506" s="14"/>
      <c r="AC506" s="14"/>
      <c r="AD506" s="142"/>
      <c r="AE506" s="139"/>
      <c r="AF506" s="142"/>
      <c r="AG506" s="142"/>
      <c r="AH506" s="14"/>
      <c r="AI506" s="14"/>
      <c r="AJ506" s="14"/>
      <c r="AK506" s="14"/>
      <c r="AL506" s="143"/>
      <c r="AM506" s="143"/>
      <c r="AN506" s="143"/>
      <c r="AO506" s="143"/>
      <c r="AP506" s="20"/>
      <c r="AQ506" s="14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</row>
    <row r="507" spans="1:76" s="12" customFormat="1" ht="12.75" x14ac:dyDescent="0.2">
      <c r="A507" s="18"/>
      <c r="B507" s="191"/>
      <c r="C507" s="191"/>
      <c r="D507" s="13"/>
      <c r="G507" s="11"/>
      <c r="H507" s="11"/>
      <c r="I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0"/>
      <c r="AA507" s="14"/>
      <c r="AB507" s="14"/>
      <c r="AC507" s="14"/>
      <c r="AD507" s="142"/>
      <c r="AE507" s="139"/>
      <c r="AF507" s="142"/>
      <c r="AG507" s="142"/>
      <c r="AH507" s="14"/>
      <c r="AI507" s="14"/>
      <c r="AJ507" s="14"/>
      <c r="AK507" s="14"/>
      <c r="AL507" s="143"/>
      <c r="AM507" s="143"/>
      <c r="AN507" s="143"/>
      <c r="AO507" s="143"/>
      <c r="AP507" s="20"/>
      <c r="AQ507" s="14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</row>
    <row r="508" spans="1:76" s="12" customFormat="1" ht="12.75" x14ac:dyDescent="0.2">
      <c r="A508" s="18"/>
      <c r="B508" s="191"/>
      <c r="C508" s="191"/>
      <c r="D508" s="13"/>
      <c r="G508" s="11"/>
      <c r="H508" s="11"/>
      <c r="I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0"/>
      <c r="AA508" s="14"/>
      <c r="AB508" s="14"/>
      <c r="AC508" s="14"/>
      <c r="AD508" s="142"/>
      <c r="AE508" s="139"/>
      <c r="AF508" s="142"/>
      <c r="AG508" s="142"/>
      <c r="AH508" s="14"/>
      <c r="AI508" s="14"/>
      <c r="AJ508" s="14"/>
      <c r="AK508" s="14"/>
      <c r="AL508" s="143"/>
      <c r="AM508" s="143"/>
      <c r="AN508" s="143"/>
      <c r="AO508" s="143"/>
      <c r="AP508" s="20"/>
      <c r="AQ508" s="14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</row>
    <row r="509" spans="1:76" s="12" customFormat="1" ht="12.75" x14ac:dyDescent="0.2">
      <c r="A509" s="18"/>
      <c r="B509" s="191"/>
      <c r="C509" s="191"/>
      <c r="D509" s="13"/>
      <c r="G509" s="11"/>
      <c r="H509" s="11"/>
      <c r="I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0"/>
      <c r="AA509" s="14"/>
      <c r="AB509" s="14"/>
      <c r="AC509" s="14"/>
      <c r="AD509" s="142"/>
      <c r="AE509" s="139"/>
      <c r="AF509" s="142"/>
      <c r="AG509" s="142"/>
      <c r="AH509" s="14"/>
      <c r="AI509" s="14"/>
      <c r="AJ509" s="14"/>
      <c r="AK509" s="14"/>
      <c r="AL509" s="143"/>
      <c r="AM509" s="143"/>
      <c r="AN509" s="143"/>
      <c r="AO509" s="143"/>
      <c r="AP509" s="20"/>
      <c r="AQ509" s="14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</row>
    <row r="510" spans="1:76" s="12" customFormat="1" ht="12.75" x14ac:dyDescent="0.2">
      <c r="A510" s="18"/>
      <c r="B510" s="191"/>
      <c r="C510" s="191"/>
      <c r="D510" s="13"/>
      <c r="G510" s="11"/>
      <c r="H510" s="11"/>
      <c r="I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0"/>
      <c r="AA510" s="14"/>
      <c r="AB510" s="14"/>
      <c r="AC510" s="14"/>
      <c r="AD510" s="142"/>
      <c r="AE510" s="139"/>
      <c r="AF510" s="142"/>
      <c r="AG510" s="142"/>
      <c r="AH510" s="14"/>
      <c r="AI510" s="14"/>
      <c r="AJ510" s="14"/>
      <c r="AK510" s="14"/>
      <c r="AL510" s="143"/>
      <c r="AM510" s="143"/>
      <c r="AN510" s="143"/>
      <c r="AO510" s="143"/>
      <c r="AP510" s="20"/>
      <c r="AQ510" s="14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</row>
    <row r="511" spans="1:76" s="12" customFormat="1" ht="12.75" x14ac:dyDescent="0.2">
      <c r="A511" s="18"/>
      <c r="B511" s="191"/>
      <c r="C511" s="191"/>
      <c r="D511" s="13"/>
      <c r="G511" s="11"/>
      <c r="H511" s="11"/>
      <c r="I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0"/>
      <c r="AA511" s="14"/>
      <c r="AB511" s="14"/>
      <c r="AC511" s="14"/>
      <c r="AD511" s="142"/>
      <c r="AE511" s="139"/>
      <c r="AF511" s="142"/>
      <c r="AG511" s="142"/>
      <c r="AH511" s="14"/>
      <c r="AI511" s="14"/>
      <c r="AJ511" s="14"/>
      <c r="AK511" s="14"/>
      <c r="AL511" s="143"/>
      <c r="AM511" s="143"/>
      <c r="AN511" s="143"/>
      <c r="AO511" s="143"/>
      <c r="AP511" s="20"/>
      <c r="AQ511" s="14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</row>
    <row r="512" spans="1:76" s="12" customFormat="1" ht="12.75" x14ac:dyDescent="0.2">
      <c r="A512" s="18"/>
      <c r="B512" s="191"/>
      <c r="C512" s="191"/>
      <c r="D512" s="13"/>
      <c r="G512" s="11"/>
      <c r="H512" s="11"/>
      <c r="I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0"/>
      <c r="AA512" s="14"/>
      <c r="AB512" s="14"/>
      <c r="AC512" s="14"/>
      <c r="AD512" s="142"/>
      <c r="AE512" s="139"/>
      <c r="AF512" s="142"/>
      <c r="AG512" s="142"/>
      <c r="AH512" s="14"/>
      <c r="AI512" s="14"/>
      <c r="AJ512" s="14"/>
      <c r="AK512" s="14"/>
      <c r="AL512" s="143"/>
      <c r="AM512" s="143"/>
      <c r="AN512" s="143"/>
      <c r="AO512" s="143"/>
      <c r="AP512" s="20"/>
      <c r="AQ512" s="14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</row>
    <row r="513" spans="1:76" s="12" customFormat="1" ht="12.75" x14ac:dyDescent="0.2">
      <c r="A513" s="18"/>
      <c r="B513" s="191"/>
      <c r="C513" s="191"/>
      <c r="D513" s="13"/>
      <c r="G513" s="11"/>
      <c r="H513" s="11"/>
      <c r="I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0"/>
      <c r="AA513" s="14"/>
      <c r="AB513" s="14"/>
      <c r="AC513" s="14"/>
      <c r="AD513" s="142"/>
      <c r="AE513" s="139"/>
      <c r="AF513" s="142"/>
      <c r="AG513" s="142"/>
      <c r="AH513" s="14"/>
      <c r="AI513" s="14"/>
      <c r="AJ513" s="14"/>
      <c r="AK513" s="14"/>
      <c r="AL513" s="143"/>
      <c r="AM513" s="143"/>
      <c r="AN513" s="143"/>
      <c r="AO513" s="143"/>
      <c r="AP513" s="20"/>
      <c r="AQ513" s="14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</row>
    <row r="514" spans="1:76" s="12" customFormat="1" ht="12.75" x14ac:dyDescent="0.2">
      <c r="A514" s="18"/>
      <c r="B514" s="191"/>
      <c r="C514" s="191"/>
      <c r="D514" s="13"/>
      <c r="G514" s="11"/>
      <c r="H514" s="11"/>
      <c r="I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0"/>
      <c r="AA514" s="14"/>
      <c r="AB514" s="14"/>
      <c r="AC514" s="14"/>
      <c r="AD514" s="142"/>
      <c r="AE514" s="139"/>
      <c r="AF514" s="142"/>
      <c r="AG514" s="142"/>
      <c r="AH514" s="14"/>
      <c r="AI514" s="14"/>
      <c r="AJ514" s="14"/>
      <c r="AK514" s="14"/>
      <c r="AL514" s="143"/>
      <c r="AM514" s="143"/>
      <c r="AN514" s="143"/>
      <c r="AO514" s="143"/>
      <c r="AP514" s="20"/>
      <c r="AQ514" s="14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</row>
    <row r="515" spans="1:76" s="12" customFormat="1" ht="12.75" x14ac:dyDescent="0.2">
      <c r="A515" s="18"/>
      <c r="B515" s="191"/>
      <c r="C515" s="191"/>
      <c r="D515" s="13"/>
      <c r="G515" s="11"/>
      <c r="H515" s="11"/>
      <c r="I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0"/>
      <c r="AA515" s="14"/>
      <c r="AB515" s="14"/>
      <c r="AC515" s="14"/>
      <c r="AD515" s="142"/>
      <c r="AE515" s="139"/>
      <c r="AF515" s="142"/>
      <c r="AG515" s="142"/>
      <c r="AH515" s="14"/>
      <c r="AI515" s="14"/>
      <c r="AJ515" s="14"/>
      <c r="AK515" s="14"/>
      <c r="AL515" s="143"/>
      <c r="AM515" s="143"/>
      <c r="AN515" s="143"/>
      <c r="AO515" s="143"/>
      <c r="AP515" s="20"/>
      <c r="AQ515" s="14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</row>
    <row r="516" spans="1:76" s="12" customFormat="1" ht="12.75" x14ac:dyDescent="0.2">
      <c r="A516" s="18"/>
      <c r="B516" s="191"/>
      <c r="C516" s="191"/>
      <c r="D516" s="13"/>
      <c r="G516" s="11"/>
      <c r="H516" s="11"/>
      <c r="I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0"/>
      <c r="AA516" s="14"/>
      <c r="AB516" s="14"/>
      <c r="AC516" s="14"/>
      <c r="AD516" s="142"/>
      <c r="AE516" s="139"/>
      <c r="AF516" s="142"/>
      <c r="AG516" s="142"/>
      <c r="AH516" s="14"/>
      <c r="AI516" s="14"/>
      <c r="AJ516" s="14"/>
      <c r="AK516" s="14"/>
      <c r="AL516" s="143"/>
      <c r="AM516" s="143"/>
      <c r="AN516" s="143"/>
      <c r="AO516" s="143"/>
      <c r="AP516" s="20"/>
      <c r="AQ516" s="14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</row>
    <row r="517" spans="1:76" s="12" customFormat="1" ht="12.75" x14ac:dyDescent="0.2">
      <c r="A517" s="18"/>
      <c r="B517" s="191"/>
      <c r="C517" s="191"/>
      <c r="D517" s="13"/>
      <c r="G517" s="11"/>
      <c r="H517" s="11"/>
      <c r="I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0"/>
      <c r="AA517" s="14"/>
      <c r="AB517" s="14"/>
      <c r="AC517" s="14"/>
      <c r="AD517" s="142"/>
      <c r="AE517" s="139"/>
      <c r="AF517" s="142"/>
      <c r="AG517" s="142"/>
      <c r="AH517" s="14"/>
      <c r="AI517" s="14"/>
      <c r="AJ517" s="14"/>
      <c r="AK517" s="14"/>
      <c r="AL517" s="143"/>
      <c r="AM517" s="143"/>
      <c r="AN517" s="143"/>
      <c r="AO517" s="143"/>
      <c r="AP517" s="20"/>
      <c r="AQ517" s="14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</row>
    <row r="518" spans="1:76" s="12" customFormat="1" ht="12.75" x14ac:dyDescent="0.2">
      <c r="A518" s="18"/>
      <c r="B518" s="191"/>
      <c r="C518" s="191"/>
      <c r="D518" s="13"/>
      <c r="G518" s="11"/>
      <c r="H518" s="11"/>
      <c r="I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0"/>
      <c r="AA518" s="14"/>
      <c r="AB518" s="14"/>
      <c r="AC518" s="14"/>
      <c r="AD518" s="142"/>
      <c r="AE518" s="139"/>
      <c r="AF518" s="142"/>
      <c r="AG518" s="142"/>
      <c r="AH518" s="14"/>
      <c r="AI518" s="14"/>
      <c r="AJ518" s="14"/>
      <c r="AK518" s="14"/>
      <c r="AL518" s="143"/>
      <c r="AM518" s="143"/>
      <c r="AN518" s="143"/>
      <c r="AO518" s="143"/>
      <c r="AP518" s="20"/>
      <c r="AQ518" s="14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</row>
    <row r="519" spans="1:76" s="12" customFormat="1" ht="12.75" x14ac:dyDescent="0.2">
      <c r="A519" s="18"/>
      <c r="B519" s="191"/>
      <c r="C519" s="191"/>
      <c r="D519" s="13"/>
      <c r="G519" s="11"/>
      <c r="H519" s="11"/>
      <c r="I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0"/>
      <c r="AA519" s="14"/>
      <c r="AB519" s="14"/>
      <c r="AC519" s="14"/>
      <c r="AD519" s="142"/>
      <c r="AE519" s="139"/>
      <c r="AF519" s="142"/>
      <c r="AG519" s="142"/>
      <c r="AH519" s="14"/>
      <c r="AI519" s="14"/>
      <c r="AJ519" s="14"/>
      <c r="AK519" s="14"/>
      <c r="AL519" s="143"/>
      <c r="AM519" s="143"/>
      <c r="AN519" s="143"/>
      <c r="AO519" s="143"/>
      <c r="AP519" s="20"/>
      <c r="AQ519" s="14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</row>
    <row r="520" spans="1:76" s="12" customFormat="1" ht="12.75" x14ac:dyDescent="0.2">
      <c r="A520" s="18"/>
      <c r="B520" s="191"/>
      <c r="C520" s="191"/>
      <c r="D520" s="13"/>
      <c r="G520" s="11"/>
      <c r="H520" s="11"/>
      <c r="I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0"/>
      <c r="AA520" s="14"/>
      <c r="AB520" s="14"/>
      <c r="AC520" s="14"/>
      <c r="AD520" s="142"/>
      <c r="AE520" s="139"/>
      <c r="AF520" s="142"/>
      <c r="AG520" s="142"/>
      <c r="AH520" s="14"/>
      <c r="AI520" s="14"/>
      <c r="AJ520" s="14"/>
      <c r="AK520" s="14"/>
      <c r="AL520" s="143"/>
      <c r="AM520" s="143"/>
      <c r="AN520" s="143"/>
      <c r="AO520" s="143"/>
      <c r="AP520" s="20"/>
      <c r="AQ520" s="14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</row>
    <row r="521" spans="1:76" s="12" customFormat="1" ht="12.75" x14ac:dyDescent="0.2">
      <c r="A521" s="18"/>
      <c r="B521" s="191"/>
      <c r="C521" s="191"/>
      <c r="D521" s="13"/>
      <c r="G521" s="11"/>
      <c r="H521" s="11"/>
      <c r="I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0"/>
      <c r="AA521" s="14"/>
      <c r="AB521" s="14"/>
      <c r="AC521" s="14"/>
      <c r="AD521" s="142"/>
      <c r="AE521" s="139"/>
      <c r="AF521" s="142"/>
      <c r="AG521" s="142"/>
      <c r="AH521" s="14"/>
      <c r="AI521" s="14"/>
      <c r="AJ521" s="14"/>
      <c r="AK521" s="14"/>
      <c r="AL521" s="143"/>
      <c r="AM521" s="143"/>
      <c r="AN521" s="143"/>
      <c r="AO521" s="143"/>
      <c r="AP521" s="20"/>
      <c r="AQ521" s="14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</row>
    <row r="522" spans="1:76" s="13" customFormat="1" ht="12.75" x14ac:dyDescent="0.2">
      <c r="A522" s="18"/>
      <c r="B522" s="191"/>
      <c r="C522" s="191"/>
      <c r="E522" s="12"/>
      <c r="F522" s="12"/>
      <c r="G522" s="11"/>
      <c r="H522" s="11"/>
      <c r="I522" s="11"/>
      <c r="J522" s="12"/>
      <c r="K522" s="12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0"/>
      <c r="AA522" s="14"/>
      <c r="AB522" s="14"/>
      <c r="AC522" s="14"/>
      <c r="AD522" s="142"/>
      <c r="AE522" s="139"/>
      <c r="AF522" s="142"/>
      <c r="AG522" s="142"/>
      <c r="AH522" s="14"/>
      <c r="AI522" s="14"/>
      <c r="AJ522" s="14"/>
      <c r="AK522" s="14"/>
      <c r="AL522" s="143"/>
      <c r="AM522" s="143"/>
      <c r="AN522" s="143"/>
      <c r="AO522" s="143"/>
      <c r="AP522" s="20"/>
      <c r="AQ522" s="14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</row>
    <row r="523" spans="1:76" s="13" customFormat="1" ht="12.75" x14ac:dyDescent="0.2">
      <c r="A523" s="18"/>
      <c r="B523" s="191"/>
      <c r="C523" s="191"/>
      <c r="E523" s="12"/>
      <c r="F523" s="12"/>
      <c r="G523" s="11"/>
      <c r="H523" s="11"/>
      <c r="I523" s="11"/>
      <c r="J523" s="12"/>
      <c r="K523" s="12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0"/>
      <c r="AA523" s="14"/>
      <c r="AB523" s="14"/>
      <c r="AC523" s="14"/>
      <c r="AD523" s="142"/>
      <c r="AE523" s="139"/>
      <c r="AF523" s="142"/>
      <c r="AG523" s="142"/>
      <c r="AH523" s="14"/>
      <c r="AI523" s="14"/>
      <c r="AJ523" s="14"/>
      <c r="AK523" s="14"/>
      <c r="AL523" s="143"/>
      <c r="AM523" s="143"/>
      <c r="AN523" s="143"/>
      <c r="AO523" s="143"/>
      <c r="AP523" s="20"/>
      <c r="AQ523" s="14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</row>
    <row r="524" spans="1:76" s="13" customFormat="1" ht="12.75" x14ac:dyDescent="0.2">
      <c r="A524" s="18"/>
      <c r="B524" s="191"/>
      <c r="C524" s="191"/>
      <c r="E524" s="12"/>
      <c r="F524" s="12"/>
      <c r="G524" s="11"/>
      <c r="H524" s="11"/>
      <c r="I524" s="11"/>
      <c r="J524" s="12"/>
      <c r="K524" s="12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0"/>
      <c r="AA524" s="14"/>
      <c r="AB524" s="14"/>
      <c r="AC524" s="14"/>
      <c r="AD524" s="142"/>
      <c r="AE524" s="139"/>
      <c r="AF524" s="142"/>
      <c r="AG524" s="142"/>
      <c r="AH524" s="14"/>
      <c r="AI524" s="14"/>
      <c r="AJ524" s="14"/>
      <c r="AK524" s="14"/>
      <c r="AL524" s="143"/>
      <c r="AM524" s="143"/>
      <c r="AN524" s="143"/>
      <c r="AO524" s="143"/>
      <c r="AP524" s="20"/>
      <c r="AQ524" s="14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</row>
    <row r="525" spans="1:76" s="13" customFormat="1" ht="12.75" x14ac:dyDescent="0.2">
      <c r="A525" s="18"/>
      <c r="B525" s="191"/>
      <c r="C525" s="191"/>
      <c r="E525" s="12"/>
      <c r="F525" s="12"/>
      <c r="G525" s="11"/>
      <c r="H525" s="11"/>
      <c r="I525" s="11"/>
      <c r="J525" s="12"/>
      <c r="K525" s="12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0"/>
      <c r="AA525" s="14"/>
      <c r="AB525" s="14"/>
      <c r="AC525" s="14"/>
      <c r="AD525" s="142"/>
      <c r="AE525" s="139"/>
      <c r="AF525" s="142"/>
      <c r="AG525" s="142"/>
      <c r="AH525" s="14"/>
      <c r="AI525" s="14"/>
      <c r="AJ525" s="14"/>
      <c r="AK525" s="14"/>
      <c r="AL525" s="143"/>
      <c r="AM525" s="143"/>
      <c r="AN525" s="143"/>
      <c r="AO525" s="143"/>
      <c r="AP525" s="20"/>
      <c r="AQ525" s="14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</row>
    <row r="526" spans="1:76" s="13" customFormat="1" ht="12.75" x14ac:dyDescent="0.2">
      <c r="A526" s="18"/>
      <c r="B526" s="191"/>
      <c r="C526" s="191"/>
      <c r="E526" s="12"/>
      <c r="F526" s="12"/>
      <c r="G526" s="11"/>
      <c r="H526" s="11"/>
      <c r="I526" s="11"/>
      <c r="J526" s="12"/>
      <c r="K526" s="12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0"/>
      <c r="AA526" s="14"/>
      <c r="AB526" s="14"/>
      <c r="AC526" s="14"/>
      <c r="AD526" s="142"/>
      <c r="AE526" s="139"/>
      <c r="AF526" s="142"/>
      <c r="AG526" s="142"/>
      <c r="AH526" s="14"/>
      <c r="AI526" s="14"/>
      <c r="AJ526" s="14"/>
      <c r="AK526" s="14"/>
      <c r="AL526" s="143"/>
      <c r="AM526" s="143"/>
      <c r="AN526" s="143"/>
      <c r="AO526" s="143"/>
      <c r="AP526" s="20"/>
      <c r="AQ526" s="14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</row>
    <row r="527" spans="1:76" s="13" customFormat="1" ht="12.75" x14ac:dyDescent="0.2">
      <c r="A527" s="18"/>
      <c r="B527" s="191"/>
      <c r="C527" s="191"/>
      <c r="E527" s="12"/>
      <c r="F527" s="12"/>
      <c r="G527" s="11"/>
      <c r="H527" s="11"/>
      <c r="I527" s="11"/>
      <c r="J527" s="12"/>
      <c r="K527" s="12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0"/>
      <c r="AA527" s="14"/>
      <c r="AB527" s="14"/>
      <c r="AC527" s="14"/>
      <c r="AD527" s="142"/>
      <c r="AE527" s="139"/>
      <c r="AF527" s="142"/>
      <c r="AG527" s="142"/>
      <c r="AH527" s="14"/>
      <c r="AI527" s="14"/>
      <c r="AJ527" s="14"/>
      <c r="AK527" s="14"/>
      <c r="AL527" s="143"/>
      <c r="AM527" s="143"/>
      <c r="AN527" s="143"/>
      <c r="AO527" s="143"/>
      <c r="AP527" s="20"/>
      <c r="AQ527" s="14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</row>
    <row r="528" spans="1:76" s="13" customFormat="1" ht="12.75" x14ac:dyDescent="0.2">
      <c r="A528" s="18"/>
      <c r="B528" s="191"/>
      <c r="C528" s="191"/>
      <c r="E528" s="12"/>
      <c r="F528" s="12"/>
      <c r="G528" s="11"/>
      <c r="H528" s="11"/>
      <c r="I528" s="11"/>
      <c r="J528" s="12"/>
      <c r="K528" s="12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0"/>
      <c r="AA528" s="14"/>
      <c r="AB528" s="14"/>
      <c r="AC528" s="14"/>
      <c r="AD528" s="142"/>
      <c r="AE528" s="139"/>
      <c r="AF528" s="142"/>
      <c r="AG528" s="142"/>
      <c r="AH528" s="14"/>
      <c r="AI528" s="14"/>
      <c r="AJ528" s="14"/>
      <c r="AK528" s="14"/>
      <c r="AL528" s="143"/>
      <c r="AM528" s="143"/>
      <c r="AN528" s="143"/>
      <c r="AO528" s="143"/>
      <c r="AP528" s="20"/>
      <c r="AQ528" s="14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</row>
    <row r="529" spans="1:76" s="13" customFormat="1" ht="12.75" x14ac:dyDescent="0.2">
      <c r="A529" s="18"/>
      <c r="B529" s="191"/>
      <c r="C529" s="191"/>
      <c r="E529" s="12"/>
      <c r="F529" s="12"/>
      <c r="G529" s="11"/>
      <c r="H529" s="11"/>
      <c r="I529" s="11"/>
      <c r="J529" s="12"/>
      <c r="K529" s="12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0"/>
      <c r="AA529" s="14"/>
      <c r="AB529" s="14"/>
      <c r="AC529" s="14"/>
      <c r="AD529" s="142"/>
      <c r="AE529" s="139"/>
      <c r="AF529" s="142"/>
      <c r="AG529" s="142"/>
      <c r="AH529" s="14"/>
      <c r="AI529" s="14"/>
      <c r="AJ529" s="14"/>
      <c r="AK529" s="14"/>
      <c r="AL529" s="143"/>
      <c r="AM529" s="143"/>
      <c r="AN529" s="143"/>
      <c r="AO529" s="143"/>
      <c r="AP529" s="20"/>
      <c r="AQ529" s="14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</row>
    <row r="530" spans="1:76" s="13" customFormat="1" ht="12.75" x14ac:dyDescent="0.2">
      <c r="A530" s="18"/>
      <c r="B530" s="191"/>
      <c r="C530" s="191"/>
      <c r="E530" s="12"/>
      <c r="F530" s="12"/>
      <c r="G530" s="11"/>
      <c r="H530" s="11"/>
      <c r="I530" s="11"/>
      <c r="J530" s="12"/>
      <c r="K530" s="12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0"/>
      <c r="AA530" s="14"/>
      <c r="AB530" s="14"/>
      <c r="AC530" s="14"/>
      <c r="AD530" s="142"/>
      <c r="AE530" s="139"/>
      <c r="AF530" s="142"/>
      <c r="AG530" s="142"/>
      <c r="AH530" s="14"/>
      <c r="AI530" s="14"/>
      <c r="AJ530" s="14"/>
      <c r="AK530" s="14"/>
      <c r="AL530" s="143"/>
      <c r="AM530" s="143"/>
      <c r="AN530" s="143"/>
      <c r="AO530" s="143"/>
      <c r="AP530" s="20"/>
      <c r="AQ530" s="14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</row>
    <row r="531" spans="1:76" s="13" customFormat="1" ht="12.75" x14ac:dyDescent="0.2">
      <c r="A531" s="18"/>
      <c r="B531" s="191"/>
      <c r="C531" s="191"/>
      <c r="E531" s="12"/>
      <c r="F531" s="12"/>
      <c r="G531" s="11"/>
      <c r="H531" s="11"/>
      <c r="I531" s="11"/>
      <c r="J531" s="12"/>
      <c r="K531" s="12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0"/>
      <c r="AA531" s="14"/>
      <c r="AB531" s="14"/>
      <c r="AC531" s="14"/>
      <c r="AD531" s="142"/>
      <c r="AE531" s="139"/>
      <c r="AF531" s="142"/>
      <c r="AG531" s="142"/>
      <c r="AH531" s="14"/>
      <c r="AI531" s="14"/>
      <c r="AJ531" s="14"/>
      <c r="AK531" s="14"/>
      <c r="AL531" s="143"/>
      <c r="AM531" s="143"/>
      <c r="AN531" s="143"/>
      <c r="AO531" s="143"/>
      <c r="AP531" s="20"/>
      <c r="AQ531" s="14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</row>
    <row r="532" spans="1:76" s="13" customFormat="1" ht="12.75" x14ac:dyDescent="0.2">
      <c r="A532" s="18"/>
      <c r="B532" s="191"/>
      <c r="C532" s="191"/>
      <c r="E532" s="12"/>
      <c r="F532" s="12"/>
      <c r="G532" s="11"/>
      <c r="H532" s="11"/>
      <c r="I532" s="11"/>
      <c r="J532" s="12"/>
      <c r="K532" s="12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0"/>
      <c r="AA532" s="14"/>
      <c r="AB532" s="14"/>
      <c r="AC532" s="14"/>
      <c r="AD532" s="142"/>
      <c r="AE532" s="139"/>
      <c r="AF532" s="142"/>
      <c r="AG532" s="142"/>
      <c r="AH532" s="14"/>
      <c r="AI532" s="14"/>
      <c r="AJ532" s="14"/>
      <c r="AK532" s="14"/>
      <c r="AL532" s="143"/>
      <c r="AM532" s="143"/>
      <c r="AN532" s="143"/>
      <c r="AO532" s="143"/>
      <c r="AP532" s="20"/>
      <c r="AQ532" s="14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</row>
    <row r="533" spans="1:76" s="13" customFormat="1" ht="12.75" x14ac:dyDescent="0.2">
      <c r="A533" s="18"/>
      <c r="B533" s="191"/>
      <c r="C533" s="191"/>
      <c r="E533" s="12"/>
      <c r="F533" s="12"/>
      <c r="G533" s="11"/>
      <c r="H533" s="11"/>
      <c r="I533" s="11"/>
      <c r="J533" s="12"/>
      <c r="K533" s="12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0"/>
      <c r="AA533" s="14"/>
      <c r="AB533" s="14"/>
      <c r="AC533" s="14"/>
      <c r="AD533" s="142"/>
      <c r="AE533" s="139"/>
      <c r="AF533" s="142"/>
      <c r="AG533" s="142"/>
      <c r="AH533" s="14"/>
      <c r="AI533" s="14"/>
      <c r="AJ533" s="14"/>
      <c r="AK533" s="14"/>
      <c r="AL533" s="143"/>
      <c r="AM533" s="143"/>
      <c r="AN533" s="143"/>
      <c r="AO533" s="143"/>
      <c r="AP533" s="20"/>
      <c r="AQ533" s="14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</row>
    <row r="534" spans="1:76" s="13" customFormat="1" ht="12.75" x14ac:dyDescent="0.2">
      <c r="A534" s="18"/>
      <c r="B534" s="191"/>
      <c r="C534" s="191"/>
      <c r="E534" s="12"/>
      <c r="F534" s="12"/>
      <c r="G534" s="11"/>
      <c r="H534" s="11"/>
      <c r="I534" s="11"/>
      <c r="J534" s="12"/>
      <c r="K534" s="12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0"/>
      <c r="AA534" s="14"/>
      <c r="AB534" s="14"/>
      <c r="AC534" s="14"/>
      <c r="AD534" s="142"/>
      <c r="AE534" s="139"/>
      <c r="AF534" s="142"/>
      <c r="AG534" s="142"/>
      <c r="AH534" s="14"/>
      <c r="AI534" s="14"/>
      <c r="AJ534" s="14"/>
      <c r="AK534" s="14"/>
      <c r="AL534" s="143"/>
      <c r="AM534" s="143"/>
      <c r="AN534" s="143"/>
      <c r="AO534" s="143"/>
      <c r="AP534" s="20"/>
      <c r="AQ534" s="14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</row>
    <row r="535" spans="1:76" s="13" customFormat="1" ht="12.75" x14ac:dyDescent="0.2">
      <c r="A535" s="18"/>
      <c r="B535" s="191"/>
      <c r="C535" s="191"/>
      <c r="E535" s="12"/>
      <c r="F535" s="12"/>
      <c r="G535" s="11"/>
      <c r="H535" s="11"/>
      <c r="I535" s="11"/>
      <c r="J535" s="12"/>
      <c r="K535" s="12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0"/>
      <c r="AA535" s="14"/>
      <c r="AB535" s="14"/>
      <c r="AC535" s="14"/>
      <c r="AD535" s="142"/>
      <c r="AE535" s="139"/>
      <c r="AF535" s="142"/>
      <c r="AG535" s="142"/>
      <c r="AH535" s="14"/>
      <c r="AI535" s="14"/>
      <c r="AJ535" s="14"/>
      <c r="AK535" s="14"/>
      <c r="AL535" s="143"/>
      <c r="AM535" s="143"/>
      <c r="AN535" s="143"/>
      <c r="AO535" s="143"/>
      <c r="AP535" s="20"/>
      <c r="AQ535" s="14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</row>
    <row r="536" spans="1:76" s="13" customFormat="1" ht="12.75" x14ac:dyDescent="0.2">
      <c r="A536" s="18"/>
      <c r="B536" s="191"/>
      <c r="C536" s="191"/>
      <c r="E536" s="12"/>
      <c r="F536" s="12"/>
      <c r="G536" s="11"/>
      <c r="H536" s="11"/>
      <c r="I536" s="11"/>
      <c r="J536" s="12"/>
      <c r="K536" s="12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0"/>
      <c r="AA536" s="14"/>
      <c r="AB536" s="14"/>
      <c r="AC536" s="14"/>
      <c r="AD536" s="142"/>
      <c r="AE536" s="139"/>
      <c r="AF536" s="142"/>
      <c r="AG536" s="142"/>
      <c r="AH536" s="14"/>
      <c r="AI536" s="14"/>
      <c r="AJ536" s="14"/>
      <c r="AK536" s="14"/>
      <c r="AL536" s="143"/>
      <c r="AM536" s="143"/>
      <c r="AN536" s="143"/>
      <c r="AO536" s="143"/>
      <c r="AP536" s="20"/>
      <c r="AQ536" s="14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</row>
    <row r="537" spans="1:76" s="13" customFormat="1" ht="12.75" x14ac:dyDescent="0.2">
      <c r="A537" s="18"/>
      <c r="B537" s="191"/>
      <c r="C537" s="191"/>
      <c r="E537" s="12"/>
      <c r="F537" s="12"/>
      <c r="G537" s="11"/>
      <c r="H537" s="11"/>
      <c r="I537" s="11"/>
      <c r="J537" s="17"/>
      <c r="K537" s="17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0"/>
      <c r="AA537" s="14"/>
      <c r="AB537" s="14"/>
      <c r="AC537" s="14"/>
      <c r="AD537" s="142"/>
      <c r="AE537" s="139"/>
      <c r="AF537" s="142"/>
      <c r="AG537" s="142"/>
      <c r="AH537" s="14"/>
      <c r="AI537" s="14"/>
      <c r="AJ537" s="14"/>
      <c r="AK537" s="14"/>
      <c r="AL537" s="143"/>
      <c r="AM537" s="143"/>
      <c r="AN537" s="143"/>
      <c r="AO537" s="143"/>
      <c r="AP537" s="20"/>
      <c r="AQ537" s="14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</row>
    <row r="538" spans="1:76" s="12" customFormat="1" ht="12.75" x14ac:dyDescent="0.2">
      <c r="A538" s="18"/>
      <c r="B538" s="191"/>
      <c r="C538" s="191"/>
      <c r="D538" s="13"/>
      <c r="G538" s="11"/>
      <c r="H538" s="11"/>
      <c r="I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0"/>
      <c r="AA538" s="14"/>
      <c r="AB538" s="14"/>
      <c r="AC538" s="14"/>
      <c r="AD538" s="142"/>
      <c r="AE538" s="139"/>
      <c r="AF538" s="142"/>
      <c r="AG538" s="142"/>
      <c r="AH538" s="14"/>
      <c r="AI538" s="14"/>
      <c r="AJ538" s="14"/>
      <c r="AK538" s="14"/>
      <c r="AL538" s="143"/>
      <c r="AM538" s="143"/>
      <c r="AN538" s="143"/>
      <c r="AO538" s="143"/>
      <c r="AP538" s="20"/>
      <c r="AQ538" s="14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</row>
    <row r="539" spans="1:76" s="12" customFormat="1" ht="12.75" x14ac:dyDescent="0.2">
      <c r="A539" s="18"/>
      <c r="B539" s="191"/>
      <c r="C539" s="191"/>
      <c r="D539" s="13"/>
      <c r="G539" s="11"/>
      <c r="H539" s="11"/>
      <c r="I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0"/>
      <c r="AA539" s="14"/>
      <c r="AB539" s="14"/>
      <c r="AC539" s="14"/>
      <c r="AD539" s="142"/>
      <c r="AE539" s="139"/>
      <c r="AF539" s="142"/>
      <c r="AG539" s="142"/>
      <c r="AH539" s="14"/>
      <c r="AI539" s="14"/>
      <c r="AJ539" s="14"/>
      <c r="AK539" s="14"/>
      <c r="AL539" s="143"/>
      <c r="AM539" s="143"/>
      <c r="AN539" s="143"/>
      <c r="AO539" s="143"/>
      <c r="AP539" s="20"/>
      <c r="AQ539" s="14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</row>
    <row r="540" spans="1:76" s="12" customFormat="1" ht="12.75" x14ac:dyDescent="0.2">
      <c r="A540" s="18"/>
      <c r="B540" s="191"/>
      <c r="C540" s="191"/>
      <c r="D540" s="13"/>
      <c r="G540" s="11"/>
      <c r="H540" s="11"/>
      <c r="I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0"/>
      <c r="AA540" s="14"/>
      <c r="AB540" s="14"/>
      <c r="AC540" s="14"/>
      <c r="AD540" s="142"/>
      <c r="AE540" s="139"/>
      <c r="AF540" s="142"/>
      <c r="AG540" s="142"/>
      <c r="AH540" s="14"/>
      <c r="AI540" s="14"/>
      <c r="AJ540" s="14"/>
      <c r="AK540" s="14"/>
      <c r="AL540" s="143"/>
      <c r="AM540" s="143"/>
      <c r="AN540" s="143"/>
      <c r="AO540" s="143"/>
      <c r="AP540" s="20"/>
      <c r="AQ540" s="14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</row>
    <row r="541" spans="1:76" s="12" customFormat="1" ht="12.75" x14ac:dyDescent="0.2">
      <c r="A541" s="18"/>
      <c r="B541" s="191"/>
      <c r="C541" s="191"/>
      <c r="D541" s="13"/>
      <c r="G541" s="11"/>
      <c r="H541" s="11"/>
      <c r="I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0"/>
      <c r="AA541" s="14"/>
      <c r="AB541" s="14"/>
      <c r="AC541" s="14"/>
      <c r="AD541" s="142"/>
      <c r="AE541" s="139"/>
      <c r="AF541" s="142"/>
      <c r="AG541" s="142"/>
      <c r="AH541" s="14"/>
      <c r="AI541" s="14"/>
      <c r="AJ541" s="14"/>
      <c r="AK541" s="14"/>
      <c r="AL541" s="143"/>
      <c r="AM541" s="143"/>
      <c r="AN541" s="143"/>
      <c r="AO541" s="143"/>
      <c r="AP541" s="20"/>
      <c r="AQ541" s="14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</row>
    <row r="542" spans="1:76" s="12" customFormat="1" ht="12.75" x14ac:dyDescent="0.2">
      <c r="A542" s="18"/>
      <c r="B542" s="191"/>
      <c r="C542" s="191"/>
      <c r="D542" s="13"/>
      <c r="G542" s="11"/>
      <c r="H542" s="11"/>
      <c r="I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0"/>
      <c r="AA542" s="14"/>
      <c r="AB542" s="14"/>
      <c r="AC542" s="14"/>
      <c r="AD542" s="142"/>
      <c r="AE542" s="139"/>
      <c r="AF542" s="142"/>
      <c r="AG542" s="142"/>
      <c r="AH542" s="14"/>
      <c r="AI542" s="14"/>
      <c r="AJ542" s="14"/>
      <c r="AK542" s="14"/>
      <c r="AL542" s="143"/>
      <c r="AM542" s="143"/>
      <c r="AN542" s="143"/>
      <c r="AO542" s="143"/>
      <c r="AP542" s="20"/>
      <c r="AQ542" s="14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</row>
    <row r="543" spans="1:76" s="12" customFormat="1" ht="12.75" x14ac:dyDescent="0.2">
      <c r="A543" s="18"/>
      <c r="B543" s="191"/>
      <c r="C543" s="191"/>
      <c r="D543" s="13"/>
      <c r="G543" s="11"/>
      <c r="H543" s="11"/>
      <c r="I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0"/>
      <c r="AA543" s="14"/>
      <c r="AB543" s="14"/>
      <c r="AC543" s="14"/>
      <c r="AD543" s="142"/>
      <c r="AE543" s="139"/>
      <c r="AF543" s="142"/>
      <c r="AG543" s="142"/>
      <c r="AH543" s="14"/>
      <c r="AI543" s="14"/>
      <c r="AJ543" s="14"/>
      <c r="AK543" s="14"/>
      <c r="AL543" s="143"/>
      <c r="AM543" s="143"/>
      <c r="AN543" s="143"/>
      <c r="AO543" s="143"/>
      <c r="AP543" s="20"/>
      <c r="AQ543" s="14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</row>
    <row r="544" spans="1:76" s="12" customFormat="1" ht="12.75" x14ac:dyDescent="0.2">
      <c r="A544" s="18"/>
      <c r="B544" s="191"/>
      <c r="C544" s="191"/>
      <c r="D544" s="13"/>
      <c r="G544" s="11"/>
      <c r="H544" s="11"/>
      <c r="I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0"/>
      <c r="AA544" s="14"/>
      <c r="AB544" s="14"/>
      <c r="AC544" s="14"/>
      <c r="AD544" s="142"/>
      <c r="AE544" s="139"/>
      <c r="AF544" s="142"/>
      <c r="AG544" s="142"/>
      <c r="AH544" s="14"/>
      <c r="AI544" s="14"/>
      <c r="AJ544" s="14"/>
      <c r="AK544" s="14"/>
      <c r="AL544" s="143"/>
      <c r="AM544" s="143"/>
      <c r="AN544" s="143"/>
      <c r="AO544" s="143"/>
      <c r="AP544" s="20"/>
      <c r="AQ544" s="14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</row>
    <row r="545" spans="1:76" s="12" customFormat="1" ht="12.75" x14ac:dyDescent="0.2">
      <c r="A545" s="18"/>
      <c r="B545" s="191"/>
      <c r="C545" s="191"/>
      <c r="D545" s="13"/>
      <c r="G545" s="11"/>
      <c r="H545" s="11"/>
      <c r="I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0"/>
      <c r="AA545" s="14"/>
      <c r="AB545" s="14"/>
      <c r="AC545" s="14"/>
      <c r="AD545" s="142"/>
      <c r="AE545" s="139"/>
      <c r="AF545" s="142"/>
      <c r="AG545" s="142"/>
      <c r="AH545" s="14"/>
      <c r="AI545" s="14"/>
      <c r="AJ545" s="14"/>
      <c r="AK545" s="14"/>
      <c r="AL545" s="143"/>
      <c r="AM545" s="143"/>
      <c r="AN545" s="143"/>
      <c r="AO545" s="143"/>
      <c r="AP545" s="20"/>
      <c r="AQ545" s="14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</row>
    <row r="546" spans="1:76" s="12" customFormat="1" ht="12.75" x14ac:dyDescent="0.2">
      <c r="A546" s="18"/>
      <c r="B546" s="191"/>
      <c r="C546" s="191"/>
      <c r="D546" s="13"/>
      <c r="G546" s="11"/>
      <c r="H546" s="11"/>
      <c r="I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0"/>
      <c r="AA546" s="14"/>
      <c r="AB546" s="14"/>
      <c r="AC546" s="14"/>
      <c r="AD546" s="142"/>
      <c r="AE546" s="139"/>
      <c r="AF546" s="142"/>
      <c r="AG546" s="142"/>
      <c r="AH546" s="14"/>
      <c r="AI546" s="14"/>
      <c r="AJ546" s="14"/>
      <c r="AK546" s="14"/>
      <c r="AL546" s="143"/>
      <c r="AM546" s="143"/>
      <c r="AN546" s="143"/>
      <c r="AO546" s="143"/>
      <c r="AP546" s="20"/>
      <c r="AQ546" s="14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</row>
    <row r="547" spans="1:76" s="12" customFormat="1" ht="12.75" x14ac:dyDescent="0.2">
      <c r="A547" s="18"/>
      <c r="B547" s="191"/>
      <c r="C547" s="191"/>
      <c r="D547" s="13"/>
      <c r="G547" s="11"/>
      <c r="H547" s="11"/>
      <c r="I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0"/>
      <c r="AA547" s="14"/>
      <c r="AB547" s="14"/>
      <c r="AC547" s="14"/>
      <c r="AD547" s="142"/>
      <c r="AE547" s="139"/>
      <c r="AF547" s="142"/>
      <c r="AG547" s="142"/>
      <c r="AH547" s="14"/>
      <c r="AI547" s="14"/>
      <c r="AJ547" s="14"/>
      <c r="AK547" s="14"/>
      <c r="AL547" s="143"/>
      <c r="AM547" s="143"/>
      <c r="AN547" s="143"/>
      <c r="AO547" s="143"/>
      <c r="AP547" s="20"/>
      <c r="AQ547" s="14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</row>
    <row r="548" spans="1:76" s="12" customFormat="1" ht="12.75" x14ac:dyDescent="0.2">
      <c r="A548" s="18"/>
      <c r="B548" s="191"/>
      <c r="C548" s="191"/>
      <c r="D548" s="13"/>
      <c r="G548" s="11"/>
      <c r="H548" s="11"/>
      <c r="I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0"/>
      <c r="AA548" s="14"/>
      <c r="AB548" s="14"/>
      <c r="AC548" s="14"/>
      <c r="AD548" s="142"/>
      <c r="AE548" s="139"/>
      <c r="AF548" s="142"/>
      <c r="AG548" s="142"/>
      <c r="AH548" s="14"/>
      <c r="AI548" s="14"/>
      <c r="AJ548" s="14"/>
      <c r="AK548" s="14"/>
      <c r="AL548" s="143"/>
      <c r="AM548" s="143"/>
      <c r="AN548" s="143"/>
      <c r="AO548" s="143"/>
      <c r="AP548" s="20"/>
      <c r="AQ548" s="14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</row>
    <row r="549" spans="1:76" s="12" customFormat="1" ht="12.75" x14ac:dyDescent="0.2">
      <c r="A549" s="18"/>
      <c r="B549" s="191"/>
      <c r="C549" s="191"/>
      <c r="D549" s="13"/>
      <c r="G549" s="11"/>
      <c r="H549" s="11"/>
      <c r="I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0"/>
      <c r="AA549" s="14"/>
      <c r="AB549" s="14"/>
      <c r="AC549" s="14"/>
      <c r="AD549" s="142"/>
      <c r="AE549" s="139"/>
      <c r="AF549" s="142"/>
      <c r="AG549" s="142"/>
      <c r="AH549" s="14"/>
      <c r="AI549" s="14"/>
      <c r="AJ549" s="14"/>
      <c r="AK549" s="14"/>
      <c r="AL549" s="143"/>
      <c r="AM549" s="143"/>
      <c r="AN549" s="143"/>
      <c r="AO549" s="143"/>
      <c r="AP549" s="20"/>
      <c r="AQ549" s="14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</row>
    <row r="550" spans="1:76" s="12" customFormat="1" ht="12.75" x14ac:dyDescent="0.2">
      <c r="A550" s="18"/>
      <c r="B550" s="191"/>
      <c r="C550" s="191"/>
      <c r="D550" s="13"/>
      <c r="G550" s="11"/>
      <c r="H550" s="11"/>
      <c r="I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0"/>
      <c r="AA550" s="14"/>
      <c r="AB550" s="14"/>
      <c r="AC550" s="14"/>
      <c r="AD550" s="142"/>
      <c r="AE550" s="139"/>
      <c r="AF550" s="142"/>
      <c r="AG550" s="142"/>
      <c r="AH550" s="14"/>
      <c r="AI550" s="14"/>
      <c r="AJ550" s="14"/>
      <c r="AK550" s="14"/>
      <c r="AL550" s="143"/>
      <c r="AM550" s="143"/>
      <c r="AN550" s="143"/>
      <c r="AO550" s="143"/>
      <c r="AP550" s="20"/>
      <c r="AQ550" s="14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</row>
    <row r="551" spans="1:76" s="12" customFormat="1" ht="12.75" x14ac:dyDescent="0.2">
      <c r="A551" s="18"/>
      <c r="B551" s="191"/>
      <c r="C551" s="191"/>
      <c r="D551" s="13"/>
      <c r="G551" s="11"/>
      <c r="H551" s="11"/>
      <c r="I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0"/>
      <c r="AA551" s="14"/>
      <c r="AB551" s="14"/>
      <c r="AC551" s="14"/>
      <c r="AD551" s="142"/>
      <c r="AE551" s="139"/>
      <c r="AF551" s="142"/>
      <c r="AG551" s="142"/>
      <c r="AH551" s="14"/>
      <c r="AI551" s="14"/>
      <c r="AJ551" s="14"/>
      <c r="AK551" s="14"/>
      <c r="AL551" s="143"/>
      <c r="AM551" s="143"/>
      <c r="AN551" s="143"/>
      <c r="AO551" s="143"/>
      <c r="AP551" s="20"/>
      <c r="AQ551" s="14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</row>
    <row r="552" spans="1:76" s="12" customFormat="1" ht="12.75" x14ac:dyDescent="0.2">
      <c r="A552" s="18"/>
      <c r="B552" s="191"/>
      <c r="C552" s="191"/>
      <c r="D552" s="13"/>
      <c r="G552" s="11"/>
      <c r="H552" s="11"/>
      <c r="I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0"/>
      <c r="AA552" s="14"/>
      <c r="AB552" s="14"/>
      <c r="AC552" s="14"/>
      <c r="AD552" s="142"/>
      <c r="AE552" s="139"/>
      <c r="AF552" s="142"/>
      <c r="AG552" s="142"/>
      <c r="AH552" s="14"/>
      <c r="AI552" s="14"/>
      <c r="AJ552" s="14"/>
      <c r="AK552" s="14"/>
      <c r="AL552" s="143"/>
      <c r="AM552" s="143"/>
      <c r="AN552" s="143"/>
      <c r="AO552" s="143"/>
      <c r="AP552" s="20"/>
      <c r="AQ552" s="14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</row>
    <row r="553" spans="1:76" s="12" customFormat="1" ht="12.75" x14ac:dyDescent="0.2">
      <c r="A553" s="18"/>
      <c r="B553" s="191"/>
      <c r="C553" s="191"/>
      <c r="D553" s="13"/>
      <c r="G553" s="11"/>
      <c r="H553" s="11"/>
      <c r="I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0"/>
      <c r="AA553" s="14"/>
      <c r="AB553" s="14"/>
      <c r="AC553" s="14"/>
      <c r="AD553" s="142"/>
      <c r="AE553" s="139"/>
      <c r="AF553" s="142"/>
      <c r="AG553" s="142"/>
      <c r="AH553" s="14"/>
      <c r="AI553" s="14"/>
      <c r="AJ553" s="14"/>
      <c r="AK553" s="14"/>
      <c r="AL553" s="143"/>
      <c r="AM553" s="143"/>
      <c r="AN553" s="143"/>
      <c r="AO553" s="143"/>
      <c r="AP553" s="20"/>
      <c r="AQ553" s="14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</row>
    <row r="554" spans="1:76" s="12" customFormat="1" ht="12.75" x14ac:dyDescent="0.2">
      <c r="A554" s="18"/>
      <c r="B554" s="191"/>
      <c r="C554" s="191"/>
      <c r="D554" s="13"/>
      <c r="G554" s="11"/>
      <c r="H554" s="11"/>
      <c r="I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0"/>
      <c r="AA554" s="14"/>
      <c r="AB554" s="14"/>
      <c r="AC554" s="14"/>
      <c r="AD554" s="142"/>
      <c r="AE554" s="139"/>
      <c r="AF554" s="142"/>
      <c r="AG554" s="142"/>
      <c r="AH554" s="14"/>
      <c r="AI554" s="14"/>
      <c r="AJ554" s="14"/>
      <c r="AK554" s="14"/>
      <c r="AL554" s="143"/>
      <c r="AM554" s="143"/>
      <c r="AN554" s="143"/>
      <c r="AO554" s="143"/>
      <c r="AP554" s="20"/>
      <c r="AQ554" s="14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</row>
    <row r="555" spans="1:76" s="12" customFormat="1" ht="12.75" x14ac:dyDescent="0.2">
      <c r="A555" s="18"/>
      <c r="B555" s="191"/>
      <c r="C555" s="191"/>
      <c r="D555" s="13"/>
      <c r="G555" s="11"/>
      <c r="H555" s="11"/>
      <c r="I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0"/>
      <c r="AA555" s="14"/>
      <c r="AB555" s="14"/>
      <c r="AC555" s="14"/>
      <c r="AD555" s="142"/>
      <c r="AE555" s="139"/>
      <c r="AF555" s="142"/>
      <c r="AG555" s="142"/>
      <c r="AH555" s="14"/>
      <c r="AI555" s="14"/>
      <c r="AJ555" s="14"/>
      <c r="AK555" s="14"/>
      <c r="AL555" s="143"/>
      <c r="AM555" s="143"/>
      <c r="AN555" s="143"/>
      <c r="AO555" s="143"/>
      <c r="AP555" s="20"/>
      <c r="AQ555" s="14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</row>
    <row r="556" spans="1:76" s="12" customFormat="1" ht="12.75" x14ac:dyDescent="0.2">
      <c r="A556" s="18"/>
      <c r="B556" s="191"/>
      <c r="C556" s="191"/>
      <c r="D556" s="13"/>
      <c r="G556" s="11"/>
      <c r="H556" s="11"/>
      <c r="I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0"/>
      <c r="AA556" s="14"/>
      <c r="AB556" s="14"/>
      <c r="AC556" s="14"/>
      <c r="AD556" s="142"/>
      <c r="AE556" s="139"/>
      <c r="AF556" s="142"/>
      <c r="AG556" s="142"/>
      <c r="AH556" s="14"/>
      <c r="AI556" s="14"/>
      <c r="AJ556" s="14"/>
      <c r="AK556" s="14"/>
      <c r="AL556" s="143"/>
      <c r="AM556" s="143"/>
      <c r="AN556" s="143"/>
      <c r="AO556" s="143"/>
      <c r="AP556" s="20"/>
      <c r="AQ556" s="14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</row>
    <row r="557" spans="1:76" s="12" customFormat="1" ht="12.75" x14ac:dyDescent="0.2">
      <c r="A557" s="18"/>
      <c r="B557" s="191"/>
      <c r="C557" s="191"/>
      <c r="D557" s="13"/>
      <c r="G557" s="11"/>
      <c r="H557" s="11"/>
      <c r="I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0"/>
      <c r="AA557" s="14"/>
      <c r="AB557" s="14"/>
      <c r="AC557" s="14"/>
      <c r="AD557" s="142"/>
      <c r="AE557" s="139"/>
      <c r="AF557" s="142"/>
      <c r="AG557" s="142"/>
      <c r="AH557" s="14"/>
      <c r="AI557" s="14"/>
      <c r="AJ557" s="14"/>
      <c r="AK557" s="14"/>
      <c r="AL557" s="143"/>
      <c r="AM557" s="143"/>
      <c r="AN557" s="143"/>
      <c r="AO557" s="143"/>
      <c r="AP557" s="20"/>
      <c r="AQ557" s="14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</row>
    <row r="558" spans="1:76" s="12" customFormat="1" ht="12.75" x14ac:dyDescent="0.2">
      <c r="A558" s="18"/>
      <c r="B558" s="191"/>
      <c r="C558" s="191"/>
      <c r="D558" s="13"/>
      <c r="G558" s="11"/>
      <c r="H558" s="11"/>
      <c r="I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0"/>
      <c r="AA558" s="14"/>
      <c r="AB558" s="14"/>
      <c r="AC558" s="14"/>
      <c r="AD558" s="142"/>
      <c r="AE558" s="139"/>
      <c r="AF558" s="142"/>
      <c r="AG558" s="142"/>
      <c r="AH558" s="14"/>
      <c r="AI558" s="14"/>
      <c r="AJ558" s="14"/>
      <c r="AK558" s="14"/>
      <c r="AL558" s="143"/>
      <c r="AM558" s="143"/>
      <c r="AN558" s="143"/>
      <c r="AO558" s="143"/>
      <c r="AP558" s="20"/>
      <c r="AQ558" s="14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</row>
    <row r="559" spans="1:76" s="12" customFormat="1" ht="12.75" x14ac:dyDescent="0.2">
      <c r="A559" s="18"/>
      <c r="B559" s="191"/>
      <c r="C559" s="191"/>
      <c r="D559" s="13"/>
      <c r="G559" s="11"/>
      <c r="H559" s="11"/>
      <c r="I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0"/>
      <c r="AA559" s="14"/>
      <c r="AB559" s="14"/>
      <c r="AC559" s="14"/>
      <c r="AD559" s="142"/>
      <c r="AE559" s="139"/>
      <c r="AF559" s="142"/>
      <c r="AG559" s="142"/>
      <c r="AH559" s="14"/>
      <c r="AI559" s="14"/>
      <c r="AJ559" s="14"/>
      <c r="AK559" s="14"/>
      <c r="AL559" s="143"/>
      <c r="AM559" s="143"/>
      <c r="AN559" s="143"/>
      <c r="AO559" s="143"/>
      <c r="AP559" s="20"/>
      <c r="AQ559" s="14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</row>
    <row r="560" spans="1:76" s="12" customFormat="1" ht="12.75" x14ac:dyDescent="0.2">
      <c r="A560" s="18"/>
      <c r="B560" s="191"/>
      <c r="C560" s="191"/>
      <c r="D560" s="13"/>
      <c r="G560" s="11"/>
      <c r="H560" s="11"/>
      <c r="I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0"/>
      <c r="AA560" s="14"/>
      <c r="AB560" s="14"/>
      <c r="AC560" s="14"/>
      <c r="AD560" s="142"/>
      <c r="AE560" s="139"/>
      <c r="AF560" s="142"/>
      <c r="AG560" s="142"/>
      <c r="AH560" s="14"/>
      <c r="AI560" s="14"/>
      <c r="AJ560" s="14"/>
      <c r="AK560" s="14"/>
      <c r="AL560" s="143"/>
      <c r="AM560" s="143"/>
      <c r="AN560" s="143"/>
      <c r="AO560" s="143"/>
      <c r="AP560" s="20"/>
      <c r="AQ560" s="14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</row>
    <row r="561" spans="1:76" s="12" customFormat="1" ht="12.75" x14ac:dyDescent="0.2">
      <c r="A561" s="18"/>
      <c r="B561" s="191"/>
      <c r="C561" s="191"/>
      <c r="D561" s="13"/>
      <c r="G561" s="11"/>
      <c r="H561" s="11"/>
      <c r="I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0"/>
      <c r="AA561" s="14"/>
      <c r="AB561" s="14"/>
      <c r="AC561" s="14"/>
      <c r="AD561" s="142"/>
      <c r="AE561" s="139"/>
      <c r="AF561" s="142"/>
      <c r="AG561" s="142"/>
      <c r="AH561" s="14"/>
      <c r="AI561" s="14"/>
      <c r="AJ561" s="14"/>
      <c r="AK561" s="14"/>
      <c r="AL561" s="143"/>
      <c r="AM561" s="143"/>
      <c r="AN561" s="143"/>
      <c r="AO561" s="143"/>
      <c r="AP561" s="20"/>
      <c r="AQ561" s="14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</row>
    <row r="562" spans="1:76" s="12" customFormat="1" ht="12.75" x14ac:dyDescent="0.2">
      <c r="A562" s="18"/>
      <c r="B562" s="191"/>
      <c r="C562" s="191"/>
      <c r="D562" s="13"/>
      <c r="G562" s="11"/>
      <c r="H562" s="11"/>
      <c r="I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0"/>
      <c r="AA562" s="14"/>
      <c r="AB562" s="14"/>
      <c r="AC562" s="14"/>
      <c r="AD562" s="142"/>
      <c r="AE562" s="139"/>
      <c r="AF562" s="142"/>
      <c r="AG562" s="142"/>
      <c r="AH562" s="14"/>
      <c r="AI562" s="14"/>
      <c r="AJ562" s="14"/>
      <c r="AK562" s="14"/>
      <c r="AL562" s="143"/>
      <c r="AM562" s="143"/>
      <c r="AN562" s="143"/>
      <c r="AO562" s="143"/>
      <c r="AP562" s="20"/>
      <c r="AQ562" s="14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</row>
    <row r="563" spans="1:76" s="12" customFormat="1" ht="12.75" x14ac:dyDescent="0.2">
      <c r="A563" s="18"/>
      <c r="B563" s="191"/>
      <c r="C563" s="191"/>
      <c r="D563" s="13"/>
      <c r="G563" s="11"/>
      <c r="H563" s="11"/>
      <c r="I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0"/>
      <c r="AA563" s="14"/>
      <c r="AB563" s="14"/>
      <c r="AC563" s="14"/>
      <c r="AD563" s="142"/>
      <c r="AE563" s="139"/>
      <c r="AF563" s="142"/>
      <c r="AG563" s="142"/>
      <c r="AH563" s="14"/>
      <c r="AI563" s="14"/>
      <c r="AJ563" s="14"/>
      <c r="AK563" s="14"/>
      <c r="AL563" s="143"/>
      <c r="AM563" s="143"/>
      <c r="AN563" s="143"/>
      <c r="AO563" s="143"/>
      <c r="AP563" s="20"/>
      <c r="AQ563" s="14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</row>
    <row r="564" spans="1:76" s="12" customFormat="1" ht="12.75" x14ac:dyDescent="0.2">
      <c r="A564" s="18"/>
      <c r="B564" s="191"/>
      <c r="C564" s="191"/>
      <c r="D564" s="13"/>
      <c r="G564" s="11"/>
      <c r="H564" s="11"/>
      <c r="I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0"/>
      <c r="AA564" s="14"/>
      <c r="AB564" s="14"/>
      <c r="AC564" s="14"/>
      <c r="AD564" s="142"/>
      <c r="AE564" s="139"/>
      <c r="AF564" s="142"/>
      <c r="AG564" s="142"/>
      <c r="AH564" s="14"/>
      <c r="AI564" s="14"/>
      <c r="AJ564" s="14"/>
      <c r="AK564" s="14"/>
      <c r="AL564" s="143"/>
      <c r="AM564" s="143"/>
      <c r="AN564" s="143"/>
      <c r="AO564" s="143"/>
      <c r="AP564" s="20"/>
      <c r="AQ564" s="14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</row>
    <row r="565" spans="1:76" s="12" customFormat="1" ht="12.75" x14ac:dyDescent="0.2">
      <c r="A565" s="18"/>
      <c r="B565" s="191"/>
      <c r="C565" s="191"/>
      <c r="D565" s="13"/>
      <c r="G565" s="11"/>
      <c r="H565" s="11"/>
      <c r="I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0"/>
      <c r="AA565" s="14"/>
      <c r="AB565" s="14"/>
      <c r="AC565" s="14"/>
      <c r="AD565" s="142"/>
      <c r="AE565" s="139"/>
      <c r="AF565" s="142"/>
      <c r="AG565" s="142"/>
      <c r="AH565" s="14"/>
      <c r="AI565" s="14"/>
      <c r="AJ565" s="14"/>
      <c r="AK565" s="14"/>
      <c r="AL565" s="143"/>
      <c r="AM565" s="143"/>
      <c r="AN565" s="143"/>
      <c r="AO565" s="143"/>
      <c r="AP565" s="20"/>
      <c r="AQ565" s="14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</row>
    <row r="566" spans="1:76" s="12" customFormat="1" ht="12.75" x14ac:dyDescent="0.2">
      <c r="A566" s="18"/>
      <c r="B566" s="191"/>
      <c r="C566" s="191"/>
      <c r="D566" s="13"/>
      <c r="G566" s="11"/>
      <c r="H566" s="11"/>
      <c r="I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0"/>
      <c r="AA566" s="14"/>
      <c r="AB566" s="14"/>
      <c r="AC566" s="14"/>
      <c r="AD566" s="142"/>
      <c r="AE566" s="139"/>
      <c r="AF566" s="142"/>
      <c r="AG566" s="142"/>
      <c r="AH566" s="14"/>
      <c r="AI566" s="14"/>
      <c r="AJ566" s="14"/>
      <c r="AK566" s="14"/>
      <c r="AL566" s="143"/>
      <c r="AM566" s="143"/>
      <c r="AN566" s="143"/>
      <c r="AO566" s="143"/>
      <c r="AP566" s="20"/>
      <c r="AQ566" s="14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</row>
    <row r="567" spans="1:76" s="12" customFormat="1" ht="12.75" x14ac:dyDescent="0.2">
      <c r="A567" s="18"/>
      <c r="B567" s="191"/>
      <c r="C567" s="191"/>
      <c r="D567" s="13"/>
      <c r="G567" s="11"/>
      <c r="H567" s="11"/>
      <c r="I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0"/>
      <c r="AA567" s="14"/>
      <c r="AB567" s="14"/>
      <c r="AC567" s="14"/>
      <c r="AD567" s="142"/>
      <c r="AE567" s="139"/>
      <c r="AF567" s="142"/>
      <c r="AG567" s="142"/>
      <c r="AH567" s="14"/>
      <c r="AI567" s="14"/>
      <c r="AJ567" s="14"/>
      <c r="AK567" s="14"/>
      <c r="AL567" s="143"/>
      <c r="AM567" s="143"/>
      <c r="AN567" s="143"/>
      <c r="AO567" s="143"/>
      <c r="AP567" s="20"/>
      <c r="AQ567" s="14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</row>
    <row r="568" spans="1:76" s="12" customFormat="1" ht="12.75" x14ac:dyDescent="0.2">
      <c r="A568" s="18"/>
      <c r="B568" s="191"/>
      <c r="C568" s="191"/>
      <c r="D568" s="13"/>
      <c r="G568" s="11"/>
      <c r="H568" s="11"/>
      <c r="I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0"/>
      <c r="AA568" s="14"/>
      <c r="AB568" s="14"/>
      <c r="AC568" s="14"/>
      <c r="AD568" s="142"/>
      <c r="AE568" s="139"/>
      <c r="AF568" s="142"/>
      <c r="AG568" s="142"/>
      <c r="AH568" s="14"/>
      <c r="AI568" s="14"/>
      <c r="AJ568" s="14"/>
      <c r="AK568" s="14"/>
      <c r="AL568" s="143"/>
      <c r="AM568" s="143"/>
      <c r="AN568" s="143"/>
      <c r="AO568" s="143"/>
      <c r="AP568" s="20"/>
      <c r="AQ568" s="14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</row>
    <row r="569" spans="1:76" s="12" customFormat="1" ht="12.75" x14ac:dyDescent="0.2">
      <c r="A569" s="18"/>
      <c r="B569" s="191"/>
      <c r="C569" s="191"/>
      <c r="D569" s="13"/>
      <c r="G569" s="11"/>
      <c r="H569" s="11"/>
      <c r="I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0"/>
      <c r="AA569" s="14"/>
      <c r="AB569" s="14"/>
      <c r="AC569" s="14"/>
      <c r="AD569" s="142"/>
      <c r="AE569" s="139"/>
      <c r="AF569" s="142"/>
      <c r="AG569" s="142"/>
      <c r="AH569" s="14"/>
      <c r="AI569" s="14"/>
      <c r="AJ569" s="14"/>
      <c r="AK569" s="14"/>
      <c r="AL569" s="143"/>
      <c r="AM569" s="143"/>
      <c r="AN569" s="143"/>
      <c r="AO569" s="143"/>
      <c r="AP569" s="20"/>
      <c r="AQ569" s="14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</row>
    <row r="570" spans="1:76" s="12" customFormat="1" ht="12.75" x14ac:dyDescent="0.2">
      <c r="A570" s="18"/>
      <c r="B570" s="191"/>
      <c r="C570" s="191"/>
      <c r="D570" s="13"/>
      <c r="G570" s="11"/>
      <c r="H570" s="11"/>
      <c r="I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0"/>
      <c r="AA570" s="14"/>
      <c r="AB570" s="14"/>
      <c r="AC570" s="14"/>
      <c r="AD570" s="142"/>
      <c r="AE570" s="139"/>
      <c r="AF570" s="142"/>
      <c r="AG570" s="142"/>
      <c r="AH570" s="14"/>
      <c r="AI570" s="14"/>
      <c r="AJ570" s="14"/>
      <c r="AK570" s="14"/>
      <c r="AL570" s="143"/>
      <c r="AM570" s="143"/>
      <c r="AN570" s="143"/>
      <c r="AO570" s="143"/>
      <c r="AP570" s="20"/>
      <c r="AQ570" s="14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</row>
    <row r="571" spans="1:76" s="12" customFormat="1" ht="12.75" x14ac:dyDescent="0.2">
      <c r="A571" s="18"/>
      <c r="B571" s="191"/>
      <c r="C571" s="191"/>
      <c r="D571" s="13"/>
      <c r="G571" s="11"/>
      <c r="H571" s="11"/>
      <c r="I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0"/>
      <c r="AA571" s="14"/>
      <c r="AB571" s="14"/>
      <c r="AC571" s="14"/>
      <c r="AD571" s="142"/>
      <c r="AE571" s="139"/>
      <c r="AF571" s="142"/>
      <c r="AG571" s="142"/>
      <c r="AH571" s="14"/>
      <c r="AI571" s="14"/>
      <c r="AJ571" s="14"/>
      <c r="AK571" s="14"/>
      <c r="AL571" s="143"/>
      <c r="AM571" s="143"/>
      <c r="AN571" s="143"/>
      <c r="AO571" s="143"/>
      <c r="AP571" s="20"/>
      <c r="AQ571" s="14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</row>
    <row r="572" spans="1:76" s="12" customFormat="1" ht="12.75" x14ac:dyDescent="0.2">
      <c r="A572" s="18"/>
      <c r="B572" s="191"/>
      <c r="C572" s="191"/>
      <c r="D572" s="13"/>
      <c r="G572" s="11"/>
      <c r="H572" s="11"/>
      <c r="I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0"/>
      <c r="AA572" s="14"/>
      <c r="AB572" s="14"/>
      <c r="AC572" s="14"/>
      <c r="AD572" s="142"/>
      <c r="AE572" s="139"/>
      <c r="AF572" s="142"/>
      <c r="AG572" s="142"/>
      <c r="AH572" s="14"/>
      <c r="AI572" s="14"/>
      <c r="AJ572" s="14"/>
      <c r="AK572" s="14"/>
      <c r="AL572" s="143"/>
      <c r="AM572" s="143"/>
      <c r="AN572" s="143"/>
      <c r="AO572" s="143"/>
      <c r="AP572" s="20"/>
      <c r="AQ572" s="14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</row>
    <row r="573" spans="1:76" s="12" customFormat="1" ht="12.75" x14ac:dyDescent="0.2">
      <c r="A573" s="18"/>
      <c r="B573" s="191"/>
      <c r="C573" s="191"/>
      <c r="D573" s="13"/>
      <c r="G573" s="11"/>
      <c r="H573" s="11"/>
      <c r="I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0"/>
      <c r="AA573" s="14"/>
      <c r="AB573" s="14"/>
      <c r="AC573" s="14"/>
      <c r="AD573" s="142"/>
      <c r="AE573" s="139"/>
      <c r="AF573" s="142"/>
      <c r="AG573" s="142"/>
      <c r="AH573" s="14"/>
      <c r="AI573" s="14"/>
      <c r="AJ573" s="14"/>
      <c r="AK573" s="14"/>
      <c r="AL573" s="143"/>
      <c r="AM573" s="143"/>
      <c r="AN573" s="143"/>
      <c r="AO573" s="143"/>
      <c r="AP573" s="20"/>
      <c r="AQ573" s="14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</row>
    <row r="574" spans="1:76" s="12" customFormat="1" ht="12.75" x14ac:dyDescent="0.2">
      <c r="A574" s="18"/>
      <c r="B574" s="191"/>
      <c r="C574" s="191"/>
      <c r="D574" s="13"/>
      <c r="G574" s="11"/>
      <c r="H574" s="11"/>
      <c r="I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0"/>
      <c r="AA574" s="14"/>
      <c r="AB574" s="14"/>
      <c r="AC574" s="14"/>
      <c r="AD574" s="142"/>
      <c r="AE574" s="139"/>
      <c r="AF574" s="142"/>
      <c r="AG574" s="142"/>
      <c r="AH574" s="14"/>
      <c r="AI574" s="14"/>
      <c r="AJ574" s="14"/>
      <c r="AK574" s="14"/>
      <c r="AL574" s="143"/>
      <c r="AM574" s="143"/>
      <c r="AN574" s="143"/>
      <c r="AO574" s="143"/>
      <c r="AP574" s="20"/>
      <c r="AQ574" s="14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</row>
    <row r="575" spans="1:76" s="12" customFormat="1" ht="12.75" x14ac:dyDescent="0.2">
      <c r="A575" s="18"/>
      <c r="B575" s="191"/>
      <c r="C575" s="191"/>
      <c r="D575" s="13"/>
      <c r="G575" s="11"/>
      <c r="H575" s="11"/>
      <c r="I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0"/>
      <c r="AA575" s="14"/>
      <c r="AB575" s="14"/>
      <c r="AC575" s="14"/>
      <c r="AD575" s="142"/>
      <c r="AE575" s="139"/>
      <c r="AF575" s="142"/>
      <c r="AG575" s="142"/>
      <c r="AH575" s="14"/>
      <c r="AI575" s="14"/>
      <c r="AJ575" s="14"/>
      <c r="AK575" s="14"/>
      <c r="AL575" s="143"/>
      <c r="AM575" s="143"/>
      <c r="AN575" s="143"/>
      <c r="AO575" s="143"/>
      <c r="AP575" s="20"/>
      <c r="AQ575" s="14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</row>
    <row r="576" spans="1:76" s="12" customFormat="1" ht="12.75" x14ac:dyDescent="0.2">
      <c r="A576" s="18"/>
      <c r="B576" s="191"/>
      <c r="C576" s="191"/>
      <c r="D576" s="13"/>
      <c r="G576" s="11"/>
      <c r="H576" s="11"/>
      <c r="I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0"/>
      <c r="AA576" s="14"/>
      <c r="AB576" s="14"/>
      <c r="AC576" s="14"/>
      <c r="AD576" s="142"/>
      <c r="AE576" s="139"/>
      <c r="AF576" s="142"/>
      <c r="AG576" s="142"/>
      <c r="AH576" s="14"/>
      <c r="AI576" s="14"/>
      <c r="AJ576" s="14"/>
      <c r="AK576" s="14"/>
      <c r="AL576" s="143"/>
      <c r="AM576" s="143"/>
      <c r="AN576" s="143"/>
      <c r="AO576" s="143"/>
      <c r="AP576" s="20"/>
      <c r="AQ576" s="14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</row>
    <row r="577" spans="1:76" s="12" customFormat="1" ht="12.75" x14ac:dyDescent="0.2">
      <c r="A577" s="18"/>
      <c r="B577" s="191"/>
      <c r="C577" s="191"/>
      <c r="D577" s="13"/>
      <c r="G577" s="11"/>
      <c r="H577" s="11"/>
      <c r="I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0"/>
      <c r="AA577" s="14"/>
      <c r="AB577" s="14"/>
      <c r="AC577" s="14"/>
      <c r="AD577" s="142"/>
      <c r="AE577" s="139"/>
      <c r="AF577" s="142"/>
      <c r="AG577" s="142"/>
      <c r="AH577" s="14"/>
      <c r="AI577" s="14"/>
      <c r="AJ577" s="14"/>
      <c r="AK577" s="14"/>
      <c r="AL577" s="143"/>
      <c r="AM577" s="143"/>
      <c r="AN577" s="143"/>
      <c r="AO577" s="143"/>
      <c r="AP577" s="20"/>
      <c r="AQ577" s="14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</row>
    <row r="578" spans="1:76" s="12" customFormat="1" ht="12.75" x14ac:dyDescent="0.2">
      <c r="A578" s="18"/>
      <c r="B578" s="191"/>
      <c r="C578" s="191"/>
      <c r="D578" s="13"/>
      <c r="G578" s="11"/>
      <c r="H578" s="11"/>
      <c r="I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0"/>
      <c r="AA578" s="14"/>
      <c r="AB578" s="14"/>
      <c r="AC578" s="14"/>
      <c r="AD578" s="142"/>
      <c r="AE578" s="139"/>
      <c r="AF578" s="142"/>
      <c r="AG578" s="142"/>
      <c r="AH578" s="14"/>
      <c r="AI578" s="14"/>
      <c r="AJ578" s="14"/>
      <c r="AK578" s="14"/>
      <c r="AL578" s="143"/>
      <c r="AM578" s="143"/>
      <c r="AN578" s="143"/>
      <c r="AO578" s="143"/>
      <c r="AP578" s="20"/>
      <c r="AQ578" s="14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</row>
    <row r="579" spans="1:76" s="12" customFormat="1" ht="12.75" x14ac:dyDescent="0.2">
      <c r="A579" s="18"/>
      <c r="B579" s="191"/>
      <c r="C579" s="191"/>
      <c r="D579" s="13"/>
      <c r="G579" s="11"/>
      <c r="H579" s="11"/>
      <c r="I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0"/>
      <c r="AA579" s="14"/>
      <c r="AB579" s="14"/>
      <c r="AC579" s="14"/>
      <c r="AD579" s="142"/>
      <c r="AE579" s="139"/>
      <c r="AF579" s="142"/>
      <c r="AG579" s="142"/>
      <c r="AH579" s="14"/>
      <c r="AI579" s="14"/>
      <c r="AJ579" s="14"/>
      <c r="AK579" s="14"/>
      <c r="AL579" s="143"/>
      <c r="AM579" s="143"/>
      <c r="AN579" s="143"/>
      <c r="AO579" s="143"/>
      <c r="AP579" s="20"/>
      <c r="AQ579" s="14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</row>
    <row r="580" spans="1:76" s="12" customFormat="1" ht="12.75" x14ac:dyDescent="0.2">
      <c r="A580" s="18"/>
      <c r="B580" s="191"/>
      <c r="C580" s="191"/>
      <c r="D580" s="13"/>
      <c r="G580" s="11"/>
      <c r="H580" s="11"/>
      <c r="I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0"/>
      <c r="AA580" s="14"/>
      <c r="AB580" s="14"/>
      <c r="AC580" s="14"/>
      <c r="AD580" s="142"/>
      <c r="AE580" s="139"/>
      <c r="AF580" s="142"/>
      <c r="AG580" s="142"/>
      <c r="AH580" s="14"/>
      <c r="AI580" s="14"/>
      <c r="AJ580" s="14"/>
      <c r="AK580" s="14"/>
      <c r="AL580" s="143"/>
      <c r="AM580" s="143"/>
      <c r="AN580" s="143"/>
      <c r="AO580" s="143"/>
      <c r="AP580" s="20"/>
      <c r="AQ580" s="14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</row>
    <row r="581" spans="1:76" s="12" customFormat="1" ht="12.75" x14ac:dyDescent="0.2">
      <c r="A581" s="18"/>
      <c r="B581" s="191"/>
      <c r="C581" s="191"/>
      <c r="D581" s="13"/>
      <c r="G581" s="11"/>
      <c r="H581" s="11"/>
      <c r="I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0"/>
      <c r="AA581" s="14"/>
      <c r="AB581" s="14"/>
      <c r="AC581" s="14"/>
      <c r="AD581" s="142"/>
      <c r="AE581" s="139"/>
      <c r="AF581" s="142"/>
      <c r="AG581" s="142"/>
      <c r="AH581" s="14"/>
      <c r="AI581" s="14"/>
      <c r="AJ581" s="14"/>
      <c r="AK581" s="14"/>
      <c r="AL581" s="143"/>
      <c r="AM581" s="143"/>
      <c r="AN581" s="143"/>
      <c r="AO581" s="143"/>
      <c r="AP581" s="20"/>
      <c r="AQ581" s="14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</row>
    <row r="582" spans="1:76" s="12" customFormat="1" ht="12.75" x14ac:dyDescent="0.2">
      <c r="A582" s="18"/>
      <c r="B582" s="191"/>
      <c r="C582" s="191"/>
      <c r="D582" s="13"/>
      <c r="G582" s="11"/>
      <c r="H582" s="11"/>
      <c r="I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0"/>
      <c r="AA582" s="14"/>
      <c r="AB582" s="14"/>
      <c r="AC582" s="14"/>
      <c r="AD582" s="142"/>
      <c r="AE582" s="139"/>
      <c r="AF582" s="142"/>
      <c r="AG582" s="142"/>
      <c r="AH582" s="14"/>
      <c r="AI582" s="14"/>
      <c r="AJ582" s="14"/>
      <c r="AK582" s="14"/>
      <c r="AL582" s="143"/>
      <c r="AM582" s="143"/>
      <c r="AN582" s="143"/>
      <c r="AO582" s="143"/>
      <c r="AP582" s="20"/>
      <c r="AQ582" s="14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</row>
    <row r="583" spans="1:76" s="12" customFormat="1" ht="12.75" x14ac:dyDescent="0.2">
      <c r="A583" s="18"/>
      <c r="B583" s="191"/>
      <c r="C583" s="191"/>
      <c r="D583" s="13"/>
      <c r="G583" s="11"/>
      <c r="H583" s="11"/>
      <c r="I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0"/>
      <c r="AA583" s="14"/>
      <c r="AB583" s="14"/>
      <c r="AC583" s="14"/>
      <c r="AD583" s="142"/>
      <c r="AE583" s="139"/>
      <c r="AF583" s="142"/>
      <c r="AG583" s="142"/>
      <c r="AH583" s="14"/>
      <c r="AI583" s="14"/>
      <c r="AJ583" s="14"/>
      <c r="AK583" s="14"/>
      <c r="AL583" s="143"/>
      <c r="AM583" s="143"/>
      <c r="AN583" s="143"/>
      <c r="AO583" s="143"/>
      <c r="AP583" s="20"/>
      <c r="AQ583" s="14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</row>
    <row r="584" spans="1:76" s="12" customFormat="1" ht="12.75" x14ac:dyDescent="0.2">
      <c r="A584" s="18"/>
      <c r="B584" s="191"/>
      <c r="C584" s="191"/>
      <c r="D584" s="13"/>
      <c r="G584" s="11"/>
      <c r="H584" s="11"/>
      <c r="I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0"/>
      <c r="AA584" s="14"/>
      <c r="AB584" s="14"/>
      <c r="AC584" s="14"/>
      <c r="AD584" s="142"/>
      <c r="AE584" s="139"/>
      <c r="AF584" s="142"/>
      <c r="AG584" s="142"/>
      <c r="AH584" s="14"/>
      <c r="AI584" s="14"/>
      <c r="AJ584" s="14"/>
      <c r="AK584" s="14"/>
      <c r="AL584" s="143"/>
      <c r="AM584" s="143"/>
      <c r="AN584" s="143"/>
      <c r="AO584" s="143"/>
      <c r="AP584" s="20"/>
      <c r="AQ584" s="14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</row>
    <row r="585" spans="1:76" s="12" customFormat="1" ht="12.75" x14ac:dyDescent="0.2">
      <c r="A585" s="18"/>
      <c r="B585" s="191"/>
      <c r="C585" s="191"/>
      <c r="D585" s="13"/>
      <c r="G585" s="11"/>
      <c r="H585" s="11"/>
      <c r="I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0"/>
      <c r="AA585" s="14"/>
      <c r="AB585" s="14"/>
      <c r="AC585" s="14"/>
      <c r="AD585" s="142"/>
      <c r="AE585" s="139"/>
      <c r="AF585" s="142"/>
      <c r="AG585" s="142"/>
      <c r="AH585" s="14"/>
      <c r="AI585" s="14"/>
      <c r="AJ585" s="14"/>
      <c r="AK585" s="14"/>
      <c r="AL585" s="143"/>
      <c r="AM585" s="143"/>
      <c r="AN585" s="143"/>
      <c r="AO585" s="143"/>
      <c r="AP585" s="20"/>
      <c r="AQ585" s="14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</row>
    <row r="586" spans="1:76" s="12" customFormat="1" ht="12.75" x14ac:dyDescent="0.2">
      <c r="A586" s="18"/>
      <c r="B586" s="191"/>
      <c r="C586" s="191"/>
      <c r="D586" s="13"/>
      <c r="G586" s="11"/>
      <c r="H586" s="11"/>
      <c r="I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0"/>
      <c r="AA586" s="14"/>
      <c r="AB586" s="14"/>
      <c r="AC586" s="14"/>
      <c r="AD586" s="142"/>
      <c r="AE586" s="139"/>
      <c r="AF586" s="142"/>
      <c r="AG586" s="142"/>
      <c r="AH586" s="14"/>
      <c r="AI586" s="14"/>
      <c r="AJ586" s="14"/>
      <c r="AK586" s="14"/>
      <c r="AL586" s="143"/>
      <c r="AM586" s="143"/>
      <c r="AN586" s="143"/>
      <c r="AO586" s="143"/>
      <c r="AP586" s="20"/>
      <c r="AQ586" s="14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</row>
    <row r="587" spans="1:76" s="12" customFormat="1" ht="12.75" x14ac:dyDescent="0.2">
      <c r="A587" s="18"/>
      <c r="B587" s="191"/>
      <c r="C587" s="191"/>
      <c r="D587" s="13"/>
      <c r="G587" s="11"/>
      <c r="H587" s="11"/>
      <c r="I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0"/>
      <c r="AA587" s="14"/>
      <c r="AB587" s="14"/>
      <c r="AC587" s="14"/>
      <c r="AD587" s="142"/>
      <c r="AE587" s="139"/>
      <c r="AF587" s="142"/>
      <c r="AG587" s="142"/>
      <c r="AH587" s="14"/>
      <c r="AI587" s="14"/>
      <c r="AJ587" s="14"/>
      <c r="AK587" s="14"/>
      <c r="AL587" s="143"/>
      <c r="AM587" s="143"/>
      <c r="AN587" s="143"/>
      <c r="AO587" s="143"/>
      <c r="AP587" s="20"/>
      <c r="AQ587" s="14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</row>
    <row r="588" spans="1:76" s="12" customFormat="1" ht="12.75" x14ac:dyDescent="0.2">
      <c r="A588" s="18"/>
      <c r="B588" s="191"/>
      <c r="C588" s="191"/>
      <c r="D588" s="13"/>
      <c r="G588" s="11"/>
      <c r="H588" s="11"/>
      <c r="I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0"/>
      <c r="AA588" s="14"/>
      <c r="AB588" s="14"/>
      <c r="AC588" s="14"/>
      <c r="AD588" s="142"/>
      <c r="AE588" s="139"/>
      <c r="AF588" s="142"/>
      <c r="AG588" s="142"/>
      <c r="AH588" s="14"/>
      <c r="AI588" s="14"/>
      <c r="AJ588" s="14"/>
      <c r="AK588" s="14"/>
      <c r="AL588" s="143"/>
      <c r="AM588" s="143"/>
      <c r="AN588" s="143"/>
      <c r="AO588" s="143"/>
      <c r="AP588" s="20"/>
      <c r="AQ588" s="14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</row>
    <row r="589" spans="1:76" s="12" customFormat="1" ht="12.75" x14ac:dyDescent="0.2">
      <c r="A589" s="18"/>
      <c r="B589" s="191"/>
      <c r="C589" s="191"/>
      <c r="D589" s="13"/>
      <c r="G589" s="11"/>
      <c r="H589" s="11"/>
      <c r="I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0"/>
      <c r="AA589" s="14"/>
      <c r="AB589" s="14"/>
      <c r="AC589" s="14"/>
      <c r="AD589" s="142"/>
      <c r="AE589" s="139"/>
      <c r="AF589" s="142"/>
      <c r="AG589" s="142"/>
      <c r="AH589" s="14"/>
      <c r="AI589" s="14"/>
      <c r="AJ589" s="14"/>
      <c r="AK589" s="14"/>
      <c r="AL589" s="143"/>
      <c r="AM589" s="143"/>
      <c r="AN589" s="143"/>
      <c r="AO589" s="143"/>
      <c r="AP589" s="20"/>
      <c r="AQ589" s="14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</row>
    <row r="590" spans="1:76" s="12" customFormat="1" ht="12.75" x14ac:dyDescent="0.2">
      <c r="A590" s="18"/>
      <c r="B590" s="191"/>
      <c r="C590" s="191"/>
      <c r="D590" s="13"/>
      <c r="G590" s="11"/>
      <c r="H590" s="11"/>
      <c r="I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0"/>
      <c r="AA590" s="14"/>
      <c r="AB590" s="14"/>
      <c r="AC590" s="14"/>
      <c r="AD590" s="142"/>
      <c r="AE590" s="139"/>
      <c r="AF590" s="142"/>
      <c r="AG590" s="142"/>
      <c r="AH590" s="14"/>
      <c r="AI590" s="14"/>
      <c r="AJ590" s="14"/>
      <c r="AK590" s="14"/>
      <c r="AL590" s="143"/>
      <c r="AM590" s="143"/>
      <c r="AN590" s="143"/>
      <c r="AO590" s="143"/>
      <c r="AP590" s="20"/>
      <c r="AQ590" s="14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</row>
    <row r="591" spans="1:76" s="12" customFormat="1" ht="12.75" x14ac:dyDescent="0.2">
      <c r="A591" s="18"/>
      <c r="B591" s="191"/>
      <c r="C591" s="191"/>
      <c r="D591" s="13"/>
      <c r="G591" s="11"/>
      <c r="H591" s="11"/>
      <c r="I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0"/>
      <c r="AA591" s="14"/>
      <c r="AB591" s="14"/>
      <c r="AC591" s="14"/>
      <c r="AD591" s="142"/>
      <c r="AE591" s="139"/>
      <c r="AF591" s="142"/>
      <c r="AG591" s="142"/>
      <c r="AH591" s="14"/>
      <c r="AI591" s="14"/>
      <c r="AJ591" s="14"/>
      <c r="AK591" s="14"/>
      <c r="AL591" s="143"/>
      <c r="AM591" s="143"/>
      <c r="AN591" s="143"/>
      <c r="AO591" s="143"/>
      <c r="AP591" s="20"/>
      <c r="AQ591" s="14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</row>
    <row r="592" spans="1:76" s="12" customFormat="1" ht="12.75" x14ac:dyDescent="0.2">
      <c r="A592" s="18"/>
      <c r="B592" s="191"/>
      <c r="C592" s="191"/>
      <c r="D592" s="13"/>
      <c r="G592" s="11"/>
      <c r="H592" s="11"/>
      <c r="I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0"/>
      <c r="AA592" s="14"/>
      <c r="AB592" s="14"/>
      <c r="AC592" s="14"/>
      <c r="AD592" s="142"/>
      <c r="AE592" s="139"/>
      <c r="AF592" s="142"/>
      <c r="AG592" s="142"/>
      <c r="AH592" s="14"/>
      <c r="AI592" s="14"/>
      <c r="AJ592" s="14"/>
      <c r="AK592" s="14"/>
      <c r="AL592" s="143"/>
      <c r="AM592" s="143"/>
      <c r="AN592" s="143"/>
      <c r="AO592" s="143"/>
      <c r="AP592" s="20"/>
      <c r="AQ592" s="14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</row>
    <row r="593" spans="1:76" s="12" customFormat="1" ht="12.75" x14ac:dyDescent="0.2">
      <c r="A593" s="18"/>
      <c r="B593" s="191"/>
      <c r="C593" s="191"/>
      <c r="D593" s="13"/>
      <c r="G593" s="11"/>
      <c r="H593" s="11"/>
      <c r="I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0"/>
      <c r="AA593" s="14"/>
      <c r="AB593" s="14"/>
      <c r="AC593" s="14"/>
      <c r="AD593" s="142"/>
      <c r="AE593" s="139"/>
      <c r="AF593" s="142"/>
      <c r="AG593" s="142"/>
      <c r="AH593" s="14"/>
      <c r="AI593" s="14"/>
      <c r="AJ593" s="14"/>
      <c r="AK593" s="14"/>
      <c r="AL593" s="143"/>
      <c r="AM593" s="143"/>
      <c r="AN593" s="143"/>
      <c r="AO593" s="143"/>
      <c r="AP593" s="20"/>
      <c r="AQ593" s="14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</row>
    <row r="594" spans="1:76" s="12" customFormat="1" ht="12.75" x14ac:dyDescent="0.2">
      <c r="A594" s="18"/>
      <c r="B594" s="191"/>
      <c r="C594" s="191"/>
      <c r="D594" s="13"/>
      <c r="G594" s="11"/>
      <c r="H594" s="11"/>
      <c r="I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0"/>
      <c r="AA594" s="14"/>
      <c r="AB594" s="14"/>
      <c r="AC594" s="14"/>
      <c r="AD594" s="142"/>
      <c r="AE594" s="139"/>
      <c r="AF594" s="142"/>
      <c r="AG594" s="142"/>
      <c r="AH594" s="14"/>
      <c r="AI594" s="14"/>
      <c r="AJ594" s="14"/>
      <c r="AK594" s="14"/>
      <c r="AL594" s="143"/>
      <c r="AM594" s="143"/>
      <c r="AN594" s="143"/>
      <c r="AO594" s="143"/>
      <c r="AP594" s="20"/>
      <c r="AQ594" s="14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</row>
    <row r="595" spans="1:76" s="12" customFormat="1" ht="12.75" x14ac:dyDescent="0.2">
      <c r="A595" s="18"/>
      <c r="B595" s="191"/>
      <c r="C595" s="191"/>
      <c r="D595" s="13"/>
      <c r="G595" s="11"/>
      <c r="H595" s="11"/>
      <c r="I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0"/>
      <c r="AA595" s="14"/>
      <c r="AB595" s="14"/>
      <c r="AC595" s="14"/>
      <c r="AD595" s="142"/>
      <c r="AE595" s="139"/>
      <c r="AF595" s="142"/>
      <c r="AG595" s="142"/>
      <c r="AH595" s="14"/>
      <c r="AI595" s="14"/>
      <c r="AJ595" s="14"/>
      <c r="AK595" s="14"/>
      <c r="AL595" s="143"/>
      <c r="AM595" s="143"/>
      <c r="AN595" s="143"/>
      <c r="AO595" s="143"/>
      <c r="AP595" s="20"/>
      <c r="AQ595" s="14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</row>
    <row r="596" spans="1:76" s="12" customFormat="1" ht="12.75" x14ac:dyDescent="0.2">
      <c r="A596" s="18"/>
      <c r="B596" s="191"/>
      <c r="C596" s="191"/>
      <c r="D596" s="13"/>
      <c r="G596" s="11"/>
      <c r="H596" s="11"/>
      <c r="I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0"/>
      <c r="AA596" s="14"/>
      <c r="AB596" s="14"/>
      <c r="AC596" s="14"/>
      <c r="AD596" s="142"/>
      <c r="AE596" s="139"/>
      <c r="AF596" s="142"/>
      <c r="AG596" s="142"/>
      <c r="AH596" s="14"/>
      <c r="AI596" s="14"/>
      <c r="AJ596" s="14"/>
      <c r="AK596" s="14"/>
      <c r="AL596" s="143"/>
      <c r="AM596" s="143"/>
      <c r="AN596" s="143"/>
      <c r="AO596" s="143"/>
      <c r="AP596" s="20"/>
      <c r="AQ596" s="14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</row>
    <row r="597" spans="1:76" s="12" customFormat="1" ht="12.75" x14ac:dyDescent="0.2">
      <c r="A597" s="18"/>
      <c r="B597" s="191"/>
      <c r="C597" s="191"/>
      <c r="D597" s="13"/>
      <c r="G597" s="11"/>
      <c r="H597" s="11"/>
      <c r="I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0"/>
      <c r="AA597" s="14"/>
      <c r="AB597" s="14"/>
      <c r="AC597" s="14"/>
      <c r="AD597" s="142"/>
      <c r="AE597" s="139"/>
      <c r="AF597" s="142"/>
      <c r="AG597" s="142"/>
      <c r="AH597" s="14"/>
      <c r="AI597" s="14"/>
      <c r="AJ597" s="14"/>
      <c r="AK597" s="14"/>
      <c r="AL597" s="143"/>
      <c r="AM597" s="143"/>
      <c r="AN597" s="143"/>
      <c r="AO597" s="143"/>
      <c r="AP597" s="20"/>
      <c r="AQ597" s="14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</row>
    <row r="598" spans="1:76" s="12" customFormat="1" ht="12.75" x14ac:dyDescent="0.2">
      <c r="A598" s="18"/>
      <c r="B598" s="191"/>
      <c r="C598" s="191"/>
      <c r="D598" s="13"/>
      <c r="G598" s="11"/>
      <c r="H598" s="11"/>
      <c r="I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0"/>
      <c r="AA598" s="14"/>
      <c r="AB598" s="14"/>
      <c r="AC598" s="14"/>
      <c r="AD598" s="142"/>
      <c r="AE598" s="139"/>
      <c r="AF598" s="142"/>
      <c r="AG598" s="142"/>
      <c r="AH598" s="14"/>
      <c r="AI598" s="14"/>
      <c r="AJ598" s="14"/>
      <c r="AK598" s="14"/>
      <c r="AL598" s="143"/>
      <c r="AM598" s="143"/>
      <c r="AN598" s="143"/>
      <c r="AO598" s="143"/>
      <c r="AP598" s="20"/>
      <c r="AQ598" s="14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</row>
    <row r="599" spans="1:76" s="12" customFormat="1" ht="12.75" x14ac:dyDescent="0.2">
      <c r="A599" s="18"/>
      <c r="B599" s="191"/>
      <c r="C599" s="191"/>
      <c r="D599" s="13"/>
      <c r="G599" s="11"/>
      <c r="H599" s="11"/>
      <c r="I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0"/>
      <c r="AA599" s="14"/>
      <c r="AB599" s="14"/>
      <c r="AC599" s="14"/>
      <c r="AD599" s="142"/>
      <c r="AE599" s="139"/>
      <c r="AF599" s="142"/>
      <c r="AG599" s="142"/>
      <c r="AH599" s="14"/>
      <c r="AI599" s="14"/>
      <c r="AJ599" s="14"/>
      <c r="AK599" s="14"/>
      <c r="AL599" s="143"/>
      <c r="AM599" s="143"/>
      <c r="AN599" s="143"/>
      <c r="AO599" s="143"/>
      <c r="AP599" s="20"/>
      <c r="AQ599" s="14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</row>
    <row r="600" spans="1:76" s="12" customFormat="1" ht="12.75" x14ac:dyDescent="0.2">
      <c r="A600" s="18"/>
      <c r="B600" s="191"/>
      <c r="C600" s="191"/>
      <c r="D600" s="13"/>
      <c r="G600" s="11"/>
      <c r="H600" s="11"/>
      <c r="I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0"/>
      <c r="AA600" s="14"/>
      <c r="AB600" s="14"/>
      <c r="AC600" s="14"/>
      <c r="AD600" s="142"/>
      <c r="AE600" s="139"/>
      <c r="AF600" s="142"/>
      <c r="AG600" s="142"/>
      <c r="AH600" s="14"/>
      <c r="AI600" s="14"/>
      <c r="AJ600" s="14"/>
      <c r="AK600" s="14"/>
      <c r="AL600" s="143"/>
      <c r="AM600" s="143"/>
      <c r="AN600" s="143"/>
      <c r="AO600" s="143"/>
      <c r="AP600" s="20"/>
      <c r="AQ600" s="14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</row>
    <row r="601" spans="1:76" s="12" customFormat="1" ht="12.75" x14ac:dyDescent="0.2">
      <c r="A601" s="18"/>
      <c r="B601" s="191"/>
      <c r="C601" s="191"/>
      <c r="D601" s="13"/>
      <c r="G601" s="11"/>
      <c r="H601" s="11"/>
      <c r="I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0"/>
      <c r="AA601" s="14"/>
      <c r="AB601" s="14"/>
      <c r="AC601" s="14"/>
      <c r="AD601" s="142"/>
      <c r="AE601" s="139"/>
      <c r="AF601" s="142"/>
      <c r="AG601" s="142"/>
      <c r="AH601" s="14"/>
      <c r="AI601" s="14"/>
      <c r="AJ601" s="14"/>
      <c r="AK601" s="14"/>
      <c r="AL601" s="143"/>
      <c r="AM601" s="143"/>
      <c r="AN601" s="143"/>
      <c r="AO601" s="143"/>
      <c r="AP601" s="20"/>
      <c r="AQ601" s="14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</row>
    <row r="602" spans="1:76" s="12" customFormat="1" ht="12.75" x14ac:dyDescent="0.2">
      <c r="A602" s="18"/>
      <c r="B602" s="191"/>
      <c r="C602" s="191"/>
      <c r="D602" s="13"/>
      <c r="G602" s="11"/>
      <c r="H602" s="11"/>
      <c r="I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0"/>
      <c r="AA602" s="14"/>
      <c r="AB602" s="14"/>
      <c r="AC602" s="14"/>
      <c r="AD602" s="142"/>
      <c r="AE602" s="139"/>
      <c r="AF602" s="142"/>
      <c r="AG602" s="142"/>
      <c r="AH602" s="14"/>
      <c r="AI602" s="14"/>
      <c r="AJ602" s="14"/>
      <c r="AK602" s="14"/>
      <c r="AL602" s="143"/>
      <c r="AM602" s="143"/>
      <c r="AN602" s="143"/>
      <c r="AO602" s="143"/>
      <c r="AP602" s="20"/>
      <c r="AQ602" s="14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</row>
    <row r="603" spans="1:76" s="12" customFormat="1" ht="12.75" x14ac:dyDescent="0.2">
      <c r="A603" s="18"/>
      <c r="B603" s="191"/>
      <c r="C603" s="191"/>
      <c r="D603" s="13"/>
      <c r="G603" s="11"/>
      <c r="H603" s="11"/>
      <c r="I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0"/>
      <c r="AA603" s="14"/>
      <c r="AB603" s="14"/>
      <c r="AC603" s="14"/>
      <c r="AD603" s="142"/>
      <c r="AE603" s="139"/>
      <c r="AF603" s="142"/>
      <c r="AG603" s="142"/>
      <c r="AH603" s="14"/>
      <c r="AI603" s="14"/>
      <c r="AJ603" s="14"/>
      <c r="AK603" s="14"/>
      <c r="AL603" s="143"/>
      <c r="AM603" s="143"/>
      <c r="AN603" s="143"/>
      <c r="AO603" s="143"/>
      <c r="AP603" s="20"/>
      <c r="AQ603" s="14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</row>
    <row r="604" spans="1:76" s="12" customFormat="1" ht="12.75" x14ac:dyDescent="0.2">
      <c r="A604" s="18"/>
      <c r="B604" s="191"/>
      <c r="C604" s="191"/>
      <c r="D604" s="13"/>
      <c r="G604" s="11"/>
      <c r="H604" s="11"/>
      <c r="I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0"/>
      <c r="AA604" s="14"/>
      <c r="AB604" s="14"/>
      <c r="AC604" s="14"/>
      <c r="AD604" s="142"/>
      <c r="AE604" s="139"/>
      <c r="AF604" s="142"/>
      <c r="AG604" s="142"/>
      <c r="AH604" s="14"/>
      <c r="AI604" s="14"/>
      <c r="AJ604" s="14"/>
      <c r="AK604" s="14"/>
      <c r="AL604" s="143"/>
      <c r="AM604" s="143"/>
      <c r="AN604" s="143"/>
      <c r="AO604" s="143"/>
      <c r="AP604" s="20"/>
      <c r="AQ604" s="14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</row>
    <row r="605" spans="1:76" s="12" customFormat="1" ht="12.75" x14ac:dyDescent="0.2">
      <c r="A605" s="18"/>
      <c r="B605" s="191"/>
      <c r="C605" s="191"/>
      <c r="D605" s="13"/>
      <c r="G605" s="11"/>
      <c r="H605" s="11"/>
      <c r="I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0"/>
      <c r="AA605" s="14"/>
      <c r="AB605" s="14"/>
      <c r="AC605" s="14"/>
      <c r="AD605" s="142"/>
      <c r="AE605" s="139"/>
      <c r="AF605" s="142"/>
      <c r="AG605" s="142"/>
      <c r="AH605" s="14"/>
      <c r="AI605" s="14"/>
      <c r="AJ605" s="14"/>
      <c r="AK605" s="14"/>
      <c r="AL605" s="143"/>
      <c r="AM605" s="143"/>
      <c r="AN605" s="143"/>
      <c r="AO605" s="143"/>
      <c r="AP605" s="20"/>
      <c r="AQ605" s="14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</row>
    <row r="606" spans="1:76" s="12" customFormat="1" ht="12.75" x14ac:dyDescent="0.2">
      <c r="A606" s="18"/>
      <c r="B606" s="191"/>
      <c r="C606" s="191"/>
      <c r="D606" s="13"/>
      <c r="G606" s="11"/>
      <c r="H606" s="11"/>
      <c r="I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0"/>
      <c r="AA606" s="14"/>
      <c r="AB606" s="14"/>
      <c r="AC606" s="14"/>
      <c r="AD606" s="142"/>
      <c r="AE606" s="139"/>
      <c r="AF606" s="142"/>
      <c r="AG606" s="142"/>
      <c r="AH606" s="14"/>
      <c r="AI606" s="14"/>
      <c r="AJ606" s="14"/>
      <c r="AK606" s="14"/>
      <c r="AL606" s="143"/>
      <c r="AM606" s="143"/>
      <c r="AN606" s="143"/>
      <c r="AO606" s="143"/>
      <c r="AP606" s="20"/>
      <c r="AQ606" s="14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</row>
    <row r="607" spans="1:76" s="12" customFormat="1" ht="12.75" x14ac:dyDescent="0.2">
      <c r="A607" s="18"/>
      <c r="B607" s="191"/>
      <c r="C607" s="191"/>
      <c r="D607" s="13"/>
      <c r="G607" s="11"/>
      <c r="H607" s="11"/>
      <c r="I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0"/>
      <c r="AA607" s="14"/>
      <c r="AB607" s="14"/>
      <c r="AC607" s="14"/>
      <c r="AD607" s="142"/>
      <c r="AE607" s="139"/>
      <c r="AF607" s="142"/>
      <c r="AG607" s="142"/>
      <c r="AH607" s="14"/>
      <c r="AI607" s="14"/>
      <c r="AJ607" s="14"/>
      <c r="AK607" s="14"/>
      <c r="AL607" s="143"/>
      <c r="AM607" s="143"/>
      <c r="AN607" s="143"/>
      <c r="AO607" s="143"/>
      <c r="AP607" s="20"/>
      <c r="AQ607" s="14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</row>
    <row r="608" spans="1:76" s="12" customFormat="1" ht="12.75" x14ac:dyDescent="0.2">
      <c r="A608" s="18"/>
      <c r="B608" s="191"/>
      <c r="C608" s="191"/>
      <c r="D608" s="13"/>
      <c r="G608" s="11"/>
      <c r="H608" s="11"/>
      <c r="I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0"/>
      <c r="AA608" s="14"/>
      <c r="AB608" s="14"/>
      <c r="AC608" s="14"/>
      <c r="AD608" s="142"/>
      <c r="AE608" s="139"/>
      <c r="AF608" s="142"/>
      <c r="AG608" s="142"/>
      <c r="AH608" s="14"/>
      <c r="AI608" s="14"/>
      <c r="AJ608" s="14"/>
      <c r="AK608" s="14"/>
      <c r="AL608" s="143"/>
      <c r="AM608" s="143"/>
      <c r="AN608" s="143"/>
      <c r="AO608" s="143"/>
      <c r="AP608" s="20"/>
      <c r="AQ608" s="14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</row>
    <row r="609" spans="1:76" s="12" customFormat="1" ht="12.75" x14ac:dyDescent="0.2">
      <c r="A609" s="18"/>
      <c r="B609" s="191"/>
      <c r="C609" s="191"/>
      <c r="D609" s="13"/>
      <c r="G609" s="11"/>
      <c r="H609" s="11"/>
      <c r="I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0"/>
      <c r="AA609" s="14"/>
      <c r="AB609" s="14"/>
      <c r="AC609" s="14"/>
      <c r="AD609" s="142"/>
      <c r="AE609" s="139"/>
      <c r="AF609" s="142"/>
      <c r="AG609" s="142"/>
      <c r="AH609" s="14"/>
      <c r="AI609" s="14"/>
      <c r="AJ609" s="14"/>
      <c r="AK609" s="14"/>
      <c r="AL609" s="143"/>
      <c r="AM609" s="143"/>
      <c r="AN609" s="143"/>
      <c r="AO609" s="143"/>
      <c r="AP609" s="20"/>
      <c r="AQ609" s="14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</row>
    <row r="610" spans="1:76" s="12" customFormat="1" ht="12.75" x14ac:dyDescent="0.2">
      <c r="A610" s="18"/>
      <c r="B610" s="191"/>
      <c r="C610" s="191"/>
      <c r="D610" s="13"/>
      <c r="G610" s="11"/>
      <c r="H610" s="11"/>
      <c r="I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0"/>
      <c r="AA610" s="14"/>
      <c r="AB610" s="14"/>
      <c r="AC610" s="14"/>
      <c r="AD610" s="142"/>
      <c r="AE610" s="139"/>
      <c r="AF610" s="142"/>
      <c r="AG610" s="142"/>
      <c r="AH610" s="14"/>
      <c r="AI610" s="14"/>
      <c r="AJ610" s="14"/>
      <c r="AK610" s="14"/>
      <c r="AL610" s="143"/>
      <c r="AM610" s="143"/>
      <c r="AN610" s="143"/>
      <c r="AO610" s="143"/>
      <c r="AP610" s="20"/>
      <c r="AQ610" s="14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</row>
    <row r="611" spans="1:76" s="12" customFormat="1" ht="12.75" x14ac:dyDescent="0.2">
      <c r="A611" s="18"/>
      <c r="B611" s="191"/>
      <c r="C611" s="191"/>
      <c r="D611" s="13"/>
      <c r="G611" s="11"/>
      <c r="H611" s="11"/>
      <c r="I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0"/>
      <c r="AA611" s="14"/>
      <c r="AB611" s="14"/>
      <c r="AC611" s="14"/>
      <c r="AD611" s="142"/>
      <c r="AE611" s="139"/>
      <c r="AF611" s="142"/>
      <c r="AG611" s="142"/>
      <c r="AH611" s="14"/>
      <c r="AI611" s="14"/>
      <c r="AJ611" s="14"/>
      <c r="AK611" s="14"/>
      <c r="AL611" s="143"/>
      <c r="AM611" s="143"/>
      <c r="AN611" s="143"/>
      <c r="AO611" s="143"/>
      <c r="AP611" s="20"/>
      <c r="AQ611" s="14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</row>
    <row r="612" spans="1:76" s="12" customFormat="1" ht="12.75" x14ac:dyDescent="0.2">
      <c r="A612" s="18"/>
      <c r="B612" s="191"/>
      <c r="C612" s="191"/>
      <c r="D612" s="13"/>
      <c r="G612" s="11"/>
      <c r="H612" s="11"/>
      <c r="I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0"/>
      <c r="AA612" s="14"/>
      <c r="AB612" s="14"/>
      <c r="AC612" s="14"/>
      <c r="AD612" s="142"/>
      <c r="AE612" s="139"/>
      <c r="AF612" s="142"/>
      <c r="AG612" s="142"/>
      <c r="AH612" s="14"/>
      <c r="AI612" s="14"/>
      <c r="AJ612" s="14"/>
      <c r="AK612" s="14"/>
      <c r="AL612" s="143"/>
      <c r="AM612" s="143"/>
      <c r="AN612" s="143"/>
      <c r="AO612" s="143"/>
      <c r="AP612" s="20"/>
      <c r="AQ612" s="14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</row>
    <row r="613" spans="1:76" s="12" customFormat="1" ht="12.75" x14ac:dyDescent="0.2">
      <c r="A613" s="18"/>
      <c r="B613" s="191"/>
      <c r="C613" s="191"/>
      <c r="D613" s="13"/>
      <c r="G613" s="11"/>
      <c r="H613" s="11"/>
      <c r="I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0"/>
      <c r="AA613" s="14"/>
      <c r="AB613" s="14"/>
      <c r="AC613" s="14"/>
      <c r="AD613" s="142"/>
      <c r="AE613" s="139"/>
      <c r="AF613" s="142"/>
      <c r="AG613" s="142"/>
      <c r="AH613" s="14"/>
      <c r="AI613" s="14"/>
      <c r="AJ613" s="14"/>
      <c r="AK613" s="14"/>
      <c r="AL613" s="143"/>
      <c r="AM613" s="143"/>
      <c r="AN613" s="143"/>
      <c r="AO613" s="143"/>
      <c r="AP613" s="20"/>
      <c r="AQ613" s="14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</row>
    <row r="614" spans="1:76" s="12" customFormat="1" ht="12.75" x14ac:dyDescent="0.2">
      <c r="A614" s="18"/>
      <c r="B614" s="191"/>
      <c r="C614" s="191"/>
      <c r="D614" s="13"/>
      <c r="G614" s="11"/>
      <c r="H614" s="11"/>
      <c r="I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0"/>
      <c r="AA614" s="14"/>
      <c r="AB614" s="14"/>
      <c r="AC614" s="14"/>
      <c r="AD614" s="142"/>
      <c r="AE614" s="139"/>
      <c r="AF614" s="142"/>
      <c r="AG614" s="142"/>
      <c r="AH614" s="14"/>
      <c r="AI614" s="14"/>
      <c r="AJ614" s="14"/>
      <c r="AK614" s="14"/>
      <c r="AL614" s="143"/>
      <c r="AM614" s="143"/>
      <c r="AN614" s="143"/>
      <c r="AO614" s="143"/>
      <c r="AP614" s="20"/>
      <c r="AQ614" s="14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</row>
    <row r="615" spans="1:76" s="12" customFormat="1" ht="12.75" x14ac:dyDescent="0.2">
      <c r="A615" s="18"/>
      <c r="B615" s="191"/>
      <c r="C615" s="191"/>
      <c r="D615" s="13"/>
      <c r="G615" s="11"/>
      <c r="H615" s="11"/>
      <c r="I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0"/>
      <c r="AA615" s="14"/>
      <c r="AB615" s="14"/>
      <c r="AC615" s="14"/>
      <c r="AD615" s="142"/>
      <c r="AE615" s="139"/>
      <c r="AF615" s="142"/>
      <c r="AG615" s="142"/>
      <c r="AH615" s="14"/>
      <c r="AI615" s="14"/>
      <c r="AJ615" s="14"/>
      <c r="AK615" s="14"/>
      <c r="AL615" s="143"/>
      <c r="AM615" s="143"/>
      <c r="AN615" s="143"/>
      <c r="AO615" s="143"/>
      <c r="AP615" s="20"/>
      <c r="AQ615" s="14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</row>
    <row r="616" spans="1:76" s="12" customFormat="1" ht="12.75" x14ac:dyDescent="0.2">
      <c r="A616" s="18"/>
      <c r="B616" s="191"/>
      <c r="C616" s="191"/>
      <c r="D616" s="13"/>
      <c r="G616" s="11"/>
      <c r="H616" s="11"/>
      <c r="I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0"/>
      <c r="AA616" s="14"/>
      <c r="AB616" s="14"/>
      <c r="AC616" s="14"/>
      <c r="AD616" s="142"/>
      <c r="AE616" s="139"/>
      <c r="AF616" s="142"/>
      <c r="AG616" s="142"/>
      <c r="AH616" s="14"/>
      <c r="AI616" s="14"/>
      <c r="AJ616" s="14"/>
      <c r="AK616" s="14"/>
      <c r="AL616" s="143"/>
      <c r="AM616" s="143"/>
      <c r="AN616" s="143"/>
      <c r="AO616" s="143"/>
      <c r="AP616" s="20"/>
      <c r="AQ616" s="14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</row>
    <row r="617" spans="1:76" s="12" customFormat="1" ht="12.75" x14ac:dyDescent="0.2">
      <c r="A617" s="18"/>
      <c r="B617" s="191"/>
      <c r="C617" s="191"/>
      <c r="D617" s="13"/>
      <c r="G617" s="11"/>
      <c r="H617" s="11"/>
      <c r="I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0"/>
      <c r="AA617" s="14"/>
      <c r="AB617" s="14"/>
      <c r="AC617" s="14"/>
      <c r="AD617" s="142"/>
      <c r="AE617" s="139"/>
      <c r="AF617" s="142"/>
      <c r="AG617" s="142"/>
      <c r="AH617" s="14"/>
      <c r="AI617" s="14"/>
      <c r="AJ617" s="14"/>
      <c r="AK617" s="14"/>
      <c r="AL617" s="143"/>
      <c r="AM617" s="143"/>
      <c r="AN617" s="143"/>
      <c r="AO617" s="143"/>
      <c r="AP617" s="20"/>
      <c r="AQ617" s="14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</row>
    <row r="618" spans="1:76" s="12" customFormat="1" ht="12.75" x14ac:dyDescent="0.2">
      <c r="A618" s="18"/>
      <c r="B618" s="191"/>
      <c r="C618" s="191"/>
      <c r="D618" s="13"/>
      <c r="G618" s="11"/>
      <c r="H618" s="11"/>
      <c r="I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0"/>
      <c r="AA618" s="14"/>
      <c r="AB618" s="14"/>
      <c r="AC618" s="14"/>
      <c r="AD618" s="142"/>
      <c r="AE618" s="139"/>
      <c r="AF618" s="142"/>
      <c r="AG618" s="142"/>
      <c r="AH618" s="14"/>
      <c r="AI618" s="14"/>
      <c r="AJ618" s="14"/>
      <c r="AK618" s="14"/>
      <c r="AL618" s="143"/>
      <c r="AM618" s="143"/>
      <c r="AN618" s="143"/>
      <c r="AO618" s="143"/>
      <c r="AP618" s="20"/>
      <c r="AQ618" s="14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</row>
    <row r="619" spans="1:76" s="12" customFormat="1" ht="12.75" x14ac:dyDescent="0.2">
      <c r="A619" s="18"/>
      <c r="B619" s="191"/>
      <c r="C619" s="191"/>
      <c r="D619" s="13"/>
      <c r="G619" s="11"/>
      <c r="H619" s="11"/>
      <c r="I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0"/>
      <c r="AA619" s="14"/>
      <c r="AB619" s="14"/>
      <c r="AC619" s="14"/>
      <c r="AD619" s="142"/>
      <c r="AE619" s="139"/>
      <c r="AF619" s="142"/>
      <c r="AG619" s="142"/>
      <c r="AH619" s="14"/>
      <c r="AI619" s="14"/>
      <c r="AJ619" s="14"/>
      <c r="AK619" s="14"/>
      <c r="AL619" s="143"/>
      <c r="AM619" s="143"/>
      <c r="AN619" s="143"/>
      <c r="AO619" s="143"/>
      <c r="AP619" s="20"/>
      <c r="AQ619" s="14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</row>
    <row r="620" spans="1:76" s="12" customFormat="1" ht="12.75" x14ac:dyDescent="0.2">
      <c r="A620" s="18"/>
      <c r="B620" s="191"/>
      <c r="C620" s="191"/>
      <c r="D620" s="13"/>
      <c r="G620" s="11"/>
      <c r="H620" s="11"/>
      <c r="I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0"/>
      <c r="AA620" s="14"/>
      <c r="AB620" s="14"/>
      <c r="AC620" s="14"/>
      <c r="AD620" s="142"/>
      <c r="AE620" s="139"/>
      <c r="AF620" s="142"/>
      <c r="AG620" s="142"/>
      <c r="AH620" s="14"/>
      <c r="AI620" s="14"/>
      <c r="AJ620" s="14"/>
      <c r="AK620" s="14"/>
      <c r="AL620" s="143"/>
      <c r="AM620" s="143"/>
      <c r="AN620" s="143"/>
      <c r="AO620" s="143"/>
      <c r="AP620" s="20"/>
      <c r="AQ620" s="14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</row>
    <row r="621" spans="1:76" s="12" customFormat="1" ht="12.75" x14ac:dyDescent="0.2">
      <c r="A621" s="18"/>
      <c r="B621" s="191"/>
      <c r="C621" s="191"/>
      <c r="D621" s="13"/>
      <c r="G621" s="11"/>
      <c r="H621" s="11"/>
      <c r="I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0"/>
      <c r="AA621" s="14"/>
      <c r="AB621" s="14"/>
      <c r="AC621" s="14"/>
      <c r="AD621" s="142"/>
      <c r="AE621" s="139"/>
      <c r="AF621" s="142"/>
      <c r="AG621" s="142"/>
      <c r="AH621" s="14"/>
      <c r="AI621" s="14"/>
      <c r="AJ621" s="14"/>
      <c r="AK621" s="14"/>
      <c r="AL621" s="143"/>
      <c r="AM621" s="143"/>
      <c r="AN621" s="143"/>
      <c r="AO621" s="143"/>
      <c r="AP621" s="20"/>
      <c r="AQ621" s="14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</row>
    <row r="622" spans="1:76" s="12" customFormat="1" ht="12.75" x14ac:dyDescent="0.2">
      <c r="A622" s="18"/>
      <c r="B622" s="191"/>
      <c r="C622" s="191"/>
      <c r="D622" s="13"/>
      <c r="G622" s="11"/>
      <c r="H622" s="11"/>
      <c r="I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0"/>
      <c r="AA622" s="14"/>
      <c r="AB622" s="14"/>
      <c r="AC622" s="14"/>
      <c r="AD622" s="142"/>
      <c r="AE622" s="139"/>
      <c r="AF622" s="142"/>
      <c r="AG622" s="142"/>
      <c r="AH622" s="14"/>
      <c r="AI622" s="14"/>
      <c r="AJ622" s="14"/>
      <c r="AK622" s="14"/>
      <c r="AL622" s="143"/>
      <c r="AM622" s="143"/>
      <c r="AN622" s="143"/>
      <c r="AO622" s="143"/>
      <c r="AP622" s="20"/>
      <c r="AQ622" s="14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</row>
    <row r="623" spans="1:76" s="12" customFormat="1" ht="12.75" x14ac:dyDescent="0.2">
      <c r="A623" s="18"/>
      <c r="B623" s="191"/>
      <c r="C623" s="191"/>
      <c r="D623" s="13"/>
      <c r="G623" s="11"/>
      <c r="H623" s="11"/>
      <c r="I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0"/>
      <c r="AA623" s="14"/>
      <c r="AB623" s="14"/>
      <c r="AC623" s="14"/>
      <c r="AD623" s="142"/>
      <c r="AE623" s="139"/>
      <c r="AF623" s="142"/>
      <c r="AG623" s="142"/>
      <c r="AH623" s="14"/>
      <c r="AI623" s="14"/>
      <c r="AJ623" s="14"/>
      <c r="AK623" s="14"/>
      <c r="AL623" s="143"/>
      <c r="AM623" s="143"/>
      <c r="AN623" s="143"/>
      <c r="AO623" s="143"/>
      <c r="AP623" s="20"/>
      <c r="AQ623" s="14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</row>
    <row r="624" spans="1:76" s="12" customFormat="1" ht="12.75" x14ac:dyDescent="0.2">
      <c r="A624" s="18"/>
      <c r="B624" s="191"/>
      <c r="C624" s="191"/>
      <c r="D624" s="13"/>
      <c r="G624" s="11"/>
      <c r="H624" s="11"/>
      <c r="I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0"/>
      <c r="AA624" s="14"/>
      <c r="AB624" s="14"/>
      <c r="AC624" s="14"/>
      <c r="AD624" s="142"/>
      <c r="AE624" s="139"/>
      <c r="AF624" s="142"/>
      <c r="AG624" s="142"/>
      <c r="AH624" s="14"/>
      <c r="AI624" s="14"/>
      <c r="AJ624" s="14"/>
      <c r="AK624" s="14"/>
      <c r="AL624" s="143"/>
      <c r="AM624" s="143"/>
      <c r="AN624" s="143"/>
      <c r="AO624" s="143"/>
      <c r="AP624" s="20"/>
      <c r="AQ624" s="14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</row>
    <row r="625" spans="1:76" s="12" customFormat="1" ht="12.75" x14ac:dyDescent="0.2">
      <c r="A625" s="18"/>
      <c r="B625" s="191"/>
      <c r="C625" s="191"/>
      <c r="D625" s="13"/>
      <c r="G625" s="11"/>
      <c r="H625" s="11"/>
      <c r="I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0"/>
      <c r="AA625" s="14"/>
      <c r="AB625" s="14"/>
      <c r="AC625" s="14"/>
      <c r="AD625" s="142"/>
      <c r="AE625" s="139"/>
      <c r="AF625" s="142"/>
      <c r="AG625" s="142"/>
      <c r="AH625" s="14"/>
      <c r="AI625" s="14"/>
      <c r="AJ625" s="14"/>
      <c r="AK625" s="14"/>
      <c r="AL625" s="143"/>
      <c r="AM625" s="143"/>
      <c r="AN625" s="143"/>
      <c r="AO625" s="143"/>
      <c r="AP625" s="20"/>
      <c r="AQ625" s="14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</row>
    <row r="626" spans="1:76" s="12" customFormat="1" ht="12.75" x14ac:dyDescent="0.2">
      <c r="A626" s="18"/>
      <c r="B626" s="191"/>
      <c r="C626" s="191"/>
      <c r="D626" s="13"/>
      <c r="G626" s="11"/>
      <c r="H626" s="11"/>
      <c r="I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0"/>
      <c r="AA626" s="14"/>
      <c r="AB626" s="14"/>
      <c r="AC626" s="14"/>
      <c r="AD626" s="142"/>
      <c r="AE626" s="139"/>
      <c r="AF626" s="142"/>
      <c r="AG626" s="142"/>
      <c r="AH626" s="14"/>
      <c r="AI626" s="14"/>
      <c r="AJ626" s="14"/>
      <c r="AK626" s="14"/>
      <c r="AL626" s="143"/>
      <c r="AM626" s="143"/>
      <c r="AN626" s="143"/>
      <c r="AO626" s="143"/>
      <c r="AP626" s="20"/>
      <c r="AQ626" s="14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</row>
    <row r="627" spans="1:76" s="12" customFormat="1" ht="12.75" x14ac:dyDescent="0.2">
      <c r="A627" s="18"/>
      <c r="B627" s="191"/>
      <c r="C627" s="191"/>
      <c r="D627" s="13"/>
      <c r="G627" s="11"/>
      <c r="H627" s="11"/>
      <c r="I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0"/>
      <c r="AA627" s="14"/>
      <c r="AB627" s="14"/>
      <c r="AC627" s="14"/>
      <c r="AD627" s="142"/>
      <c r="AE627" s="139"/>
      <c r="AF627" s="142"/>
      <c r="AG627" s="142"/>
      <c r="AH627" s="14"/>
      <c r="AI627" s="14"/>
      <c r="AJ627" s="14"/>
      <c r="AK627" s="14"/>
      <c r="AL627" s="143"/>
      <c r="AM627" s="143"/>
      <c r="AN627" s="143"/>
      <c r="AO627" s="143"/>
      <c r="AP627" s="20"/>
      <c r="AQ627" s="14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</row>
    <row r="628" spans="1:76" s="12" customFormat="1" ht="12.75" x14ac:dyDescent="0.2">
      <c r="A628" s="18"/>
      <c r="B628" s="191"/>
      <c r="C628" s="191"/>
      <c r="D628" s="13"/>
      <c r="G628" s="11"/>
      <c r="H628" s="11"/>
      <c r="I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0"/>
      <c r="AA628" s="14"/>
      <c r="AB628" s="14"/>
      <c r="AC628" s="14"/>
      <c r="AD628" s="142"/>
      <c r="AE628" s="139"/>
      <c r="AF628" s="142"/>
      <c r="AG628" s="142"/>
      <c r="AH628" s="14"/>
      <c r="AI628" s="14"/>
      <c r="AJ628" s="14"/>
      <c r="AK628" s="14"/>
      <c r="AL628" s="143"/>
      <c r="AM628" s="143"/>
      <c r="AN628" s="143"/>
      <c r="AO628" s="143"/>
      <c r="AP628" s="20"/>
      <c r="AQ628" s="14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</row>
    <row r="629" spans="1:76" s="12" customFormat="1" ht="12.75" x14ac:dyDescent="0.2">
      <c r="A629" s="18"/>
      <c r="B629" s="191"/>
      <c r="C629" s="191"/>
      <c r="D629" s="13"/>
      <c r="G629" s="11"/>
      <c r="H629" s="11"/>
      <c r="I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0"/>
      <c r="AA629" s="14"/>
      <c r="AB629" s="14"/>
      <c r="AC629" s="14"/>
      <c r="AD629" s="142"/>
      <c r="AE629" s="139"/>
      <c r="AF629" s="142"/>
      <c r="AG629" s="142"/>
      <c r="AH629" s="14"/>
      <c r="AI629" s="14"/>
      <c r="AJ629" s="14"/>
      <c r="AK629" s="14"/>
      <c r="AL629" s="143"/>
      <c r="AM629" s="143"/>
      <c r="AN629" s="143"/>
      <c r="AO629" s="143"/>
      <c r="AP629" s="20"/>
      <c r="AQ629" s="14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</row>
    <row r="630" spans="1:76" s="12" customFormat="1" ht="12.75" x14ac:dyDescent="0.2">
      <c r="A630" s="18"/>
      <c r="B630" s="191"/>
      <c r="C630" s="191"/>
      <c r="D630" s="13"/>
      <c r="G630" s="11"/>
      <c r="H630" s="11"/>
      <c r="I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0"/>
      <c r="AA630" s="14"/>
      <c r="AB630" s="14"/>
      <c r="AC630" s="14"/>
      <c r="AD630" s="142"/>
      <c r="AE630" s="139"/>
      <c r="AF630" s="142"/>
      <c r="AG630" s="142"/>
      <c r="AH630" s="14"/>
      <c r="AI630" s="14"/>
      <c r="AJ630" s="14"/>
      <c r="AK630" s="14"/>
      <c r="AL630" s="143"/>
      <c r="AM630" s="143"/>
      <c r="AN630" s="143"/>
      <c r="AO630" s="143"/>
      <c r="AP630" s="20"/>
      <c r="AQ630" s="14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</row>
    <row r="631" spans="1:76" s="12" customFormat="1" ht="12.75" x14ac:dyDescent="0.2">
      <c r="A631" s="18"/>
      <c r="B631" s="191"/>
      <c r="C631" s="191"/>
      <c r="D631" s="13"/>
      <c r="G631" s="11"/>
      <c r="H631" s="11"/>
      <c r="I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0"/>
      <c r="AA631" s="14"/>
      <c r="AB631" s="14"/>
      <c r="AC631" s="14"/>
      <c r="AD631" s="142"/>
      <c r="AE631" s="139"/>
      <c r="AF631" s="142"/>
      <c r="AG631" s="142"/>
      <c r="AH631" s="14"/>
      <c r="AI631" s="14"/>
      <c r="AJ631" s="14"/>
      <c r="AK631" s="14"/>
      <c r="AL631" s="143"/>
      <c r="AM631" s="143"/>
      <c r="AN631" s="143"/>
      <c r="AO631" s="143"/>
      <c r="AP631" s="20"/>
      <c r="AQ631" s="14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</row>
    <row r="632" spans="1:76" s="12" customFormat="1" ht="12.75" x14ac:dyDescent="0.2">
      <c r="A632" s="18"/>
      <c r="B632" s="191"/>
      <c r="C632" s="191"/>
      <c r="D632" s="13"/>
      <c r="G632" s="11"/>
      <c r="H632" s="11"/>
      <c r="I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0"/>
      <c r="AA632" s="14"/>
      <c r="AB632" s="14"/>
      <c r="AC632" s="14"/>
      <c r="AD632" s="142"/>
      <c r="AE632" s="139"/>
      <c r="AF632" s="142"/>
      <c r="AG632" s="142"/>
      <c r="AH632" s="14"/>
      <c r="AI632" s="14"/>
      <c r="AJ632" s="14"/>
      <c r="AK632" s="14"/>
      <c r="AL632" s="143"/>
      <c r="AM632" s="143"/>
      <c r="AN632" s="143"/>
      <c r="AO632" s="143"/>
      <c r="AP632" s="20"/>
      <c r="AQ632" s="14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</row>
    <row r="633" spans="1:76" s="12" customFormat="1" ht="12.75" x14ac:dyDescent="0.2">
      <c r="A633" s="18"/>
      <c r="B633" s="191"/>
      <c r="C633" s="191"/>
      <c r="D633" s="13"/>
      <c r="G633" s="11"/>
      <c r="H633" s="11"/>
      <c r="I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0"/>
      <c r="AA633" s="14"/>
      <c r="AB633" s="14"/>
      <c r="AC633" s="14"/>
      <c r="AD633" s="142"/>
      <c r="AE633" s="139"/>
      <c r="AF633" s="142"/>
      <c r="AG633" s="142"/>
      <c r="AH633" s="14"/>
      <c r="AI633" s="14"/>
      <c r="AJ633" s="14"/>
      <c r="AK633" s="14"/>
      <c r="AL633" s="143"/>
      <c r="AM633" s="143"/>
      <c r="AN633" s="143"/>
      <c r="AO633" s="143"/>
      <c r="AP633" s="20"/>
      <c r="AQ633" s="14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</row>
    <row r="634" spans="1:76" s="12" customFormat="1" ht="12.75" x14ac:dyDescent="0.2">
      <c r="A634" s="18"/>
      <c r="B634" s="191"/>
      <c r="C634" s="191"/>
      <c r="D634" s="13"/>
      <c r="G634" s="11"/>
      <c r="H634" s="11"/>
      <c r="I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0"/>
      <c r="AA634" s="14"/>
      <c r="AB634" s="14"/>
      <c r="AC634" s="14"/>
      <c r="AD634" s="142"/>
      <c r="AE634" s="139"/>
      <c r="AF634" s="142"/>
      <c r="AG634" s="142"/>
      <c r="AH634" s="14"/>
      <c r="AI634" s="14"/>
      <c r="AJ634" s="14"/>
      <c r="AK634" s="14"/>
      <c r="AL634" s="143"/>
      <c r="AM634" s="143"/>
      <c r="AN634" s="143"/>
      <c r="AO634" s="143"/>
      <c r="AP634" s="20"/>
      <c r="AQ634" s="14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</row>
    <row r="635" spans="1:76" s="12" customFormat="1" ht="12.75" x14ac:dyDescent="0.2">
      <c r="A635" s="18"/>
      <c r="B635" s="191"/>
      <c r="C635" s="191"/>
      <c r="D635" s="13"/>
      <c r="G635" s="11"/>
      <c r="H635" s="11"/>
      <c r="I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0"/>
      <c r="AA635" s="14"/>
      <c r="AB635" s="14"/>
      <c r="AC635" s="14"/>
      <c r="AD635" s="142"/>
      <c r="AE635" s="139"/>
      <c r="AF635" s="142"/>
      <c r="AG635" s="142"/>
      <c r="AH635" s="14"/>
      <c r="AI635" s="14"/>
      <c r="AJ635" s="14"/>
      <c r="AK635" s="14"/>
      <c r="AL635" s="143"/>
      <c r="AM635" s="143"/>
      <c r="AN635" s="143"/>
      <c r="AO635" s="143"/>
      <c r="AP635" s="20"/>
      <c r="AQ635" s="14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</row>
    <row r="636" spans="1:76" s="12" customFormat="1" ht="12.75" x14ac:dyDescent="0.2">
      <c r="A636" s="18"/>
      <c r="B636" s="191"/>
      <c r="C636" s="191"/>
      <c r="D636" s="13"/>
      <c r="G636" s="11"/>
      <c r="H636" s="11"/>
      <c r="I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0"/>
      <c r="AA636" s="14"/>
      <c r="AB636" s="14"/>
      <c r="AC636" s="14"/>
      <c r="AD636" s="142"/>
      <c r="AE636" s="139"/>
      <c r="AF636" s="142"/>
      <c r="AG636" s="142"/>
      <c r="AH636" s="14"/>
      <c r="AI636" s="14"/>
      <c r="AJ636" s="14"/>
      <c r="AK636" s="14"/>
      <c r="AL636" s="143"/>
      <c r="AM636" s="143"/>
      <c r="AN636" s="143"/>
      <c r="AO636" s="143"/>
      <c r="AP636" s="20"/>
      <c r="AQ636" s="14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</row>
    <row r="637" spans="1:76" s="12" customFormat="1" ht="12.75" x14ac:dyDescent="0.2">
      <c r="A637" s="18"/>
      <c r="B637" s="191"/>
      <c r="C637" s="191"/>
      <c r="D637" s="13"/>
      <c r="G637" s="11"/>
      <c r="H637" s="11"/>
      <c r="I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0"/>
      <c r="AA637" s="14"/>
      <c r="AB637" s="14"/>
      <c r="AC637" s="14"/>
      <c r="AD637" s="142"/>
      <c r="AE637" s="139"/>
      <c r="AF637" s="142"/>
      <c r="AG637" s="142"/>
      <c r="AH637" s="14"/>
      <c r="AI637" s="14"/>
      <c r="AJ637" s="14"/>
      <c r="AK637" s="14"/>
      <c r="AL637" s="143"/>
      <c r="AM637" s="143"/>
      <c r="AN637" s="143"/>
      <c r="AO637" s="143"/>
      <c r="AP637" s="20"/>
      <c r="AQ637" s="14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</row>
    <row r="638" spans="1:76" s="12" customFormat="1" ht="12.75" x14ac:dyDescent="0.2">
      <c r="A638" s="18"/>
      <c r="B638" s="191"/>
      <c r="C638" s="191"/>
      <c r="D638" s="13"/>
      <c r="G638" s="11"/>
      <c r="H638" s="11"/>
      <c r="I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0"/>
      <c r="AA638" s="14"/>
      <c r="AB638" s="14"/>
      <c r="AC638" s="14"/>
      <c r="AD638" s="142"/>
      <c r="AE638" s="139"/>
      <c r="AF638" s="142"/>
      <c r="AG638" s="142"/>
      <c r="AH638" s="14"/>
      <c r="AI638" s="14"/>
      <c r="AJ638" s="14"/>
      <c r="AK638" s="14"/>
      <c r="AL638" s="143"/>
      <c r="AM638" s="143"/>
      <c r="AN638" s="143"/>
      <c r="AO638" s="143"/>
      <c r="AP638" s="20"/>
      <c r="AQ638" s="14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</row>
    <row r="639" spans="1:76" s="12" customFormat="1" ht="12.75" x14ac:dyDescent="0.2">
      <c r="A639" s="18"/>
      <c r="B639" s="191"/>
      <c r="C639" s="191"/>
      <c r="D639" s="13"/>
      <c r="G639" s="11"/>
      <c r="H639" s="11"/>
      <c r="I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0"/>
      <c r="AA639" s="14"/>
      <c r="AB639" s="14"/>
      <c r="AC639" s="14"/>
      <c r="AD639" s="142"/>
      <c r="AE639" s="139"/>
      <c r="AF639" s="142"/>
      <c r="AG639" s="142"/>
      <c r="AH639" s="14"/>
      <c r="AI639" s="14"/>
      <c r="AJ639" s="14"/>
      <c r="AK639" s="14"/>
      <c r="AL639" s="143"/>
      <c r="AM639" s="143"/>
      <c r="AN639" s="143"/>
      <c r="AO639" s="143"/>
      <c r="AP639" s="20"/>
      <c r="AQ639" s="14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</row>
    <row r="640" spans="1:76" s="12" customFormat="1" ht="12.75" x14ac:dyDescent="0.2">
      <c r="A640" s="18"/>
      <c r="B640" s="191"/>
      <c r="C640" s="191"/>
      <c r="D640" s="13"/>
      <c r="G640" s="11"/>
      <c r="H640" s="11"/>
      <c r="I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0"/>
      <c r="AA640" s="14"/>
      <c r="AB640" s="14"/>
      <c r="AC640" s="14"/>
      <c r="AD640" s="142"/>
      <c r="AE640" s="139"/>
      <c r="AF640" s="142"/>
      <c r="AG640" s="142"/>
      <c r="AH640" s="14"/>
      <c r="AI640" s="14"/>
      <c r="AJ640" s="14"/>
      <c r="AK640" s="14"/>
      <c r="AL640" s="143"/>
      <c r="AM640" s="143"/>
      <c r="AN640" s="143"/>
      <c r="AO640" s="143"/>
      <c r="AP640" s="20"/>
      <c r="AQ640" s="14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</row>
    <row r="641" spans="1:76" s="12" customFormat="1" ht="12.75" x14ac:dyDescent="0.2">
      <c r="A641" s="18"/>
      <c r="B641" s="191"/>
      <c r="C641" s="191"/>
      <c r="D641" s="13"/>
      <c r="G641" s="11"/>
      <c r="H641" s="11"/>
      <c r="I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0"/>
      <c r="AA641" s="14"/>
      <c r="AB641" s="14"/>
      <c r="AC641" s="14"/>
      <c r="AD641" s="142"/>
      <c r="AE641" s="139"/>
      <c r="AF641" s="142"/>
      <c r="AG641" s="142"/>
      <c r="AH641" s="14"/>
      <c r="AI641" s="14"/>
      <c r="AJ641" s="14"/>
      <c r="AK641" s="14"/>
      <c r="AL641" s="143"/>
      <c r="AM641" s="143"/>
      <c r="AN641" s="143"/>
      <c r="AO641" s="143"/>
      <c r="AP641" s="20"/>
      <c r="AQ641" s="14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</row>
    <row r="642" spans="1:76" s="12" customFormat="1" ht="12.75" x14ac:dyDescent="0.2">
      <c r="A642" s="18"/>
      <c r="B642" s="191"/>
      <c r="C642" s="191"/>
      <c r="D642" s="13"/>
      <c r="G642" s="11"/>
      <c r="H642" s="11"/>
      <c r="I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0"/>
      <c r="AA642" s="14"/>
      <c r="AB642" s="14"/>
      <c r="AC642" s="14"/>
      <c r="AD642" s="142"/>
      <c r="AE642" s="139"/>
      <c r="AF642" s="142"/>
      <c r="AG642" s="142"/>
      <c r="AH642" s="14"/>
      <c r="AI642" s="14"/>
      <c r="AJ642" s="14"/>
      <c r="AK642" s="14"/>
      <c r="AL642" s="143"/>
      <c r="AM642" s="143"/>
      <c r="AN642" s="143"/>
      <c r="AO642" s="143"/>
      <c r="AP642" s="20"/>
      <c r="AQ642" s="14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</row>
    <row r="643" spans="1:76" s="12" customFormat="1" ht="12.75" x14ac:dyDescent="0.2">
      <c r="A643" s="18"/>
      <c r="B643" s="191"/>
      <c r="C643" s="191"/>
      <c r="D643" s="13"/>
      <c r="G643" s="11"/>
      <c r="H643" s="11"/>
      <c r="I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0"/>
      <c r="AA643" s="14"/>
      <c r="AB643" s="14"/>
      <c r="AC643" s="14"/>
      <c r="AD643" s="142"/>
      <c r="AE643" s="139"/>
      <c r="AF643" s="142"/>
      <c r="AG643" s="142"/>
      <c r="AH643" s="14"/>
      <c r="AI643" s="14"/>
      <c r="AJ643" s="14"/>
      <c r="AK643" s="14"/>
      <c r="AL643" s="143"/>
      <c r="AM643" s="143"/>
      <c r="AN643" s="143"/>
      <c r="AO643" s="143"/>
      <c r="AP643" s="20"/>
      <c r="AQ643" s="14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</row>
    <row r="644" spans="1:76" s="12" customFormat="1" ht="12.75" x14ac:dyDescent="0.2">
      <c r="A644" s="18"/>
      <c r="B644" s="191"/>
      <c r="C644" s="191"/>
      <c r="D644" s="13"/>
      <c r="G644" s="11"/>
      <c r="H644" s="11"/>
      <c r="I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0"/>
      <c r="AA644" s="14"/>
      <c r="AB644" s="14"/>
      <c r="AC644" s="14"/>
      <c r="AD644" s="142"/>
      <c r="AE644" s="139"/>
      <c r="AF644" s="142"/>
      <c r="AG644" s="142"/>
      <c r="AH644" s="14"/>
      <c r="AI644" s="14"/>
      <c r="AJ644" s="14"/>
      <c r="AK644" s="14"/>
      <c r="AL644" s="143"/>
      <c r="AM644" s="143"/>
      <c r="AN644" s="143"/>
      <c r="AO644" s="143"/>
      <c r="AP644" s="20"/>
      <c r="AQ644" s="14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</row>
    <row r="645" spans="1:76" s="12" customFormat="1" ht="12.75" x14ac:dyDescent="0.2">
      <c r="A645" s="18"/>
      <c r="B645" s="191"/>
      <c r="C645" s="191"/>
      <c r="D645" s="13"/>
      <c r="G645" s="11"/>
      <c r="H645" s="11"/>
      <c r="I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0"/>
      <c r="AA645" s="14"/>
      <c r="AB645" s="14"/>
      <c r="AC645" s="14"/>
      <c r="AD645" s="142"/>
      <c r="AE645" s="139"/>
      <c r="AF645" s="142"/>
      <c r="AG645" s="142"/>
      <c r="AH645" s="14"/>
      <c r="AI645" s="14"/>
      <c r="AJ645" s="14"/>
      <c r="AK645" s="14"/>
      <c r="AL645" s="143"/>
      <c r="AM645" s="143"/>
      <c r="AN645" s="143"/>
      <c r="AO645" s="143"/>
      <c r="AP645" s="20"/>
      <c r="AQ645" s="14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</row>
    <row r="646" spans="1:76" s="12" customFormat="1" ht="12.75" x14ac:dyDescent="0.2">
      <c r="A646" s="18"/>
      <c r="B646" s="191"/>
      <c r="C646" s="191"/>
      <c r="D646" s="13"/>
      <c r="G646" s="11"/>
      <c r="H646" s="11"/>
      <c r="I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0"/>
      <c r="AA646" s="14"/>
      <c r="AB646" s="14"/>
      <c r="AC646" s="14"/>
      <c r="AD646" s="142"/>
      <c r="AE646" s="139"/>
      <c r="AF646" s="142"/>
      <c r="AG646" s="142"/>
      <c r="AH646" s="14"/>
      <c r="AI646" s="14"/>
      <c r="AJ646" s="14"/>
      <c r="AK646" s="14"/>
      <c r="AL646" s="143"/>
      <c r="AM646" s="143"/>
      <c r="AN646" s="143"/>
      <c r="AO646" s="143"/>
      <c r="AP646" s="20"/>
      <c r="AQ646" s="14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</row>
    <row r="647" spans="1:76" s="12" customFormat="1" ht="12.75" x14ac:dyDescent="0.2">
      <c r="A647" s="18"/>
      <c r="B647" s="191"/>
      <c r="C647" s="191"/>
      <c r="D647" s="13"/>
      <c r="G647" s="11"/>
      <c r="H647" s="11"/>
      <c r="I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0"/>
      <c r="AA647" s="14"/>
      <c r="AB647" s="14"/>
      <c r="AC647" s="14"/>
      <c r="AD647" s="142"/>
      <c r="AE647" s="139"/>
      <c r="AF647" s="142"/>
      <c r="AG647" s="142"/>
      <c r="AH647" s="14"/>
      <c r="AI647" s="14"/>
      <c r="AJ647" s="14"/>
      <c r="AK647" s="14"/>
      <c r="AL647" s="143"/>
      <c r="AM647" s="143"/>
      <c r="AN647" s="143"/>
      <c r="AO647" s="143"/>
      <c r="AP647" s="20"/>
      <c r="AQ647" s="14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</row>
    <row r="648" spans="1:76" s="12" customFormat="1" ht="12.75" x14ac:dyDescent="0.2">
      <c r="A648" s="18"/>
      <c r="B648" s="191"/>
      <c r="C648" s="191"/>
      <c r="D648" s="13"/>
      <c r="G648" s="11"/>
      <c r="H648" s="11"/>
      <c r="I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0"/>
      <c r="AA648" s="14"/>
      <c r="AB648" s="14"/>
      <c r="AC648" s="14"/>
      <c r="AD648" s="142"/>
      <c r="AE648" s="139"/>
      <c r="AF648" s="142"/>
      <c r="AG648" s="142"/>
      <c r="AH648" s="14"/>
      <c r="AI648" s="14"/>
      <c r="AJ648" s="14"/>
      <c r="AK648" s="14"/>
      <c r="AL648" s="143"/>
      <c r="AM648" s="143"/>
      <c r="AN648" s="143"/>
      <c r="AO648" s="143"/>
      <c r="AP648" s="20"/>
      <c r="AQ648" s="14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</row>
    <row r="649" spans="1:76" s="12" customFormat="1" ht="12.75" x14ac:dyDescent="0.2">
      <c r="A649" s="18"/>
      <c r="B649" s="191"/>
      <c r="C649" s="191"/>
      <c r="D649" s="13"/>
      <c r="G649" s="11"/>
      <c r="H649" s="11"/>
      <c r="I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0"/>
      <c r="AA649" s="14"/>
      <c r="AB649" s="14"/>
      <c r="AC649" s="14"/>
      <c r="AD649" s="142"/>
      <c r="AE649" s="139"/>
      <c r="AF649" s="142"/>
      <c r="AG649" s="142"/>
      <c r="AH649" s="14"/>
      <c r="AI649" s="14"/>
      <c r="AJ649" s="14"/>
      <c r="AK649" s="14"/>
      <c r="AL649" s="143"/>
      <c r="AM649" s="143"/>
      <c r="AN649" s="143"/>
      <c r="AO649" s="143"/>
      <c r="AP649" s="20"/>
      <c r="AQ649" s="14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</row>
    <row r="650" spans="1:76" s="12" customFormat="1" ht="12.75" x14ac:dyDescent="0.2">
      <c r="A650" s="18"/>
      <c r="B650" s="191"/>
      <c r="C650" s="191"/>
      <c r="D650" s="13"/>
      <c r="G650" s="11"/>
      <c r="H650" s="11"/>
      <c r="I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0"/>
      <c r="AA650" s="14"/>
      <c r="AB650" s="14"/>
      <c r="AC650" s="14"/>
      <c r="AD650" s="142"/>
      <c r="AE650" s="139"/>
      <c r="AF650" s="142"/>
      <c r="AG650" s="142"/>
      <c r="AH650" s="14"/>
      <c r="AI650" s="14"/>
      <c r="AJ650" s="14"/>
      <c r="AK650" s="14"/>
      <c r="AL650" s="143"/>
      <c r="AM650" s="143"/>
      <c r="AN650" s="143"/>
      <c r="AO650" s="143"/>
      <c r="AP650" s="20"/>
      <c r="AQ650" s="14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</row>
    <row r="651" spans="1:76" s="12" customFormat="1" ht="12.75" x14ac:dyDescent="0.2">
      <c r="A651" s="18"/>
      <c r="B651" s="191"/>
      <c r="C651" s="191"/>
      <c r="D651" s="13"/>
      <c r="G651" s="11"/>
      <c r="H651" s="11"/>
      <c r="I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0"/>
      <c r="AA651" s="14"/>
      <c r="AB651" s="14"/>
      <c r="AC651" s="14"/>
      <c r="AD651" s="142"/>
      <c r="AE651" s="139"/>
      <c r="AF651" s="142"/>
      <c r="AG651" s="142"/>
      <c r="AH651" s="14"/>
      <c r="AI651" s="14"/>
      <c r="AJ651" s="14"/>
      <c r="AK651" s="14"/>
      <c r="AL651" s="143"/>
      <c r="AM651" s="143"/>
      <c r="AN651" s="143"/>
      <c r="AO651" s="143"/>
      <c r="AP651" s="20"/>
      <c r="AQ651" s="14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</row>
    <row r="652" spans="1:76" s="12" customFormat="1" ht="12.75" x14ac:dyDescent="0.2">
      <c r="A652" s="18"/>
      <c r="B652" s="191"/>
      <c r="C652" s="191"/>
      <c r="D652" s="13"/>
      <c r="G652" s="11"/>
      <c r="H652" s="11"/>
      <c r="I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0"/>
      <c r="AA652" s="14"/>
      <c r="AB652" s="14"/>
      <c r="AC652" s="14"/>
      <c r="AD652" s="142"/>
      <c r="AE652" s="139"/>
      <c r="AF652" s="142"/>
      <c r="AG652" s="142"/>
      <c r="AH652" s="14"/>
      <c r="AI652" s="14"/>
      <c r="AJ652" s="14"/>
      <c r="AK652" s="14"/>
      <c r="AL652" s="143"/>
      <c r="AM652" s="143"/>
      <c r="AN652" s="143"/>
      <c r="AO652" s="143"/>
      <c r="AP652" s="20"/>
      <c r="AQ652" s="14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</row>
    <row r="653" spans="1:76" s="12" customFormat="1" ht="12.75" x14ac:dyDescent="0.2">
      <c r="A653" s="18"/>
      <c r="B653" s="191"/>
      <c r="C653" s="191"/>
      <c r="D653" s="13"/>
      <c r="G653" s="11"/>
      <c r="H653" s="11"/>
      <c r="I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0"/>
      <c r="AA653" s="14"/>
      <c r="AB653" s="14"/>
      <c r="AC653" s="14"/>
      <c r="AD653" s="142"/>
      <c r="AE653" s="139"/>
      <c r="AF653" s="142"/>
      <c r="AG653" s="142"/>
      <c r="AH653" s="14"/>
      <c r="AI653" s="14"/>
      <c r="AJ653" s="14"/>
      <c r="AK653" s="14"/>
      <c r="AL653" s="143"/>
      <c r="AM653" s="143"/>
      <c r="AN653" s="143"/>
      <c r="AO653" s="143"/>
      <c r="AP653" s="20"/>
      <c r="AQ653" s="14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</row>
    <row r="654" spans="1:76" s="12" customFormat="1" ht="12.75" x14ac:dyDescent="0.2">
      <c r="A654" s="18"/>
      <c r="B654" s="191"/>
      <c r="C654" s="191"/>
      <c r="D654" s="13"/>
      <c r="G654" s="11"/>
      <c r="H654" s="11"/>
      <c r="I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0"/>
      <c r="AA654" s="14"/>
      <c r="AB654" s="14"/>
      <c r="AC654" s="14"/>
      <c r="AD654" s="142"/>
      <c r="AE654" s="139"/>
      <c r="AF654" s="142"/>
      <c r="AG654" s="142"/>
      <c r="AH654" s="14"/>
      <c r="AI654" s="14"/>
      <c r="AJ654" s="14"/>
      <c r="AK654" s="14"/>
      <c r="AL654" s="143"/>
      <c r="AM654" s="143"/>
      <c r="AN654" s="143"/>
      <c r="AO654" s="143"/>
      <c r="AP654" s="20"/>
      <c r="AQ654" s="14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</row>
    <row r="655" spans="1:76" s="12" customFormat="1" ht="12.75" x14ac:dyDescent="0.2">
      <c r="A655" s="18"/>
      <c r="B655" s="191"/>
      <c r="C655" s="191"/>
      <c r="D655" s="13"/>
      <c r="G655" s="11"/>
      <c r="H655" s="11"/>
      <c r="I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0"/>
      <c r="AA655" s="14"/>
      <c r="AB655" s="14"/>
      <c r="AC655" s="14"/>
      <c r="AD655" s="142"/>
      <c r="AE655" s="139"/>
      <c r="AF655" s="142"/>
      <c r="AG655" s="142"/>
      <c r="AH655" s="14"/>
      <c r="AI655" s="14"/>
      <c r="AJ655" s="14"/>
      <c r="AK655" s="14"/>
      <c r="AL655" s="143"/>
      <c r="AM655" s="143"/>
      <c r="AN655" s="143"/>
      <c r="AO655" s="143"/>
      <c r="AP655" s="20"/>
      <c r="AQ655" s="14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</row>
    <row r="656" spans="1:76" s="12" customFormat="1" ht="12.75" x14ac:dyDescent="0.2">
      <c r="A656" s="18"/>
      <c r="B656" s="191"/>
      <c r="C656" s="191"/>
      <c r="D656" s="13"/>
      <c r="G656" s="11"/>
      <c r="H656" s="11"/>
      <c r="I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0"/>
      <c r="AA656" s="14"/>
      <c r="AB656" s="14"/>
      <c r="AC656" s="14"/>
      <c r="AD656" s="142"/>
      <c r="AE656" s="139"/>
      <c r="AF656" s="142"/>
      <c r="AG656" s="142"/>
      <c r="AH656" s="14"/>
      <c r="AI656" s="14"/>
      <c r="AJ656" s="14"/>
      <c r="AK656" s="14"/>
      <c r="AL656" s="143"/>
      <c r="AM656" s="143"/>
      <c r="AN656" s="143"/>
      <c r="AO656" s="143"/>
      <c r="AP656" s="20"/>
      <c r="AQ656" s="14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</row>
    <row r="657" spans="1:76" s="12" customFormat="1" ht="12.75" x14ac:dyDescent="0.2">
      <c r="A657" s="18"/>
      <c r="B657" s="191"/>
      <c r="C657" s="191"/>
      <c r="D657" s="13"/>
      <c r="G657" s="11"/>
      <c r="H657" s="11"/>
      <c r="I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0"/>
      <c r="AA657" s="14"/>
      <c r="AB657" s="14"/>
      <c r="AC657" s="14"/>
      <c r="AD657" s="142"/>
      <c r="AE657" s="139"/>
      <c r="AF657" s="142"/>
      <c r="AG657" s="142"/>
      <c r="AH657" s="14"/>
      <c r="AI657" s="14"/>
      <c r="AJ657" s="14"/>
      <c r="AK657" s="14"/>
      <c r="AL657" s="143"/>
      <c r="AM657" s="143"/>
      <c r="AN657" s="143"/>
      <c r="AO657" s="143"/>
      <c r="AP657" s="20"/>
      <c r="AQ657" s="14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</row>
    <row r="658" spans="1:76" s="12" customFormat="1" ht="12.75" x14ac:dyDescent="0.2">
      <c r="A658" s="18"/>
      <c r="B658" s="191"/>
      <c r="C658" s="191"/>
      <c r="D658" s="13"/>
      <c r="G658" s="11"/>
      <c r="H658" s="11"/>
      <c r="I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0"/>
      <c r="AA658" s="14"/>
      <c r="AB658" s="14"/>
      <c r="AC658" s="14"/>
      <c r="AD658" s="142"/>
      <c r="AE658" s="139"/>
      <c r="AF658" s="142"/>
      <c r="AG658" s="142"/>
      <c r="AH658" s="14"/>
      <c r="AI658" s="14"/>
      <c r="AJ658" s="14"/>
      <c r="AK658" s="14"/>
      <c r="AL658" s="143"/>
      <c r="AM658" s="143"/>
      <c r="AN658" s="143"/>
      <c r="AO658" s="143"/>
      <c r="AP658" s="20"/>
      <c r="AQ658" s="14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</row>
    <row r="659" spans="1:76" s="12" customFormat="1" ht="12.75" x14ac:dyDescent="0.2">
      <c r="A659" s="18"/>
      <c r="B659" s="191"/>
      <c r="C659" s="191"/>
      <c r="D659" s="13"/>
      <c r="G659" s="11"/>
      <c r="H659" s="11"/>
      <c r="I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0"/>
      <c r="AA659" s="14"/>
      <c r="AB659" s="14"/>
      <c r="AC659" s="14"/>
      <c r="AD659" s="142"/>
      <c r="AE659" s="139"/>
      <c r="AF659" s="142"/>
      <c r="AG659" s="142"/>
      <c r="AH659" s="14"/>
      <c r="AI659" s="14"/>
      <c r="AJ659" s="14"/>
      <c r="AK659" s="14"/>
      <c r="AL659" s="143"/>
      <c r="AM659" s="143"/>
      <c r="AN659" s="143"/>
      <c r="AO659" s="143"/>
      <c r="AP659" s="20"/>
      <c r="AQ659" s="14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</row>
    <row r="660" spans="1:76" s="12" customFormat="1" ht="12.75" x14ac:dyDescent="0.2">
      <c r="A660" s="18"/>
      <c r="B660" s="191"/>
      <c r="C660" s="191"/>
      <c r="D660" s="13"/>
      <c r="G660" s="11"/>
      <c r="H660" s="11"/>
      <c r="I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0"/>
      <c r="AA660" s="14"/>
      <c r="AB660" s="14"/>
      <c r="AC660" s="14"/>
      <c r="AD660" s="142"/>
      <c r="AE660" s="139"/>
      <c r="AF660" s="142"/>
      <c r="AG660" s="142"/>
      <c r="AH660" s="14"/>
      <c r="AI660" s="14"/>
      <c r="AJ660" s="14"/>
      <c r="AK660" s="14"/>
      <c r="AL660" s="143"/>
      <c r="AM660" s="143"/>
      <c r="AN660" s="143"/>
      <c r="AO660" s="143"/>
      <c r="AP660" s="20"/>
      <c r="AQ660" s="14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</row>
    <row r="661" spans="1:76" s="12" customFormat="1" ht="12.75" x14ac:dyDescent="0.2">
      <c r="A661" s="18"/>
      <c r="B661" s="191"/>
      <c r="C661" s="191"/>
      <c r="D661" s="13"/>
      <c r="G661" s="11"/>
      <c r="H661" s="11"/>
      <c r="I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0"/>
      <c r="AA661" s="14"/>
      <c r="AB661" s="14"/>
      <c r="AC661" s="14"/>
      <c r="AD661" s="142"/>
      <c r="AE661" s="139"/>
      <c r="AF661" s="142"/>
      <c r="AG661" s="142"/>
      <c r="AH661" s="14"/>
      <c r="AI661" s="14"/>
      <c r="AJ661" s="14"/>
      <c r="AK661" s="14"/>
      <c r="AL661" s="143"/>
      <c r="AM661" s="143"/>
      <c r="AN661" s="143"/>
      <c r="AO661" s="143"/>
      <c r="AP661" s="20"/>
      <c r="AQ661" s="14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</row>
    <row r="662" spans="1:76" s="12" customFormat="1" ht="12.75" x14ac:dyDescent="0.2">
      <c r="A662" s="18"/>
      <c r="B662" s="191"/>
      <c r="C662" s="191"/>
      <c r="D662" s="13"/>
      <c r="G662" s="11"/>
      <c r="H662" s="11"/>
      <c r="I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0"/>
      <c r="AA662" s="14"/>
      <c r="AB662" s="14"/>
      <c r="AC662" s="14"/>
      <c r="AD662" s="142"/>
      <c r="AE662" s="139"/>
      <c r="AF662" s="142"/>
      <c r="AG662" s="142"/>
      <c r="AH662" s="14"/>
      <c r="AI662" s="14"/>
      <c r="AJ662" s="14"/>
      <c r="AK662" s="14"/>
      <c r="AL662" s="143"/>
      <c r="AM662" s="143"/>
      <c r="AN662" s="143"/>
      <c r="AO662" s="143"/>
      <c r="AP662" s="20"/>
      <c r="AQ662" s="14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</row>
    <row r="663" spans="1:76" s="12" customFormat="1" ht="12.75" x14ac:dyDescent="0.2">
      <c r="A663" s="18"/>
      <c r="B663" s="191"/>
      <c r="C663" s="191"/>
      <c r="D663" s="13"/>
      <c r="G663" s="11"/>
      <c r="H663" s="11"/>
      <c r="I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0"/>
      <c r="AA663" s="14"/>
      <c r="AB663" s="14"/>
      <c r="AC663" s="14"/>
      <c r="AD663" s="142"/>
      <c r="AE663" s="139"/>
      <c r="AF663" s="142"/>
      <c r="AG663" s="142"/>
      <c r="AH663" s="14"/>
      <c r="AI663" s="14"/>
      <c r="AJ663" s="14"/>
      <c r="AK663" s="14"/>
      <c r="AL663" s="143"/>
      <c r="AM663" s="143"/>
      <c r="AN663" s="143"/>
      <c r="AO663" s="143"/>
      <c r="AP663" s="20"/>
      <c r="AQ663" s="14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</row>
    <row r="664" spans="1:76" s="12" customFormat="1" ht="12.75" x14ac:dyDescent="0.2">
      <c r="A664" s="18"/>
      <c r="B664" s="191"/>
      <c r="C664" s="191"/>
      <c r="D664" s="13"/>
      <c r="G664" s="11"/>
      <c r="H664" s="11"/>
      <c r="I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0"/>
      <c r="AA664" s="14"/>
      <c r="AB664" s="14"/>
      <c r="AC664" s="14"/>
      <c r="AD664" s="142"/>
      <c r="AE664" s="139"/>
      <c r="AF664" s="142"/>
      <c r="AG664" s="142"/>
      <c r="AH664" s="14"/>
      <c r="AI664" s="14"/>
      <c r="AJ664" s="14"/>
      <c r="AK664" s="14"/>
      <c r="AL664" s="143"/>
      <c r="AM664" s="143"/>
      <c r="AN664" s="143"/>
      <c r="AO664" s="143"/>
      <c r="AP664" s="20"/>
      <c r="AQ664" s="14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</row>
    <row r="665" spans="1:76" s="12" customFormat="1" ht="12.75" x14ac:dyDescent="0.2">
      <c r="A665" s="18"/>
      <c r="B665" s="191"/>
      <c r="C665" s="191"/>
      <c r="D665" s="13"/>
      <c r="G665" s="11"/>
      <c r="H665" s="11"/>
      <c r="I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0"/>
      <c r="AA665" s="14"/>
      <c r="AB665" s="14"/>
      <c r="AC665" s="14"/>
      <c r="AD665" s="142"/>
      <c r="AE665" s="139"/>
      <c r="AF665" s="142"/>
      <c r="AG665" s="142"/>
      <c r="AH665" s="14"/>
      <c r="AI665" s="14"/>
      <c r="AJ665" s="14"/>
      <c r="AK665" s="14"/>
      <c r="AL665" s="143"/>
      <c r="AM665" s="143"/>
      <c r="AN665" s="143"/>
      <c r="AO665" s="143"/>
      <c r="AP665" s="20"/>
      <c r="AQ665" s="14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</row>
    <row r="666" spans="1:76" s="11" customFormat="1" ht="12.75" x14ac:dyDescent="0.2">
      <c r="A666" s="18"/>
      <c r="B666" s="191"/>
      <c r="C666" s="191"/>
      <c r="D666" s="13"/>
      <c r="E666" s="12"/>
      <c r="F666" s="12"/>
      <c r="J666" s="12"/>
      <c r="K666" s="12"/>
      <c r="Z666" s="10"/>
      <c r="AA666" s="14"/>
      <c r="AB666" s="14"/>
      <c r="AC666" s="14"/>
      <c r="AD666" s="142"/>
      <c r="AE666" s="139"/>
      <c r="AF666" s="142"/>
      <c r="AG666" s="142"/>
      <c r="AH666" s="14"/>
      <c r="AI666" s="14"/>
      <c r="AJ666" s="14"/>
      <c r="AK666" s="14"/>
      <c r="AL666" s="143"/>
      <c r="AM666" s="143"/>
      <c r="AN666" s="143"/>
      <c r="AO666" s="143"/>
      <c r="AP666" s="20"/>
      <c r="AQ666" s="14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</row>
    <row r="667" spans="1:76" s="11" customFormat="1" ht="12.75" x14ac:dyDescent="0.2">
      <c r="A667" s="18"/>
      <c r="B667" s="191"/>
      <c r="C667" s="191"/>
      <c r="D667" s="13"/>
      <c r="E667" s="12"/>
      <c r="F667" s="12"/>
      <c r="J667" s="12"/>
      <c r="K667" s="12"/>
      <c r="Z667" s="10"/>
      <c r="AA667" s="14"/>
      <c r="AB667" s="14"/>
      <c r="AC667" s="14"/>
      <c r="AD667" s="142"/>
      <c r="AE667" s="139"/>
      <c r="AF667" s="142"/>
      <c r="AG667" s="142"/>
      <c r="AH667" s="14"/>
      <c r="AI667" s="14"/>
      <c r="AJ667" s="14"/>
      <c r="AK667" s="14"/>
      <c r="AL667" s="143"/>
      <c r="AM667" s="143"/>
      <c r="AN667" s="143"/>
      <c r="AO667" s="143"/>
      <c r="AP667" s="20"/>
      <c r="AQ667" s="14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</row>
    <row r="668" spans="1:76" s="11" customFormat="1" ht="12.75" x14ac:dyDescent="0.2">
      <c r="A668" s="18"/>
      <c r="B668" s="191"/>
      <c r="C668" s="191"/>
      <c r="D668" s="13"/>
      <c r="E668" s="12"/>
      <c r="F668" s="12"/>
      <c r="J668" s="12"/>
      <c r="K668" s="12"/>
      <c r="Z668" s="10"/>
      <c r="AA668" s="14"/>
      <c r="AB668" s="14"/>
      <c r="AC668" s="14"/>
      <c r="AD668" s="142"/>
      <c r="AE668" s="139"/>
      <c r="AF668" s="142"/>
      <c r="AG668" s="142"/>
      <c r="AH668" s="14"/>
      <c r="AI668" s="14"/>
      <c r="AJ668" s="14"/>
      <c r="AK668" s="14"/>
      <c r="AL668" s="143"/>
      <c r="AM668" s="143"/>
      <c r="AN668" s="143"/>
      <c r="AO668" s="143"/>
      <c r="AP668" s="20"/>
      <c r="AQ668" s="14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</row>
    <row r="669" spans="1:76" s="11" customFormat="1" ht="12.75" x14ac:dyDescent="0.2">
      <c r="A669" s="18"/>
      <c r="B669" s="191"/>
      <c r="C669" s="191"/>
      <c r="D669" s="13"/>
      <c r="E669" s="12"/>
      <c r="F669" s="12"/>
      <c r="J669" s="12"/>
      <c r="K669" s="12"/>
      <c r="Z669" s="10"/>
      <c r="AA669" s="14"/>
      <c r="AB669" s="14"/>
      <c r="AC669" s="14"/>
      <c r="AD669" s="142"/>
      <c r="AE669" s="139"/>
      <c r="AF669" s="142"/>
      <c r="AG669" s="142"/>
      <c r="AH669" s="14"/>
      <c r="AI669" s="14"/>
      <c r="AJ669" s="14"/>
      <c r="AK669" s="14"/>
      <c r="AL669" s="143"/>
      <c r="AM669" s="143"/>
      <c r="AN669" s="143"/>
      <c r="AO669" s="143"/>
      <c r="AP669" s="20"/>
      <c r="AQ669" s="14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</row>
    <row r="670" spans="1:76" s="11" customFormat="1" ht="12.75" x14ac:dyDescent="0.2">
      <c r="A670" s="18"/>
      <c r="B670" s="191"/>
      <c r="C670" s="191"/>
      <c r="D670" s="13"/>
      <c r="E670" s="12"/>
      <c r="F670" s="12"/>
      <c r="J670" s="12"/>
      <c r="K670" s="12"/>
      <c r="Z670" s="10"/>
      <c r="AA670" s="14"/>
      <c r="AB670" s="14"/>
      <c r="AC670" s="14"/>
      <c r="AD670" s="142"/>
      <c r="AE670" s="139"/>
      <c r="AF670" s="142"/>
      <c r="AG670" s="142"/>
      <c r="AH670" s="14"/>
      <c r="AI670" s="14"/>
      <c r="AJ670" s="14"/>
      <c r="AK670" s="14"/>
      <c r="AL670" s="143"/>
      <c r="AM670" s="143"/>
      <c r="AN670" s="143"/>
      <c r="AO670" s="143"/>
      <c r="AP670" s="20"/>
      <c r="AQ670" s="14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</row>
    <row r="671" spans="1:76" s="11" customFormat="1" ht="12.75" x14ac:dyDescent="0.2">
      <c r="A671" s="18"/>
      <c r="B671" s="191"/>
      <c r="C671" s="191"/>
      <c r="D671" s="13"/>
      <c r="E671" s="12"/>
      <c r="F671" s="12"/>
      <c r="J671" s="12"/>
      <c r="K671" s="12"/>
      <c r="Z671" s="10"/>
      <c r="AA671" s="14"/>
      <c r="AB671" s="14"/>
      <c r="AC671" s="14"/>
      <c r="AD671" s="142"/>
      <c r="AE671" s="139"/>
      <c r="AF671" s="142"/>
      <c r="AG671" s="142"/>
      <c r="AH671" s="14"/>
      <c r="AI671" s="14"/>
      <c r="AJ671" s="14"/>
      <c r="AK671" s="14"/>
      <c r="AL671" s="143"/>
      <c r="AM671" s="143"/>
      <c r="AN671" s="143"/>
      <c r="AO671" s="143"/>
      <c r="AP671" s="20"/>
      <c r="AQ671" s="14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</row>
    <row r="672" spans="1:76" s="11" customFormat="1" ht="12.75" x14ac:dyDescent="0.2">
      <c r="A672" s="18"/>
      <c r="B672" s="191"/>
      <c r="C672" s="191"/>
      <c r="D672" s="13"/>
      <c r="E672" s="12"/>
      <c r="F672" s="12"/>
      <c r="J672" s="12"/>
      <c r="K672" s="12"/>
      <c r="Z672" s="10"/>
      <c r="AA672" s="14"/>
      <c r="AB672" s="14"/>
      <c r="AC672" s="14"/>
      <c r="AD672" s="142"/>
      <c r="AE672" s="139"/>
      <c r="AF672" s="142"/>
      <c r="AG672" s="142"/>
      <c r="AH672" s="14"/>
      <c r="AI672" s="14"/>
      <c r="AJ672" s="14"/>
      <c r="AK672" s="14"/>
      <c r="AL672" s="143"/>
      <c r="AM672" s="143"/>
      <c r="AN672" s="143"/>
      <c r="AO672" s="143"/>
      <c r="AP672" s="20"/>
      <c r="AQ672" s="14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</row>
    <row r="673" spans="1:76" s="11" customFormat="1" ht="12.75" x14ac:dyDescent="0.2">
      <c r="A673" s="18"/>
      <c r="B673" s="191"/>
      <c r="C673" s="191"/>
      <c r="D673" s="13"/>
      <c r="E673" s="12"/>
      <c r="F673" s="12"/>
      <c r="J673" s="12"/>
      <c r="K673" s="12"/>
      <c r="Z673" s="10"/>
      <c r="AA673" s="14"/>
      <c r="AB673" s="14"/>
      <c r="AC673" s="14"/>
      <c r="AD673" s="142"/>
      <c r="AE673" s="139"/>
      <c r="AF673" s="142"/>
      <c r="AG673" s="142"/>
      <c r="AH673" s="14"/>
      <c r="AI673" s="14"/>
      <c r="AJ673" s="14"/>
      <c r="AK673" s="14"/>
      <c r="AL673" s="143"/>
      <c r="AM673" s="143"/>
      <c r="AN673" s="143"/>
      <c r="AO673" s="143"/>
      <c r="AP673" s="20"/>
      <c r="AQ673" s="14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</row>
    <row r="674" spans="1:76" s="11" customFormat="1" ht="12.75" x14ac:dyDescent="0.2">
      <c r="A674" s="18"/>
      <c r="B674" s="191"/>
      <c r="C674" s="191"/>
      <c r="D674" s="13"/>
      <c r="E674" s="12"/>
      <c r="F674" s="12"/>
      <c r="J674" s="12"/>
      <c r="K674" s="12"/>
      <c r="Z674" s="10"/>
      <c r="AA674" s="14"/>
      <c r="AB674" s="14"/>
      <c r="AC674" s="14"/>
      <c r="AD674" s="142"/>
      <c r="AE674" s="139"/>
      <c r="AF674" s="142"/>
      <c r="AG674" s="142"/>
      <c r="AH674" s="14"/>
      <c r="AI674" s="14"/>
      <c r="AJ674" s="14"/>
      <c r="AK674" s="14"/>
      <c r="AL674" s="143"/>
      <c r="AM674" s="143"/>
      <c r="AN674" s="143"/>
      <c r="AO674" s="143"/>
      <c r="AP674" s="20"/>
      <c r="AQ674" s="14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</row>
    <row r="675" spans="1:76" s="11" customFormat="1" ht="12.75" x14ac:dyDescent="0.2">
      <c r="A675" s="18"/>
      <c r="B675" s="191"/>
      <c r="C675" s="191"/>
      <c r="D675" s="13"/>
      <c r="E675" s="12"/>
      <c r="F675" s="12"/>
      <c r="J675" s="12"/>
      <c r="K675" s="12"/>
      <c r="Z675" s="10"/>
      <c r="AA675" s="14"/>
      <c r="AB675" s="14"/>
      <c r="AC675" s="14"/>
      <c r="AD675" s="142"/>
      <c r="AE675" s="139"/>
      <c r="AF675" s="142"/>
      <c r="AG675" s="142"/>
      <c r="AH675" s="14"/>
      <c r="AI675" s="14"/>
      <c r="AJ675" s="14"/>
      <c r="AK675" s="14"/>
      <c r="AL675" s="143"/>
      <c r="AM675" s="143"/>
      <c r="AN675" s="143"/>
      <c r="AO675" s="143"/>
      <c r="AP675" s="20"/>
      <c r="AQ675" s="14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</row>
    <row r="676" spans="1:76" s="11" customFormat="1" ht="12.75" x14ac:dyDescent="0.2">
      <c r="A676" s="18"/>
      <c r="B676" s="188"/>
      <c r="C676" s="188"/>
      <c r="D676" s="4"/>
      <c r="E676" s="1"/>
      <c r="F676" s="1"/>
      <c r="J676" s="1"/>
      <c r="K676" s="1"/>
      <c r="Z676" s="10"/>
      <c r="AA676" s="14"/>
      <c r="AB676" s="14"/>
      <c r="AC676" s="14"/>
      <c r="AD676" s="142"/>
      <c r="AE676" s="138"/>
      <c r="AF676" s="142"/>
      <c r="AG676" s="142"/>
      <c r="AH676" s="14"/>
      <c r="AI676" s="14"/>
      <c r="AJ676" s="14"/>
      <c r="AK676" s="14"/>
      <c r="AL676" s="143"/>
      <c r="AM676" s="143"/>
      <c r="AN676" s="143"/>
      <c r="AO676" s="143"/>
      <c r="AP676" s="20"/>
      <c r="AQ676" s="14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</row>
    <row r="677" spans="1:76" s="11" customFormat="1" ht="12.75" x14ac:dyDescent="0.2">
      <c r="A677" s="18"/>
      <c r="B677" s="191"/>
      <c r="C677" s="191"/>
      <c r="D677" s="13"/>
      <c r="E677" s="12"/>
      <c r="F677" s="12"/>
      <c r="J677" s="12"/>
      <c r="K677" s="12"/>
      <c r="Z677" s="10"/>
      <c r="AA677" s="14"/>
      <c r="AB677" s="14"/>
      <c r="AC677" s="14"/>
      <c r="AD677" s="142"/>
      <c r="AE677" s="138"/>
      <c r="AF677" s="142"/>
      <c r="AG677" s="142"/>
      <c r="AH677" s="14"/>
      <c r="AI677" s="14"/>
      <c r="AJ677" s="14"/>
      <c r="AK677" s="14"/>
      <c r="AL677" s="143"/>
      <c r="AM677" s="143"/>
      <c r="AN677" s="143"/>
      <c r="AO677" s="143"/>
      <c r="AP677" s="20"/>
      <c r="AQ677" s="14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</row>
    <row r="678" spans="1:76" s="11" customFormat="1" ht="12.75" x14ac:dyDescent="0.2">
      <c r="A678" s="18"/>
      <c r="B678" s="191"/>
      <c r="C678" s="191"/>
      <c r="D678" s="13"/>
      <c r="E678" s="12"/>
      <c r="F678" s="12"/>
      <c r="J678" s="12"/>
      <c r="K678" s="12"/>
      <c r="Z678" s="10"/>
      <c r="AA678" s="14"/>
      <c r="AB678" s="14"/>
      <c r="AC678" s="14"/>
      <c r="AD678" s="142"/>
      <c r="AE678" s="138"/>
      <c r="AF678" s="142"/>
      <c r="AG678" s="142"/>
      <c r="AH678" s="14"/>
      <c r="AI678" s="14"/>
      <c r="AJ678" s="14"/>
      <c r="AK678" s="14"/>
      <c r="AL678" s="143"/>
      <c r="AM678" s="143"/>
      <c r="AN678" s="143"/>
      <c r="AO678" s="143"/>
      <c r="AP678" s="20"/>
      <c r="AQ678" s="14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</row>
    <row r="679" spans="1:76" s="11" customFormat="1" ht="12.75" x14ac:dyDescent="0.2">
      <c r="A679" s="18"/>
      <c r="B679" s="191"/>
      <c r="C679" s="191"/>
      <c r="D679" s="13"/>
      <c r="E679" s="12"/>
      <c r="F679" s="12"/>
      <c r="J679" s="12"/>
      <c r="K679" s="12"/>
      <c r="Z679" s="10"/>
      <c r="AA679" s="14"/>
      <c r="AB679" s="14"/>
      <c r="AC679" s="14"/>
      <c r="AD679" s="142"/>
      <c r="AE679" s="138"/>
      <c r="AF679" s="142"/>
      <c r="AG679" s="142"/>
      <c r="AH679" s="14"/>
      <c r="AI679" s="14"/>
      <c r="AJ679" s="14"/>
      <c r="AK679" s="14"/>
      <c r="AL679" s="143"/>
      <c r="AM679" s="143"/>
      <c r="AN679" s="143"/>
      <c r="AO679" s="143"/>
      <c r="AP679" s="20"/>
      <c r="AQ679" s="14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</row>
    <row r="680" spans="1:76" s="11" customFormat="1" ht="12.75" x14ac:dyDescent="0.2">
      <c r="A680" s="18"/>
      <c r="B680" s="191"/>
      <c r="C680" s="191"/>
      <c r="D680" s="13"/>
      <c r="E680" s="12"/>
      <c r="F680" s="12"/>
      <c r="J680" s="12"/>
      <c r="K680" s="12"/>
      <c r="Z680" s="10"/>
      <c r="AA680" s="14"/>
      <c r="AB680" s="14"/>
      <c r="AC680" s="14"/>
      <c r="AD680" s="142"/>
      <c r="AE680" s="138"/>
      <c r="AF680" s="142"/>
      <c r="AG680" s="142"/>
      <c r="AH680" s="14"/>
      <c r="AI680" s="14"/>
      <c r="AJ680" s="14"/>
      <c r="AK680" s="14"/>
      <c r="AL680" s="143"/>
      <c r="AM680" s="143"/>
      <c r="AN680" s="143"/>
      <c r="AO680" s="143"/>
      <c r="AP680" s="20"/>
      <c r="AQ680" s="14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</row>
    <row r="681" spans="1:76" s="11" customFormat="1" ht="12.75" x14ac:dyDescent="0.2">
      <c r="A681" s="18"/>
      <c r="B681" s="191"/>
      <c r="C681" s="191"/>
      <c r="D681" s="13"/>
      <c r="E681" s="12"/>
      <c r="F681" s="12"/>
      <c r="J681" s="12"/>
      <c r="K681" s="12"/>
      <c r="Z681" s="10"/>
      <c r="AA681" s="14"/>
      <c r="AB681" s="14"/>
      <c r="AC681" s="14"/>
      <c r="AD681" s="142"/>
      <c r="AE681" s="138"/>
      <c r="AF681" s="142"/>
      <c r="AG681" s="142"/>
      <c r="AH681" s="14"/>
      <c r="AI681" s="14"/>
      <c r="AJ681" s="14"/>
      <c r="AK681" s="14"/>
      <c r="AL681" s="143"/>
      <c r="AM681" s="143"/>
      <c r="AN681" s="143"/>
      <c r="AO681" s="143"/>
      <c r="AP681" s="20"/>
      <c r="AQ681" s="14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</row>
    <row r="682" spans="1:76" s="11" customFormat="1" ht="12.75" x14ac:dyDescent="0.2">
      <c r="A682" s="18"/>
      <c r="B682" s="191"/>
      <c r="C682" s="191"/>
      <c r="D682" s="13"/>
      <c r="E682" s="12"/>
      <c r="F682" s="12"/>
      <c r="J682" s="12"/>
      <c r="K682" s="12"/>
      <c r="Z682" s="10"/>
      <c r="AA682" s="14"/>
      <c r="AB682" s="14"/>
      <c r="AC682" s="14"/>
      <c r="AD682" s="142"/>
      <c r="AE682" s="138"/>
      <c r="AF682" s="142"/>
      <c r="AG682" s="142"/>
      <c r="AH682" s="14"/>
      <c r="AI682" s="14"/>
      <c r="AJ682" s="14"/>
      <c r="AK682" s="14"/>
      <c r="AL682" s="143"/>
      <c r="AM682" s="143"/>
      <c r="AN682" s="143"/>
      <c r="AO682" s="143"/>
      <c r="AP682" s="20"/>
      <c r="AQ682" s="14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</row>
    <row r="683" spans="1:76" s="11" customFormat="1" ht="12.75" x14ac:dyDescent="0.2">
      <c r="A683" s="18"/>
      <c r="B683" s="191"/>
      <c r="C683" s="191"/>
      <c r="D683" s="13"/>
      <c r="E683" s="12"/>
      <c r="F683" s="12"/>
      <c r="J683" s="12"/>
      <c r="K683" s="12"/>
      <c r="Z683" s="10"/>
      <c r="AA683" s="14"/>
      <c r="AB683" s="14"/>
      <c r="AC683" s="14"/>
      <c r="AD683" s="142"/>
      <c r="AE683" s="138"/>
      <c r="AF683" s="142"/>
      <c r="AG683" s="142"/>
      <c r="AH683" s="14"/>
      <c r="AI683" s="14"/>
      <c r="AJ683" s="14"/>
      <c r="AK683" s="14"/>
      <c r="AL683" s="143"/>
      <c r="AM683" s="143"/>
      <c r="AN683" s="143"/>
      <c r="AO683" s="143"/>
      <c r="AP683" s="20"/>
      <c r="AQ683" s="14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</row>
    <row r="684" spans="1:76" s="11" customFormat="1" ht="12.75" x14ac:dyDescent="0.2">
      <c r="A684" s="18"/>
      <c r="B684" s="191"/>
      <c r="C684" s="191"/>
      <c r="D684" s="13"/>
      <c r="E684" s="12"/>
      <c r="F684" s="12"/>
      <c r="J684" s="12"/>
      <c r="K684" s="12"/>
      <c r="Z684" s="10"/>
      <c r="AA684" s="14"/>
      <c r="AB684" s="14"/>
      <c r="AC684" s="14"/>
      <c r="AD684" s="142"/>
      <c r="AE684" s="138"/>
      <c r="AF684" s="142"/>
      <c r="AG684" s="142"/>
      <c r="AH684" s="14"/>
      <c r="AI684" s="14"/>
      <c r="AJ684" s="14"/>
      <c r="AK684" s="14"/>
      <c r="AL684" s="143"/>
      <c r="AM684" s="143"/>
      <c r="AN684" s="143"/>
      <c r="AO684" s="143"/>
      <c r="AP684" s="20"/>
      <c r="AQ684" s="14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</row>
    <row r="685" spans="1:76" s="11" customFormat="1" ht="12.75" x14ac:dyDescent="0.2">
      <c r="A685" s="1"/>
      <c r="B685" s="191"/>
      <c r="C685" s="191"/>
      <c r="D685" s="13"/>
      <c r="E685" s="12"/>
      <c r="F685" s="12"/>
      <c r="G685" s="2"/>
      <c r="J685" s="12"/>
      <c r="K685" s="12"/>
      <c r="Z685" s="10"/>
      <c r="AA685" s="14"/>
      <c r="AB685" s="14"/>
      <c r="AC685" s="14"/>
      <c r="AD685" s="142"/>
      <c r="AE685" s="138"/>
      <c r="AF685" s="142"/>
      <c r="AG685" s="142"/>
      <c r="AH685" s="14"/>
      <c r="AI685" s="14"/>
      <c r="AJ685" s="14"/>
      <c r="AK685" s="14"/>
      <c r="AL685" s="143"/>
      <c r="AM685" s="143"/>
      <c r="AN685" s="143"/>
      <c r="AO685" s="143"/>
      <c r="AP685" s="20"/>
      <c r="AQ685" s="14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</row>
    <row r="686" spans="1:76" s="11" customFormat="1" ht="12.75" x14ac:dyDescent="0.2">
      <c r="A686" s="18"/>
      <c r="B686" s="191"/>
      <c r="C686" s="191"/>
      <c r="D686" s="13"/>
      <c r="E686" s="12"/>
      <c r="F686" s="12"/>
      <c r="J686" s="12"/>
      <c r="K686" s="12"/>
      <c r="Z686" s="10"/>
      <c r="AA686" s="14"/>
      <c r="AB686" s="14"/>
      <c r="AC686" s="14"/>
      <c r="AD686" s="142"/>
      <c r="AE686" s="138"/>
      <c r="AF686" s="142"/>
      <c r="AG686" s="142"/>
      <c r="AH686" s="14"/>
      <c r="AI686" s="14"/>
      <c r="AJ686" s="14"/>
      <c r="AK686" s="14"/>
      <c r="AL686" s="143"/>
      <c r="AM686" s="143"/>
      <c r="AN686" s="143"/>
      <c r="AO686" s="143"/>
      <c r="AP686" s="20"/>
      <c r="AQ686" s="14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</row>
    <row r="687" spans="1:76" s="11" customFormat="1" ht="12.75" x14ac:dyDescent="0.2">
      <c r="A687" s="18"/>
      <c r="B687" s="191"/>
      <c r="C687" s="191"/>
      <c r="D687" s="13"/>
      <c r="E687" s="12"/>
      <c r="F687" s="12"/>
      <c r="J687" s="12"/>
      <c r="K687" s="12"/>
      <c r="Z687" s="10"/>
      <c r="AA687" s="14"/>
      <c r="AB687" s="14"/>
      <c r="AC687" s="14"/>
      <c r="AD687" s="142"/>
      <c r="AE687" s="138"/>
      <c r="AF687" s="142"/>
      <c r="AG687" s="142"/>
      <c r="AH687" s="14"/>
      <c r="AI687" s="14"/>
      <c r="AJ687" s="14"/>
      <c r="AK687" s="14"/>
      <c r="AL687" s="143"/>
      <c r="AM687" s="143"/>
      <c r="AN687" s="143"/>
      <c r="AO687" s="143"/>
      <c r="AP687" s="20"/>
      <c r="AQ687" s="14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</row>
    <row r="688" spans="1:76" s="11" customFormat="1" ht="12.75" x14ac:dyDescent="0.2">
      <c r="A688" s="18"/>
      <c r="B688" s="191"/>
      <c r="C688" s="191"/>
      <c r="D688" s="13"/>
      <c r="E688" s="12"/>
      <c r="F688" s="12"/>
      <c r="J688" s="12"/>
      <c r="K688" s="12"/>
      <c r="Z688" s="10"/>
      <c r="AA688" s="14"/>
      <c r="AB688" s="14"/>
      <c r="AC688" s="14"/>
      <c r="AD688" s="142"/>
      <c r="AE688" s="138"/>
      <c r="AF688" s="142"/>
      <c r="AG688" s="142"/>
      <c r="AH688" s="14"/>
      <c r="AI688" s="14"/>
      <c r="AJ688" s="14"/>
      <c r="AK688" s="14"/>
      <c r="AL688" s="143"/>
      <c r="AM688" s="143"/>
      <c r="AN688" s="143"/>
      <c r="AO688" s="143"/>
      <c r="AP688" s="20"/>
      <c r="AQ688" s="14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</row>
    <row r="689" spans="1:76" s="11" customFormat="1" ht="12.75" x14ac:dyDescent="0.2">
      <c r="A689" s="18"/>
      <c r="B689" s="191"/>
      <c r="C689" s="191"/>
      <c r="D689" s="13"/>
      <c r="E689" s="12"/>
      <c r="F689" s="12"/>
      <c r="J689" s="12"/>
      <c r="K689" s="12"/>
      <c r="Z689" s="10"/>
      <c r="AA689" s="14"/>
      <c r="AB689" s="14"/>
      <c r="AC689" s="14"/>
      <c r="AD689" s="142"/>
      <c r="AE689" s="138"/>
      <c r="AF689" s="142"/>
      <c r="AG689" s="142"/>
      <c r="AH689" s="14"/>
      <c r="AI689" s="14"/>
      <c r="AJ689" s="14"/>
      <c r="AK689" s="14"/>
      <c r="AL689" s="143"/>
      <c r="AM689" s="143"/>
      <c r="AN689" s="143"/>
      <c r="AO689" s="143"/>
      <c r="AP689" s="20"/>
      <c r="AQ689" s="14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</row>
    <row r="690" spans="1:76" s="11" customFormat="1" ht="12.75" x14ac:dyDescent="0.2">
      <c r="A690" s="18"/>
      <c r="B690" s="191"/>
      <c r="C690" s="191"/>
      <c r="D690" s="13"/>
      <c r="E690" s="12"/>
      <c r="F690" s="12"/>
      <c r="J690" s="12"/>
      <c r="K690" s="12"/>
      <c r="Z690" s="10"/>
      <c r="AA690" s="14"/>
      <c r="AB690" s="14"/>
      <c r="AC690" s="14"/>
      <c r="AD690" s="142"/>
      <c r="AE690" s="138"/>
      <c r="AF690" s="142"/>
      <c r="AG690" s="142"/>
      <c r="AH690" s="14"/>
      <c r="AI690" s="14"/>
      <c r="AJ690" s="14"/>
      <c r="AK690" s="14"/>
      <c r="AL690" s="143"/>
      <c r="AM690" s="143"/>
      <c r="AN690" s="143"/>
      <c r="AO690" s="143"/>
      <c r="AP690" s="20"/>
      <c r="AQ690" s="14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</row>
    <row r="691" spans="1:76" s="11" customFormat="1" ht="12.75" x14ac:dyDescent="0.2">
      <c r="A691" s="18"/>
      <c r="B691" s="191"/>
      <c r="C691" s="191"/>
      <c r="D691" s="13"/>
      <c r="E691" s="12"/>
      <c r="F691" s="12"/>
      <c r="J691" s="12"/>
      <c r="K691" s="12"/>
      <c r="Z691" s="10"/>
      <c r="AA691" s="14"/>
      <c r="AB691" s="14"/>
      <c r="AC691" s="14"/>
      <c r="AD691" s="142"/>
      <c r="AE691" s="138"/>
      <c r="AF691" s="142"/>
      <c r="AG691" s="142"/>
      <c r="AH691" s="14"/>
      <c r="AI691" s="14"/>
      <c r="AJ691" s="14"/>
      <c r="AK691" s="14"/>
      <c r="AL691" s="143"/>
      <c r="AM691" s="143"/>
      <c r="AN691" s="143"/>
      <c r="AO691" s="143"/>
      <c r="AP691" s="20"/>
      <c r="AQ691" s="14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</row>
    <row r="692" spans="1:76" s="11" customFormat="1" ht="12.75" x14ac:dyDescent="0.2">
      <c r="A692" s="18"/>
      <c r="B692" s="191"/>
      <c r="C692" s="191"/>
      <c r="D692" s="13"/>
      <c r="E692" s="12"/>
      <c r="F692" s="12"/>
      <c r="J692" s="12"/>
      <c r="K692" s="12"/>
      <c r="Z692" s="10"/>
      <c r="AA692" s="14"/>
      <c r="AB692" s="14"/>
      <c r="AC692" s="14"/>
      <c r="AD692" s="142"/>
      <c r="AE692" s="138"/>
      <c r="AF692" s="142"/>
      <c r="AG692" s="142"/>
      <c r="AH692" s="14"/>
      <c r="AI692" s="14"/>
      <c r="AJ692" s="14"/>
      <c r="AK692" s="14"/>
      <c r="AL692" s="143"/>
      <c r="AM692" s="143"/>
      <c r="AN692" s="143"/>
      <c r="AO692" s="143"/>
      <c r="AP692" s="20"/>
      <c r="AQ692" s="14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</row>
    <row r="693" spans="1:76" s="11" customFormat="1" ht="12.75" x14ac:dyDescent="0.2">
      <c r="A693" s="18"/>
      <c r="B693" s="191"/>
      <c r="C693" s="191"/>
      <c r="D693" s="13"/>
      <c r="E693" s="12"/>
      <c r="F693" s="12"/>
      <c r="J693" s="12"/>
      <c r="K693" s="12"/>
      <c r="Z693" s="10"/>
      <c r="AA693" s="14"/>
      <c r="AB693" s="14"/>
      <c r="AC693" s="14"/>
      <c r="AD693" s="142"/>
      <c r="AE693" s="138"/>
      <c r="AF693" s="142"/>
      <c r="AG693" s="142"/>
      <c r="AH693" s="14"/>
      <c r="AI693" s="14"/>
      <c r="AJ693" s="14"/>
      <c r="AK693" s="14"/>
      <c r="AL693" s="143"/>
      <c r="AM693" s="143"/>
      <c r="AN693" s="143"/>
      <c r="AO693" s="143"/>
      <c r="AP693" s="20"/>
      <c r="AQ693" s="14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</row>
    <row r="694" spans="1:76" s="11" customFormat="1" ht="12.75" x14ac:dyDescent="0.2">
      <c r="A694" s="18"/>
      <c r="B694" s="191"/>
      <c r="C694" s="191"/>
      <c r="D694" s="13"/>
      <c r="E694" s="12"/>
      <c r="F694" s="12"/>
      <c r="J694" s="12"/>
      <c r="K694" s="12"/>
      <c r="Z694" s="10"/>
      <c r="AA694" s="14"/>
      <c r="AB694" s="14"/>
      <c r="AC694" s="14"/>
      <c r="AD694" s="142"/>
      <c r="AE694" s="138"/>
      <c r="AF694" s="142"/>
      <c r="AG694" s="142"/>
      <c r="AH694" s="14"/>
      <c r="AI694" s="14"/>
      <c r="AJ694" s="14"/>
      <c r="AK694" s="14"/>
      <c r="AL694" s="143"/>
      <c r="AM694" s="143"/>
      <c r="AN694" s="143"/>
      <c r="AO694" s="143"/>
      <c r="AP694" s="20"/>
      <c r="AQ694" s="14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</row>
    <row r="695" spans="1:76" s="11" customFormat="1" ht="12.75" x14ac:dyDescent="0.2">
      <c r="A695" s="18"/>
      <c r="B695" s="191"/>
      <c r="C695" s="191"/>
      <c r="D695" s="13"/>
      <c r="E695" s="12"/>
      <c r="F695" s="12"/>
      <c r="J695" s="12"/>
      <c r="K695" s="12"/>
      <c r="Z695" s="10"/>
      <c r="AA695" s="14"/>
      <c r="AB695" s="14"/>
      <c r="AC695" s="14"/>
      <c r="AD695" s="142"/>
      <c r="AE695" s="138"/>
      <c r="AF695" s="142"/>
      <c r="AG695" s="142"/>
      <c r="AH695" s="14"/>
      <c r="AI695" s="14"/>
      <c r="AJ695" s="14"/>
      <c r="AK695" s="14"/>
      <c r="AL695" s="143"/>
      <c r="AM695" s="143"/>
      <c r="AN695" s="143"/>
      <c r="AO695" s="143"/>
      <c r="AP695" s="20"/>
      <c r="AQ695" s="14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</row>
    <row r="696" spans="1:76" s="11" customFormat="1" ht="12.75" x14ac:dyDescent="0.2">
      <c r="A696" s="18"/>
      <c r="B696" s="191"/>
      <c r="C696" s="191"/>
      <c r="D696" s="13"/>
      <c r="E696" s="12"/>
      <c r="F696" s="12"/>
      <c r="J696" s="12"/>
      <c r="K696" s="12"/>
      <c r="Z696" s="10"/>
      <c r="AA696" s="14"/>
      <c r="AB696" s="14"/>
      <c r="AC696" s="14"/>
      <c r="AD696" s="142"/>
      <c r="AE696" s="138"/>
      <c r="AF696" s="142"/>
      <c r="AG696" s="142"/>
      <c r="AH696" s="14"/>
      <c r="AI696" s="14"/>
      <c r="AJ696" s="14"/>
      <c r="AK696" s="14"/>
      <c r="AL696" s="143"/>
      <c r="AM696" s="143"/>
      <c r="AN696" s="143"/>
      <c r="AO696" s="143"/>
      <c r="AP696" s="20"/>
      <c r="AQ696" s="14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</row>
    <row r="697" spans="1:76" s="11" customFormat="1" ht="12.75" x14ac:dyDescent="0.2">
      <c r="A697" s="18"/>
      <c r="B697" s="191"/>
      <c r="C697" s="191"/>
      <c r="D697" s="13"/>
      <c r="E697" s="12"/>
      <c r="F697" s="12"/>
      <c r="J697" s="12"/>
      <c r="K697" s="12"/>
      <c r="Z697" s="10"/>
      <c r="AA697" s="14"/>
      <c r="AB697" s="14"/>
      <c r="AC697" s="14"/>
      <c r="AD697" s="142"/>
      <c r="AE697" s="138"/>
      <c r="AF697" s="142"/>
      <c r="AG697" s="142"/>
      <c r="AH697" s="14"/>
      <c r="AI697" s="14"/>
      <c r="AJ697" s="14"/>
      <c r="AK697" s="14"/>
      <c r="AL697" s="143"/>
      <c r="AM697" s="143"/>
      <c r="AN697" s="143"/>
      <c r="AO697" s="143"/>
      <c r="AP697" s="20"/>
      <c r="AQ697" s="14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</row>
    <row r="698" spans="1:76" s="12" customFormat="1" ht="12.75" x14ac:dyDescent="0.2">
      <c r="A698" s="18"/>
      <c r="B698" s="191"/>
      <c r="C698" s="191"/>
      <c r="D698" s="13"/>
      <c r="G698" s="11"/>
      <c r="H698" s="11"/>
      <c r="I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0"/>
      <c r="AA698" s="14"/>
      <c r="AB698" s="14"/>
      <c r="AC698" s="14"/>
      <c r="AD698" s="142"/>
      <c r="AE698" s="138"/>
      <c r="AF698" s="142"/>
      <c r="AG698" s="142"/>
      <c r="AH698" s="14"/>
      <c r="AI698" s="14"/>
      <c r="AJ698" s="14"/>
      <c r="AK698" s="14"/>
      <c r="AL698" s="143"/>
      <c r="AM698" s="143"/>
      <c r="AN698" s="143"/>
      <c r="AO698" s="143"/>
      <c r="AP698" s="20"/>
      <c r="AQ698" s="14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</row>
    <row r="699" spans="1:76" s="12" customFormat="1" ht="12.75" x14ac:dyDescent="0.2">
      <c r="A699" s="18"/>
      <c r="B699" s="191"/>
      <c r="C699" s="191"/>
      <c r="D699" s="13"/>
      <c r="G699" s="11"/>
      <c r="H699" s="11"/>
      <c r="I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0"/>
      <c r="AA699" s="14"/>
      <c r="AB699" s="14"/>
      <c r="AC699" s="14"/>
      <c r="AD699" s="142"/>
      <c r="AE699" s="138"/>
      <c r="AF699" s="142"/>
      <c r="AG699" s="142"/>
      <c r="AH699" s="14"/>
      <c r="AI699" s="14"/>
      <c r="AJ699" s="14"/>
      <c r="AK699" s="14"/>
      <c r="AL699" s="143"/>
      <c r="AM699" s="143"/>
      <c r="AN699" s="143"/>
      <c r="AO699" s="143"/>
      <c r="AP699" s="20"/>
      <c r="AQ699" s="14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</row>
    <row r="700" spans="1:76" s="12" customFormat="1" ht="12.75" x14ac:dyDescent="0.2">
      <c r="A700" s="18"/>
      <c r="B700" s="191"/>
      <c r="C700" s="191"/>
      <c r="D700" s="13"/>
      <c r="G700" s="11"/>
      <c r="H700" s="11"/>
      <c r="I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0"/>
      <c r="AA700" s="14"/>
      <c r="AB700" s="14"/>
      <c r="AC700" s="14"/>
      <c r="AD700" s="142"/>
      <c r="AE700" s="138"/>
      <c r="AF700" s="142"/>
      <c r="AG700" s="142"/>
      <c r="AH700" s="14"/>
      <c r="AI700" s="14"/>
      <c r="AJ700" s="14"/>
      <c r="AK700" s="14"/>
      <c r="AL700" s="143"/>
      <c r="AM700" s="143"/>
      <c r="AN700" s="143"/>
      <c r="AO700" s="143"/>
      <c r="AP700" s="20"/>
      <c r="AQ700" s="14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</row>
    <row r="701" spans="1:76" s="12" customFormat="1" ht="12.75" x14ac:dyDescent="0.2">
      <c r="A701" s="18"/>
      <c r="B701" s="191"/>
      <c r="C701" s="191"/>
      <c r="D701" s="13"/>
      <c r="G701" s="11"/>
      <c r="H701" s="11"/>
      <c r="I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0"/>
      <c r="AA701" s="14"/>
      <c r="AB701" s="14"/>
      <c r="AC701" s="14"/>
      <c r="AD701" s="142"/>
      <c r="AE701" s="138"/>
      <c r="AF701" s="142"/>
      <c r="AG701" s="142"/>
      <c r="AH701" s="14"/>
      <c r="AI701" s="14"/>
      <c r="AJ701" s="14"/>
      <c r="AK701" s="14"/>
      <c r="AL701" s="143"/>
      <c r="AM701" s="143"/>
      <c r="AN701" s="143"/>
      <c r="AO701" s="143"/>
      <c r="AP701" s="20"/>
      <c r="AQ701" s="14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</row>
    <row r="702" spans="1:76" s="12" customFormat="1" ht="12.75" x14ac:dyDescent="0.2">
      <c r="A702" s="18"/>
      <c r="B702" s="191"/>
      <c r="C702" s="191"/>
      <c r="D702" s="13"/>
      <c r="G702" s="11"/>
      <c r="H702" s="11"/>
      <c r="I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0"/>
      <c r="AA702" s="14"/>
      <c r="AB702" s="14"/>
      <c r="AC702" s="14"/>
      <c r="AD702" s="142"/>
      <c r="AE702" s="138"/>
      <c r="AF702" s="142"/>
      <c r="AG702" s="142"/>
      <c r="AH702" s="14"/>
      <c r="AI702" s="14"/>
      <c r="AJ702" s="14"/>
      <c r="AK702" s="14"/>
      <c r="AL702" s="143"/>
      <c r="AM702" s="143"/>
      <c r="AN702" s="143"/>
      <c r="AO702" s="143"/>
      <c r="AP702" s="20"/>
      <c r="AQ702" s="14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</row>
    <row r="703" spans="1:76" s="12" customFormat="1" ht="12.75" x14ac:dyDescent="0.2">
      <c r="A703" s="18"/>
      <c r="B703" s="191"/>
      <c r="C703" s="191"/>
      <c r="D703" s="13"/>
      <c r="G703" s="11"/>
      <c r="H703" s="11"/>
      <c r="I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0"/>
      <c r="AA703" s="14"/>
      <c r="AB703" s="14"/>
      <c r="AC703" s="14"/>
      <c r="AD703" s="142"/>
      <c r="AE703" s="138"/>
      <c r="AF703" s="142"/>
      <c r="AG703" s="142"/>
      <c r="AH703" s="14"/>
      <c r="AI703" s="14"/>
      <c r="AJ703" s="14"/>
      <c r="AK703" s="14"/>
      <c r="AL703" s="143"/>
      <c r="AM703" s="143"/>
      <c r="AN703" s="143"/>
      <c r="AO703" s="143"/>
      <c r="AP703" s="20"/>
      <c r="AQ703" s="14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</row>
    <row r="704" spans="1:76" s="12" customFormat="1" ht="12.75" x14ac:dyDescent="0.2">
      <c r="A704" s="18"/>
      <c r="B704" s="191"/>
      <c r="C704" s="191"/>
      <c r="D704" s="13"/>
      <c r="G704" s="11"/>
      <c r="H704" s="11"/>
      <c r="I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0"/>
      <c r="AA704" s="14"/>
      <c r="AB704" s="14"/>
      <c r="AC704" s="14"/>
      <c r="AD704" s="142"/>
      <c r="AE704" s="138"/>
      <c r="AF704" s="142"/>
      <c r="AG704" s="142"/>
      <c r="AH704" s="14"/>
      <c r="AI704" s="14"/>
      <c r="AJ704" s="14"/>
      <c r="AK704" s="14"/>
      <c r="AL704" s="143"/>
      <c r="AM704" s="143"/>
      <c r="AN704" s="143"/>
      <c r="AO704" s="143"/>
      <c r="AP704" s="20"/>
      <c r="AQ704" s="14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</row>
    <row r="705" spans="1:76" s="12" customFormat="1" ht="12.75" x14ac:dyDescent="0.2">
      <c r="A705" s="18"/>
      <c r="B705" s="191"/>
      <c r="C705" s="191"/>
      <c r="D705" s="13"/>
      <c r="G705" s="11"/>
      <c r="H705" s="11"/>
      <c r="I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0"/>
      <c r="AA705" s="14"/>
      <c r="AB705" s="14"/>
      <c r="AC705" s="14"/>
      <c r="AD705" s="142"/>
      <c r="AE705" s="138"/>
      <c r="AF705" s="142"/>
      <c r="AG705" s="142"/>
      <c r="AH705" s="14"/>
      <c r="AI705" s="14"/>
      <c r="AJ705" s="14"/>
      <c r="AK705" s="14"/>
      <c r="AL705" s="143"/>
      <c r="AM705" s="143"/>
      <c r="AN705" s="143"/>
      <c r="AO705" s="143"/>
      <c r="AP705" s="20"/>
      <c r="AQ705" s="14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</row>
    <row r="706" spans="1:76" s="12" customFormat="1" ht="12.75" x14ac:dyDescent="0.2">
      <c r="A706" s="18"/>
      <c r="B706" s="191"/>
      <c r="C706" s="191"/>
      <c r="D706" s="13"/>
      <c r="G706" s="11"/>
      <c r="H706" s="11"/>
      <c r="I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0"/>
      <c r="AA706" s="14"/>
      <c r="AB706" s="14"/>
      <c r="AC706" s="14"/>
      <c r="AD706" s="142"/>
      <c r="AE706" s="138"/>
      <c r="AF706" s="142"/>
      <c r="AG706" s="142"/>
      <c r="AH706" s="14"/>
      <c r="AI706" s="14"/>
      <c r="AJ706" s="14"/>
      <c r="AK706" s="14"/>
      <c r="AL706" s="143"/>
      <c r="AM706" s="143"/>
      <c r="AN706" s="143"/>
      <c r="AO706" s="143"/>
      <c r="AP706" s="20"/>
      <c r="AQ706" s="14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</row>
    <row r="707" spans="1:76" s="12" customFormat="1" ht="12.75" x14ac:dyDescent="0.2">
      <c r="A707" s="18"/>
      <c r="B707" s="191"/>
      <c r="C707" s="191"/>
      <c r="D707" s="13"/>
      <c r="G707" s="11"/>
      <c r="H707" s="11"/>
      <c r="I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0"/>
      <c r="AA707" s="14"/>
      <c r="AB707" s="14"/>
      <c r="AC707" s="14"/>
      <c r="AD707" s="142"/>
      <c r="AE707" s="138"/>
      <c r="AF707" s="142"/>
      <c r="AG707" s="142"/>
      <c r="AH707" s="14"/>
      <c r="AI707" s="14"/>
      <c r="AJ707" s="14"/>
      <c r="AK707" s="14"/>
      <c r="AL707" s="143"/>
      <c r="AM707" s="143"/>
      <c r="AN707" s="143"/>
      <c r="AO707" s="143"/>
      <c r="AP707" s="20"/>
      <c r="AQ707" s="14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</row>
    <row r="708" spans="1:76" s="12" customFormat="1" ht="12.75" x14ac:dyDescent="0.2">
      <c r="A708" s="18"/>
      <c r="B708" s="191"/>
      <c r="C708" s="191"/>
      <c r="D708" s="13"/>
      <c r="G708" s="11"/>
      <c r="H708" s="11"/>
      <c r="I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0"/>
      <c r="AA708" s="14"/>
      <c r="AB708" s="14"/>
      <c r="AC708" s="14"/>
      <c r="AD708" s="142"/>
      <c r="AE708" s="139"/>
      <c r="AF708" s="142"/>
      <c r="AG708" s="142"/>
      <c r="AH708" s="14"/>
      <c r="AI708" s="14"/>
      <c r="AJ708" s="14"/>
      <c r="AK708" s="14"/>
      <c r="AL708" s="143"/>
      <c r="AM708" s="143"/>
      <c r="AN708" s="143"/>
      <c r="AO708" s="143"/>
      <c r="AP708" s="20"/>
      <c r="AQ708" s="14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</row>
    <row r="709" spans="1:76" s="12" customFormat="1" ht="12.75" x14ac:dyDescent="0.2">
      <c r="A709" s="18"/>
      <c r="B709" s="191"/>
      <c r="C709" s="191"/>
      <c r="D709" s="13"/>
      <c r="G709" s="11"/>
      <c r="H709" s="11"/>
      <c r="I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0"/>
      <c r="AA709" s="14"/>
      <c r="AB709" s="14"/>
      <c r="AC709" s="14"/>
      <c r="AD709" s="142"/>
      <c r="AE709" s="139"/>
      <c r="AF709" s="142"/>
      <c r="AG709" s="142"/>
      <c r="AH709" s="14"/>
      <c r="AI709" s="14"/>
      <c r="AJ709" s="14"/>
      <c r="AK709" s="14"/>
      <c r="AL709" s="143"/>
      <c r="AM709" s="143"/>
      <c r="AN709" s="143"/>
      <c r="AO709" s="143"/>
      <c r="AP709" s="20"/>
      <c r="AQ709" s="14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</row>
    <row r="710" spans="1:76" s="12" customFormat="1" ht="12.75" x14ac:dyDescent="0.2">
      <c r="A710" s="18"/>
      <c r="B710" s="191"/>
      <c r="C710" s="191"/>
      <c r="D710" s="13"/>
      <c r="G710" s="11"/>
      <c r="H710" s="11"/>
      <c r="I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0"/>
      <c r="AA710" s="14"/>
      <c r="AB710" s="14"/>
      <c r="AC710" s="14"/>
      <c r="AD710" s="142"/>
      <c r="AE710" s="139"/>
      <c r="AF710" s="142"/>
      <c r="AG710" s="142"/>
      <c r="AH710" s="14"/>
      <c r="AI710" s="14"/>
      <c r="AJ710" s="14"/>
      <c r="AK710" s="14"/>
      <c r="AL710" s="143"/>
      <c r="AM710" s="143"/>
      <c r="AN710" s="143"/>
      <c r="AO710" s="143"/>
      <c r="AP710" s="20"/>
      <c r="AQ710" s="14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</row>
    <row r="711" spans="1:76" s="12" customFormat="1" ht="12.75" x14ac:dyDescent="0.2">
      <c r="A711" s="18"/>
      <c r="B711" s="191"/>
      <c r="C711" s="191"/>
      <c r="D711" s="13"/>
      <c r="G711" s="11"/>
      <c r="H711" s="11"/>
      <c r="I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0"/>
      <c r="AA711" s="14"/>
      <c r="AB711" s="14"/>
      <c r="AC711" s="14"/>
      <c r="AD711" s="142"/>
      <c r="AE711" s="139"/>
      <c r="AF711" s="142"/>
      <c r="AG711" s="142"/>
      <c r="AH711" s="14"/>
      <c r="AI711" s="14"/>
      <c r="AJ711" s="14"/>
      <c r="AK711" s="14"/>
      <c r="AL711" s="143"/>
      <c r="AM711" s="143"/>
      <c r="AN711" s="143"/>
      <c r="AO711" s="143"/>
      <c r="AP711" s="20"/>
      <c r="AQ711" s="14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</row>
    <row r="712" spans="1:76" s="12" customFormat="1" ht="12.75" x14ac:dyDescent="0.2">
      <c r="A712" s="18"/>
      <c r="B712" s="191"/>
      <c r="C712" s="191"/>
      <c r="D712" s="13"/>
      <c r="G712" s="11"/>
      <c r="H712" s="11"/>
      <c r="I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0"/>
      <c r="AA712" s="14"/>
      <c r="AB712" s="14"/>
      <c r="AC712" s="14"/>
      <c r="AD712" s="142"/>
      <c r="AE712" s="139"/>
      <c r="AF712" s="142"/>
      <c r="AG712" s="142"/>
      <c r="AH712" s="14"/>
      <c r="AI712" s="14"/>
      <c r="AJ712" s="14"/>
      <c r="AK712" s="14"/>
      <c r="AL712" s="143"/>
      <c r="AM712" s="143"/>
      <c r="AN712" s="143"/>
      <c r="AO712" s="143"/>
      <c r="AP712" s="20"/>
      <c r="AQ712" s="14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</row>
    <row r="713" spans="1:76" s="12" customFormat="1" ht="12.75" x14ac:dyDescent="0.2">
      <c r="A713" s="18"/>
      <c r="B713" s="191"/>
      <c r="C713" s="191"/>
      <c r="D713" s="13"/>
      <c r="G713" s="11"/>
      <c r="H713" s="11"/>
      <c r="I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0"/>
      <c r="AA713" s="14"/>
      <c r="AB713" s="14"/>
      <c r="AC713" s="14"/>
      <c r="AD713" s="142"/>
      <c r="AE713" s="139"/>
      <c r="AF713" s="142"/>
      <c r="AG713" s="142"/>
      <c r="AH713" s="14"/>
      <c r="AI713" s="14"/>
      <c r="AJ713" s="14"/>
      <c r="AK713" s="14"/>
      <c r="AL713" s="143"/>
      <c r="AM713" s="143"/>
      <c r="AN713" s="143"/>
      <c r="AO713" s="143"/>
      <c r="AP713" s="20"/>
      <c r="AQ713" s="14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</row>
    <row r="714" spans="1:76" s="12" customFormat="1" ht="12.75" x14ac:dyDescent="0.2">
      <c r="A714" s="18"/>
      <c r="B714" s="191"/>
      <c r="C714" s="191"/>
      <c r="D714" s="13"/>
      <c r="G714" s="11"/>
      <c r="H714" s="11"/>
      <c r="I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0"/>
      <c r="AA714" s="14"/>
      <c r="AB714" s="14"/>
      <c r="AC714" s="14"/>
      <c r="AD714" s="142"/>
      <c r="AE714" s="139"/>
      <c r="AF714" s="142"/>
      <c r="AG714" s="142"/>
      <c r="AH714" s="14"/>
      <c r="AI714" s="14"/>
      <c r="AJ714" s="14"/>
      <c r="AK714" s="14"/>
      <c r="AL714" s="143"/>
      <c r="AM714" s="143"/>
      <c r="AN714" s="143"/>
      <c r="AO714" s="143"/>
      <c r="AP714" s="20"/>
      <c r="AQ714" s="14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</row>
    <row r="715" spans="1:76" s="12" customFormat="1" ht="12.75" x14ac:dyDescent="0.2">
      <c r="A715" s="18"/>
      <c r="B715" s="191"/>
      <c r="C715" s="191"/>
      <c r="D715" s="13"/>
      <c r="G715" s="11"/>
      <c r="H715" s="11"/>
      <c r="I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0"/>
      <c r="AA715" s="14"/>
      <c r="AB715" s="14"/>
      <c r="AC715" s="14"/>
      <c r="AD715" s="142"/>
      <c r="AE715" s="139"/>
      <c r="AF715" s="142"/>
      <c r="AG715" s="142"/>
      <c r="AH715" s="14"/>
      <c r="AI715" s="14"/>
      <c r="AJ715" s="14"/>
      <c r="AK715" s="14"/>
      <c r="AL715" s="143"/>
      <c r="AM715" s="143"/>
      <c r="AN715" s="143"/>
      <c r="AO715" s="143"/>
      <c r="AP715" s="20"/>
      <c r="AQ715" s="14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</row>
    <row r="716" spans="1:76" s="12" customFormat="1" ht="12.75" x14ac:dyDescent="0.2">
      <c r="A716" s="18"/>
      <c r="B716" s="191"/>
      <c r="C716" s="191"/>
      <c r="D716" s="13"/>
      <c r="G716" s="11"/>
      <c r="H716" s="11"/>
      <c r="I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0"/>
      <c r="AA716" s="14"/>
      <c r="AB716" s="14"/>
      <c r="AC716" s="14"/>
      <c r="AD716" s="142"/>
      <c r="AE716" s="139"/>
      <c r="AF716" s="142"/>
      <c r="AG716" s="142"/>
      <c r="AH716" s="14"/>
      <c r="AI716" s="14"/>
      <c r="AJ716" s="14"/>
      <c r="AK716" s="14"/>
      <c r="AL716" s="143"/>
      <c r="AM716" s="143"/>
      <c r="AN716" s="143"/>
      <c r="AO716" s="143"/>
      <c r="AP716" s="20"/>
      <c r="AQ716" s="14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</row>
    <row r="717" spans="1:76" s="12" customFormat="1" ht="12.75" x14ac:dyDescent="0.2">
      <c r="A717" s="18"/>
      <c r="B717" s="191"/>
      <c r="C717" s="191"/>
      <c r="D717" s="13"/>
      <c r="G717" s="11"/>
      <c r="H717" s="11"/>
      <c r="I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0"/>
      <c r="AA717" s="14"/>
      <c r="AB717" s="14"/>
      <c r="AC717" s="14"/>
      <c r="AD717" s="142"/>
      <c r="AE717" s="139"/>
      <c r="AF717" s="142"/>
      <c r="AG717" s="142"/>
      <c r="AH717" s="14"/>
      <c r="AI717" s="14"/>
      <c r="AJ717" s="14"/>
      <c r="AK717" s="14"/>
      <c r="AL717" s="143"/>
      <c r="AM717" s="143"/>
      <c r="AN717" s="143"/>
      <c r="AO717" s="143"/>
      <c r="AP717" s="20"/>
      <c r="AQ717" s="14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</row>
    <row r="718" spans="1:76" s="12" customFormat="1" ht="12.75" x14ac:dyDescent="0.2">
      <c r="A718" s="18"/>
      <c r="B718" s="191"/>
      <c r="C718" s="191"/>
      <c r="D718" s="13"/>
      <c r="G718" s="11"/>
      <c r="H718" s="11"/>
      <c r="I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0"/>
      <c r="AA718" s="14"/>
      <c r="AB718" s="14"/>
      <c r="AC718" s="14"/>
      <c r="AD718" s="142"/>
      <c r="AE718" s="139"/>
      <c r="AF718" s="142"/>
      <c r="AG718" s="142"/>
      <c r="AH718" s="14"/>
      <c r="AI718" s="14"/>
      <c r="AJ718" s="14"/>
      <c r="AK718" s="14"/>
      <c r="AL718" s="143"/>
      <c r="AM718" s="143"/>
      <c r="AN718" s="143"/>
      <c r="AO718" s="143"/>
      <c r="AP718" s="20"/>
      <c r="AQ718" s="14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</row>
    <row r="719" spans="1:76" s="12" customFormat="1" ht="12.75" x14ac:dyDescent="0.2">
      <c r="A719" s="18"/>
      <c r="B719" s="191"/>
      <c r="C719" s="191"/>
      <c r="D719" s="13"/>
      <c r="G719" s="11"/>
      <c r="H719" s="11"/>
      <c r="I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0"/>
      <c r="AA719" s="14"/>
      <c r="AB719" s="14"/>
      <c r="AC719" s="14"/>
      <c r="AD719" s="142"/>
      <c r="AE719" s="139"/>
      <c r="AF719" s="142"/>
      <c r="AG719" s="142"/>
      <c r="AH719" s="14"/>
      <c r="AI719" s="14"/>
      <c r="AJ719" s="14"/>
      <c r="AK719" s="14"/>
      <c r="AL719" s="143"/>
      <c r="AM719" s="143"/>
      <c r="AN719" s="143"/>
      <c r="AO719" s="143"/>
      <c r="AP719" s="20"/>
      <c r="AQ719" s="14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</row>
    <row r="720" spans="1:76" s="12" customFormat="1" ht="12.75" x14ac:dyDescent="0.2">
      <c r="A720" s="18"/>
      <c r="B720" s="191"/>
      <c r="C720" s="191"/>
      <c r="D720" s="13"/>
      <c r="G720" s="11"/>
      <c r="H720" s="11"/>
      <c r="I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0"/>
      <c r="AA720" s="14"/>
      <c r="AB720" s="14"/>
      <c r="AC720" s="14"/>
      <c r="AD720" s="142"/>
      <c r="AE720" s="139"/>
      <c r="AF720" s="142"/>
      <c r="AG720" s="142"/>
      <c r="AH720" s="14"/>
      <c r="AI720" s="14"/>
      <c r="AJ720" s="14"/>
      <c r="AK720" s="14"/>
      <c r="AL720" s="143"/>
      <c r="AM720" s="143"/>
      <c r="AN720" s="143"/>
      <c r="AO720" s="143"/>
      <c r="AP720" s="20"/>
      <c r="AQ720" s="14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</row>
    <row r="721" spans="1:76" s="12" customFormat="1" ht="12.75" x14ac:dyDescent="0.2">
      <c r="A721" s="18"/>
      <c r="B721" s="191"/>
      <c r="C721" s="191"/>
      <c r="D721" s="13"/>
      <c r="G721" s="11"/>
      <c r="H721" s="11"/>
      <c r="I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0"/>
      <c r="AA721" s="14"/>
      <c r="AB721" s="14"/>
      <c r="AC721" s="14"/>
      <c r="AD721" s="142"/>
      <c r="AE721" s="139"/>
      <c r="AF721" s="142"/>
      <c r="AG721" s="142"/>
      <c r="AH721" s="14"/>
      <c r="AI721" s="14"/>
      <c r="AJ721" s="14"/>
      <c r="AK721" s="14"/>
      <c r="AL721" s="143"/>
      <c r="AM721" s="143"/>
      <c r="AN721" s="143"/>
      <c r="AO721" s="143"/>
      <c r="AP721" s="20"/>
      <c r="AQ721" s="14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</row>
    <row r="722" spans="1:76" s="12" customFormat="1" ht="12.75" x14ac:dyDescent="0.2">
      <c r="A722" s="18"/>
      <c r="B722" s="191"/>
      <c r="C722" s="191"/>
      <c r="D722" s="13"/>
      <c r="G722" s="11"/>
      <c r="H722" s="11"/>
      <c r="I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0"/>
      <c r="AA722" s="14"/>
      <c r="AB722" s="14"/>
      <c r="AC722" s="14"/>
      <c r="AD722" s="142"/>
      <c r="AE722" s="139"/>
      <c r="AF722" s="142"/>
      <c r="AG722" s="142"/>
      <c r="AH722" s="14"/>
      <c r="AI722" s="14"/>
      <c r="AJ722" s="14"/>
      <c r="AK722" s="14"/>
      <c r="AL722" s="143"/>
      <c r="AM722" s="143"/>
      <c r="AN722" s="143"/>
      <c r="AO722" s="143"/>
      <c r="AP722" s="20"/>
      <c r="AQ722" s="14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</row>
    <row r="723" spans="1:76" s="12" customFormat="1" ht="12.75" x14ac:dyDescent="0.2">
      <c r="A723" s="18"/>
      <c r="B723" s="191"/>
      <c r="C723" s="191"/>
      <c r="D723" s="13"/>
      <c r="G723" s="11"/>
      <c r="H723" s="11"/>
      <c r="I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0"/>
      <c r="AA723" s="14"/>
      <c r="AB723" s="14"/>
      <c r="AC723" s="14"/>
      <c r="AD723" s="142"/>
      <c r="AE723" s="139"/>
      <c r="AF723" s="142"/>
      <c r="AG723" s="142"/>
      <c r="AH723" s="14"/>
      <c r="AI723" s="14"/>
      <c r="AJ723" s="14"/>
      <c r="AK723" s="14"/>
      <c r="AL723" s="143"/>
      <c r="AM723" s="143"/>
      <c r="AN723" s="143"/>
      <c r="AO723" s="143"/>
      <c r="AP723" s="20"/>
      <c r="AQ723" s="14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</row>
    <row r="724" spans="1:76" s="12" customFormat="1" ht="12.75" x14ac:dyDescent="0.2">
      <c r="A724" s="18"/>
      <c r="B724" s="191"/>
      <c r="C724" s="191"/>
      <c r="D724" s="13"/>
      <c r="G724" s="11"/>
      <c r="H724" s="11"/>
      <c r="I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0"/>
      <c r="AA724" s="14"/>
      <c r="AB724" s="14"/>
      <c r="AC724" s="14"/>
      <c r="AD724" s="142"/>
      <c r="AE724" s="139"/>
      <c r="AF724" s="142"/>
      <c r="AG724" s="142"/>
      <c r="AH724" s="14"/>
      <c r="AI724" s="14"/>
      <c r="AJ724" s="14"/>
      <c r="AK724" s="14"/>
      <c r="AL724" s="143"/>
      <c r="AM724" s="143"/>
      <c r="AN724" s="143"/>
      <c r="AO724" s="143"/>
      <c r="AP724" s="20"/>
      <c r="AQ724" s="14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</row>
    <row r="725" spans="1:76" s="12" customFormat="1" ht="12.75" x14ac:dyDescent="0.2">
      <c r="A725" s="18"/>
      <c r="B725" s="191"/>
      <c r="C725" s="191"/>
      <c r="D725" s="13"/>
      <c r="G725" s="11"/>
      <c r="H725" s="11"/>
      <c r="I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0"/>
      <c r="AA725" s="14"/>
      <c r="AB725" s="14"/>
      <c r="AC725" s="14"/>
      <c r="AD725" s="142"/>
      <c r="AE725" s="139"/>
      <c r="AF725" s="142"/>
      <c r="AG725" s="142"/>
      <c r="AH725" s="14"/>
      <c r="AI725" s="14"/>
      <c r="AJ725" s="14"/>
      <c r="AK725" s="14"/>
      <c r="AL725" s="143"/>
      <c r="AM725" s="143"/>
      <c r="AN725" s="143"/>
      <c r="AO725" s="143"/>
      <c r="AP725" s="20"/>
      <c r="AQ725" s="14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</row>
    <row r="726" spans="1:76" s="12" customFormat="1" ht="12.75" x14ac:dyDescent="0.2">
      <c r="A726" s="18"/>
      <c r="B726" s="191"/>
      <c r="C726" s="191"/>
      <c r="D726" s="13"/>
      <c r="G726" s="11"/>
      <c r="H726" s="11"/>
      <c r="I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0"/>
      <c r="AA726" s="14"/>
      <c r="AB726" s="14"/>
      <c r="AC726" s="14"/>
      <c r="AD726" s="142"/>
      <c r="AE726" s="139"/>
      <c r="AF726" s="142"/>
      <c r="AG726" s="142"/>
      <c r="AH726" s="14"/>
      <c r="AI726" s="14"/>
      <c r="AJ726" s="14"/>
      <c r="AK726" s="14"/>
      <c r="AL726" s="143"/>
      <c r="AM726" s="143"/>
      <c r="AN726" s="143"/>
      <c r="AO726" s="143"/>
      <c r="AP726" s="20"/>
      <c r="AQ726" s="14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</row>
    <row r="727" spans="1:76" s="12" customFormat="1" ht="12.75" x14ac:dyDescent="0.2">
      <c r="A727" s="18"/>
      <c r="B727" s="191"/>
      <c r="C727" s="191"/>
      <c r="D727" s="13"/>
      <c r="G727" s="11"/>
      <c r="H727" s="11"/>
      <c r="I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0"/>
      <c r="AA727" s="14"/>
      <c r="AB727" s="14"/>
      <c r="AC727" s="14"/>
      <c r="AD727" s="142"/>
      <c r="AE727" s="139"/>
      <c r="AF727" s="142"/>
      <c r="AG727" s="142"/>
      <c r="AH727" s="14"/>
      <c r="AI727" s="14"/>
      <c r="AJ727" s="14"/>
      <c r="AK727" s="14"/>
      <c r="AL727" s="143"/>
      <c r="AM727" s="143"/>
      <c r="AN727" s="143"/>
      <c r="AO727" s="143"/>
      <c r="AP727" s="20"/>
      <c r="AQ727" s="14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</row>
    <row r="728" spans="1:76" s="12" customFormat="1" ht="12.75" x14ac:dyDescent="0.2">
      <c r="A728" s="18"/>
      <c r="B728" s="191"/>
      <c r="C728" s="191"/>
      <c r="D728" s="13"/>
      <c r="G728" s="11"/>
      <c r="H728" s="11"/>
      <c r="I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0"/>
      <c r="AA728" s="14"/>
      <c r="AB728" s="14"/>
      <c r="AC728" s="14"/>
      <c r="AD728" s="142"/>
      <c r="AE728" s="139"/>
      <c r="AF728" s="142"/>
      <c r="AG728" s="142"/>
      <c r="AH728" s="14"/>
      <c r="AI728" s="14"/>
      <c r="AJ728" s="14"/>
      <c r="AK728" s="14"/>
      <c r="AL728" s="143"/>
      <c r="AM728" s="143"/>
      <c r="AN728" s="143"/>
      <c r="AO728" s="143"/>
      <c r="AP728" s="20"/>
      <c r="AQ728" s="14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</row>
    <row r="729" spans="1:76" s="12" customFormat="1" ht="12.75" x14ac:dyDescent="0.2">
      <c r="A729" s="18"/>
      <c r="B729" s="191"/>
      <c r="C729" s="191"/>
      <c r="D729" s="13"/>
      <c r="G729" s="11"/>
      <c r="H729" s="11"/>
      <c r="I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0"/>
      <c r="AA729" s="14"/>
      <c r="AB729" s="14"/>
      <c r="AC729" s="14"/>
      <c r="AD729" s="142"/>
      <c r="AE729" s="139"/>
      <c r="AF729" s="142"/>
      <c r="AG729" s="142"/>
      <c r="AH729" s="14"/>
      <c r="AI729" s="14"/>
      <c r="AJ729" s="14"/>
      <c r="AK729" s="14"/>
      <c r="AL729" s="143"/>
      <c r="AM729" s="143"/>
      <c r="AN729" s="143"/>
      <c r="AO729" s="143"/>
      <c r="AP729" s="20"/>
      <c r="AQ729" s="14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</row>
    <row r="730" spans="1:76" s="12" customFormat="1" ht="12.75" x14ac:dyDescent="0.2">
      <c r="A730" s="18"/>
      <c r="B730" s="191"/>
      <c r="C730" s="191"/>
      <c r="D730" s="13"/>
      <c r="G730" s="11"/>
      <c r="H730" s="11"/>
      <c r="I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0"/>
      <c r="AA730" s="14"/>
      <c r="AB730" s="14"/>
      <c r="AC730" s="14"/>
      <c r="AD730" s="142"/>
      <c r="AE730" s="139"/>
      <c r="AF730" s="142"/>
      <c r="AG730" s="142"/>
      <c r="AH730" s="14"/>
      <c r="AI730" s="14"/>
      <c r="AJ730" s="14"/>
      <c r="AK730" s="14"/>
      <c r="AL730" s="143"/>
      <c r="AM730" s="143"/>
      <c r="AN730" s="143"/>
      <c r="AO730" s="143"/>
      <c r="AP730" s="20"/>
      <c r="AQ730" s="14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</row>
    <row r="731" spans="1:76" s="12" customFormat="1" ht="12.75" x14ac:dyDescent="0.2">
      <c r="A731" s="18"/>
      <c r="B731" s="191"/>
      <c r="C731" s="191"/>
      <c r="D731" s="13"/>
      <c r="G731" s="11"/>
      <c r="H731" s="11"/>
      <c r="I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0"/>
      <c r="AA731" s="14"/>
      <c r="AB731" s="14"/>
      <c r="AC731" s="14"/>
      <c r="AD731" s="142"/>
      <c r="AE731" s="139"/>
      <c r="AF731" s="142"/>
      <c r="AG731" s="142"/>
      <c r="AH731" s="14"/>
      <c r="AI731" s="14"/>
      <c r="AJ731" s="14"/>
      <c r="AK731" s="14"/>
      <c r="AL731" s="143"/>
      <c r="AM731" s="143"/>
      <c r="AN731" s="143"/>
      <c r="AO731" s="143"/>
      <c r="AP731" s="20"/>
      <c r="AQ731" s="14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</row>
    <row r="732" spans="1:76" s="12" customFormat="1" ht="12.75" x14ac:dyDescent="0.2">
      <c r="A732" s="18"/>
      <c r="B732" s="191"/>
      <c r="C732" s="191"/>
      <c r="D732" s="13"/>
      <c r="G732" s="11"/>
      <c r="H732" s="11"/>
      <c r="I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0"/>
      <c r="AA732" s="14"/>
      <c r="AB732" s="14"/>
      <c r="AC732" s="14"/>
      <c r="AD732" s="142"/>
      <c r="AE732" s="139"/>
      <c r="AF732" s="142"/>
      <c r="AG732" s="142"/>
      <c r="AH732" s="14"/>
      <c r="AI732" s="14"/>
      <c r="AJ732" s="14"/>
      <c r="AK732" s="14"/>
      <c r="AL732" s="143"/>
      <c r="AM732" s="143"/>
      <c r="AN732" s="143"/>
      <c r="AO732" s="143"/>
      <c r="AP732" s="20"/>
      <c r="AQ732" s="14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</row>
    <row r="733" spans="1:76" s="12" customFormat="1" ht="12.75" x14ac:dyDescent="0.2">
      <c r="A733" s="18"/>
      <c r="B733" s="191"/>
      <c r="C733" s="191"/>
      <c r="D733" s="13"/>
      <c r="G733" s="11"/>
      <c r="H733" s="11"/>
      <c r="I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0"/>
      <c r="AA733" s="14"/>
      <c r="AB733" s="14"/>
      <c r="AC733" s="14"/>
      <c r="AD733" s="142"/>
      <c r="AE733" s="139"/>
      <c r="AF733" s="142"/>
      <c r="AG733" s="142"/>
      <c r="AH733" s="14"/>
      <c r="AI733" s="14"/>
      <c r="AJ733" s="14"/>
      <c r="AK733" s="14"/>
      <c r="AL733" s="143"/>
      <c r="AM733" s="143"/>
      <c r="AN733" s="143"/>
      <c r="AO733" s="143"/>
      <c r="AP733" s="20"/>
      <c r="AQ733" s="14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</row>
    <row r="734" spans="1:76" s="12" customFormat="1" ht="12.75" x14ac:dyDescent="0.2">
      <c r="A734" s="18"/>
      <c r="B734" s="191"/>
      <c r="C734" s="191"/>
      <c r="D734" s="13"/>
      <c r="G734" s="11"/>
      <c r="H734" s="11"/>
      <c r="I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0"/>
      <c r="AA734" s="14"/>
      <c r="AB734" s="14"/>
      <c r="AC734" s="14"/>
      <c r="AD734" s="142"/>
      <c r="AE734" s="139"/>
      <c r="AF734" s="142"/>
      <c r="AG734" s="142"/>
      <c r="AH734" s="14"/>
      <c r="AI734" s="14"/>
      <c r="AJ734" s="14"/>
      <c r="AK734" s="14"/>
      <c r="AL734" s="143"/>
      <c r="AM734" s="143"/>
      <c r="AN734" s="143"/>
      <c r="AO734" s="143"/>
      <c r="AP734" s="20"/>
      <c r="AQ734" s="14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</row>
    <row r="735" spans="1:76" s="12" customFormat="1" ht="12.75" x14ac:dyDescent="0.2">
      <c r="A735" s="18"/>
      <c r="B735" s="191"/>
      <c r="C735" s="191"/>
      <c r="D735" s="13"/>
      <c r="G735" s="11"/>
      <c r="H735" s="11"/>
      <c r="I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0"/>
      <c r="AA735" s="14"/>
      <c r="AB735" s="14"/>
      <c r="AC735" s="14"/>
      <c r="AD735" s="142"/>
      <c r="AE735" s="139"/>
      <c r="AF735" s="142"/>
      <c r="AG735" s="142"/>
      <c r="AH735" s="14"/>
      <c r="AI735" s="14"/>
      <c r="AJ735" s="14"/>
      <c r="AK735" s="14"/>
      <c r="AL735" s="143"/>
      <c r="AM735" s="143"/>
      <c r="AN735" s="143"/>
      <c r="AO735" s="143"/>
      <c r="AP735" s="20"/>
      <c r="AQ735" s="14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</row>
    <row r="736" spans="1:76" s="12" customFormat="1" ht="12.75" x14ac:dyDescent="0.2">
      <c r="A736" s="18"/>
      <c r="B736" s="191"/>
      <c r="C736" s="191"/>
      <c r="D736" s="13"/>
      <c r="G736" s="11"/>
      <c r="H736" s="11"/>
      <c r="I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0"/>
      <c r="AA736" s="14"/>
      <c r="AB736" s="14"/>
      <c r="AC736" s="14"/>
      <c r="AD736" s="142"/>
      <c r="AE736" s="139"/>
      <c r="AF736" s="142"/>
      <c r="AG736" s="142"/>
      <c r="AH736" s="14"/>
      <c r="AI736" s="14"/>
      <c r="AJ736" s="14"/>
      <c r="AK736" s="14"/>
      <c r="AL736" s="143"/>
      <c r="AM736" s="143"/>
      <c r="AN736" s="143"/>
      <c r="AO736" s="143"/>
      <c r="AP736" s="20"/>
      <c r="AQ736" s="14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</row>
    <row r="737" spans="1:76" s="12" customFormat="1" ht="12.75" x14ac:dyDescent="0.2">
      <c r="A737" s="18"/>
      <c r="B737" s="191"/>
      <c r="C737" s="191"/>
      <c r="D737" s="13"/>
      <c r="G737" s="11"/>
      <c r="H737" s="11"/>
      <c r="I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0"/>
      <c r="AA737" s="14"/>
      <c r="AB737" s="14"/>
      <c r="AC737" s="14"/>
      <c r="AD737" s="142"/>
      <c r="AE737" s="139"/>
      <c r="AF737" s="142"/>
      <c r="AG737" s="142"/>
      <c r="AH737" s="14"/>
      <c r="AI737" s="14"/>
      <c r="AJ737" s="14"/>
      <c r="AK737" s="14"/>
      <c r="AL737" s="143"/>
      <c r="AM737" s="143"/>
      <c r="AN737" s="143"/>
      <c r="AO737" s="143"/>
      <c r="AP737" s="20"/>
      <c r="AQ737" s="14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</row>
    <row r="738" spans="1:76" s="12" customFormat="1" ht="12.75" x14ac:dyDescent="0.2">
      <c r="A738" s="18"/>
      <c r="B738" s="191"/>
      <c r="C738" s="191"/>
      <c r="D738" s="13"/>
      <c r="G738" s="11"/>
      <c r="H738" s="11"/>
      <c r="I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0"/>
      <c r="AA738" s="14"/>
      <c r="AB738" s="14"/>
      <c r="AC738" s="14"/>
      <c r="AD738" s="142"/>
      <c r="AE738" s="139"/>
      <c r="AF738" s="142"/>
      <c r="AG738" s="142"/>
      <c r="AH738" s="14"/>
      <c r="AI738" s="14"/>
      <c r="AJ738" s="14"/>
      <c r="AK738" s="14"/>
      <c r="AL738" s="143"/>
      <c r="AM738" s="143"/>
      <c r="AN738" s="143"/>
      <c r="AO738" s="143"/>
      <c r="AP738" s="20"/>
      <c r="AQ738" s="14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</row>
    <row r="739" spans="1:76" s="12" customFormat="1" ht="12.75" x14ac:dyDescent="0.2">
      <c r="A739" s="18"/>
      <c r="B739" s="191"/>
      <c r="C739" s="191"/>
      <c r="D739" s="13"/>
      <c r="G739" s="11"/>
      <c r="H739" s="11"/>
      <c r="I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0"/>
      <c r="AA739" s="14"/>
      <c r="AB739" s="14"/>
      <c r="AC739" s="14"/>
      <c r="AD739" s="142"/>
      <c r="AE739" s="139"/>
      <c r="AF739" s="142"/>
      <c r="AG739" s="142"/>
      <c r="AH739" s="14"/>
      <c r="AI739" s="14"/>
      <c r="AJ739" s="14"/>
      <c r="AK739" s="14"/>
      <c r="AL739" s="143"/>
      <c r="AM739" s="143"/>
      <c r="AN739" s="143"/>
      <c r="AO739" s="143"/>
      <c r="AP739" s="20"/>
      <c r="AQ739" s="14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</row>
    <row r="740" spans="1:76" s="12" customFormat="1" ht="12.75" x14ac:dyDescent="0.2">
      <c r="A740" s="18"/>
      <c r="B740" s="191"/>
      <c r="C740" s="191"/>
      <c r="D740" s="13"/>
      <c r="G740" s="11"/>
      <c r="H740" s="11"/>
      <c r="I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0"/>
      <c r="AA740" s="14"/>
      <c r="AB740" s="14"/>
      <c r="AC740" s="14"/>
      <c r="AD740" s="142"/>
      <c r="AE740" s="139"/>
      <c r="AF740" s="142"/>
      <c r="AG740" s="142"/>
      <c r="AH740" s="14"/>
      <c r="AI740" s="14"/>
      <c r="AJ740" s="14"/>
      <c r="AK740" s="14"/>
      <c r="AL740" s="143"/>
      <c r="AM740" s="143"/>
      <c r="AN740" s="143"/>
      <c r="AO740" s="143"/>
      <c r="AP740" s="20"/>
      <c r="AQ740" s="14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</row>
    <row r="741" spans="1:76" s="12" customFormat="1" ht="12.75" x14ac:dyDescent="0.2">
      <c r="A741" s="18"/>
      <c r="B741" s="191"/>
      <c r="C741" s="191"/>
      <c r="D741" s="13"/>
      <c r="G741" s="11"/>
      <c r="H741" s="11"/>
      <c r="I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0"/>
      <c r="AA741" s="14"/>
      <c r="AB741" s="14"/>
      <c r="AC741" s="14"/>
      <c r="AD741" s="142"/>
      <c r="AE741" s="139"/>
      <c r="AF741" s="142"/>
      <c r="AG741" s="142"/>
      <c r="AH741" s="14"/>
      <c r="AI741" s="14"/>
      <c r="AJ741" s="14"/>
      <c r="AK741" s="14"/>
      <c r="AL741" s="143"/>
      <c r="AM741" s="143"/>
      <c r="AN741" s="143"/>
      <c r="AO741" s="143"/>
      <c r="AP741" s="20"/>
      <c r="AQ741" s="14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</row>
    <row r="742" spans="1:76" s="12" customFormat="1" ht="12.75" x14ac:dyDescent="0.2">
      <c r="A742" s="18"/>
      <c r="B742" s="191"/>
      <c r="C742" s="191"/>
      <c r="D742" s="13"/>
      <c r="G742" s="11"/>
      <c r="H742" s="11"/>
      <c r="I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0"/>
      <c r="AA742" s="14"/>
      <c r="AB742" s="14"/>
      <c r="AC742" s="14"/>
      <c r="AD742" s="142"/>
      <c r="AE742" s="139"/>
      <c r="AF742" s="142"/>
      <c r="AG742" s="142"/>
      <c r="AH742" s="14"/>
      <c r="AI742" s="14"/>
      <c r="AJ742" s="14"/>
      <c r="AK742" s="14"/>
      <c r="AL742" s="143"/>
      <c r="AM742" s="143"/>
      <c r="AN742" s="143"/>
      <c r="AO742" s="143"/>
      <c r="AP742" s="20"/>
      <c r="AQ742" s="14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</row>
    <row r="743" spans="1:76" s="12" customFormat="1" ht="12.75" x14ac:dyDescent="0.2">
      <c r="A743" s="18"/>
      <c r="B743" s="191"/>
      <c r="C743" s="191"/>
      <c r="D743" s="13"/>
      <c r="G743" s="11"/>
      <c r="H743" s="11"/>
      <c r="I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0"/>
      <c r="AA743" s="14"/>
      <c r="AB743" s="14"/>
      <c r="AC743" s="14"/>
      <c r="AD743" s="142"/>
      <c r="AE743" s="139"/>
      <c r="AF743" s="142"/>
      <c r="AG743" s="142"/>
      <c r="AH743" s="14"/>
      <c r="AI743" s="14"/>
      <c r="AJ743" s="14"/>
      <c r="AK743" s="14"/>
      <c r="AL743" s="143"/>
      <c r="AM743" s="143"/>
      <c r="AN743" s="143"/>
      <c r="AO743" s="143"/>
      <c r="AP743" s="20"/>
      <c r="AQ743" s="14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</row>
    <row r="744" spans="1:76" s="12" customFormat="1" ht="12.75" x14ac:dyDescent="0.2">
      <c r="A744" s="18"/>
      <c r="B744" s="191"/>
      <c r="C744" s="191"/>
      <c r="D744" s="13"/>
      <c r="G744" s="11"/>
      <c r="H744" s="11"/>
      <c r="I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0"/>
      <c r="AA744" s="14"/>
      <c r="AB744" s="14"/>
      <c r="AC744" s="14"/>
      <c r="AD744" s="142"/>
      <c r="AE744" s="139"/>
      <c r="AF744" s="142"/>
      <c r="AG744" s="142"/>
      <c r="AH744" s="14"/>
      <c r="AI744" s="14"/>
      <c r="AJ744" s="14"/>
      <c r="AK744" s="14"/>
      <c r="AL744" s="143"/>
      <c r="AM744" s="143"/>
      <c r="AN744" s="143"/>
      <c r="AO744" s="143"/>
      <c r="AP744" s="20"/>
      <c r="AQ744" s="14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</row>
    <row r="745" spans="1:76" s="12" customFormat="1" ht="12.75" x14ac:dyDescent="0.2">
      <c r="A745" s="18"/>
      <c r="B745" s="191"/>
      <c r="C745" s="191"/>
      <c r="D745" s="13"/>
      <c r="G745" s="11"/>
      <c r="H745" s="11"/>
      <c r="I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0"/>
      <c r="AA745" s="14"/>
      <c r="AB745" s="14"/>
      <c r="AC745" s="14"/>
      <c r="AD745" s="142"/>
      <c r="AE745" s="139"/>
      <c r="AF745" s="142"/>
      <c r="AG745" s="142"/>
      <c r="AH745" s="14"/>
      <c r="AI745" s="14"/>
      <c r="AJ745" s="14"/>
      <c r="AK745" s="14"/>
      <c r="AL745" s="143"/>
      <c r="AM745" s="143"/>
      <c r="AN745" s="143"/>
      <c r="AO745" s="143"/>
      <c r="AP745" s="20"/>
      <c r="AQ745" s="14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</row>
    <row r="746" spans="1:76" s="12" customFormat="1" ht="12.75" x14ac:dyDescent="0.2">
      <c r="A746" s="18"/>
      <c r="B746" s="191"/>
      <c r="C746" s="191"/>
      <c r="D746" s="13"/>
      <c r="G746" s="11"/>
      <c r="H746" s="11"/>
      <c r="I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0"/>
      <c r="AA746" s="14"/>
      <c r="AB746" s="14"/>
      <c r="AC746" s="14"/>
      <c r="AD746" s="142"/>
      <c r="AE746" s="139"/>
      <c r="AF746" s="142"/>
      <c r="AG746" s="142"/>
      <c r="AH746" s="14"/>
      <c r="AI746" s="14"/>
      <c r="AJ746" s="14"/>
      <c r="AK746" s="14"/>
      <c r="AL746" s="143"/>
      <c r="AM746" s="143"/>
      <c r="AN746" s="143"/>
      <c r="AO746" s="143"/>
      <c r="AP746" s="20"/>
      <c r="AQ746" s="14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</row>
    <row r="747" spans="1:76" s="12" customFormat="1" ht="12.75" x14ac:dyDescent="0.2">
      <c r="A747" s="18"/>
      <c r="B747" s="191"/>
      <c r="C747" s="191"/>
      <c r="D747" s="13"/>
      <c r="G747" s="11"/>
      <c r="H747" s="11"/>
      <c r="I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0"/>
      <c r="AA747" s="14"/>
      <c r="AB747" s="14"/>
      <c r="AC747" s="14"/>
      <c r="AD747" s="142"/>
      <c r="AE747" s="139"/>
      <c r="AF747" s="142"/>
      <c r="AG747" s="142"/>
      <c r="AH747" s="14"/>
      <c r="AI747" s="14"/>
      <c r="AJ747" s="14"/>
      <c r="AK747" s="14"/>
      <c r="AL747" s="143"/>
      <c r="AM747" s="143"/>
      <c r="AN747" s="143"/>
      <c r="AO747" s="143"/>
      <c r="AP747" s="20"/>
      <c r="AQ747" s="14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</row>
    <row r="748" spans="1:76" s="12" customFormat="1" ht="12.75" x14ac:dyDescent="0.2">
      <c r="A748" s="18"/>
      <c r="B748" s="191"/>
      <c r="C748" s="191"/>
      <c r="D748" s="13"/>
      <c r="G748" s="11"/>
      <c r="H748" s="11"/>
      <c r="I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0"/>
      <c r="AA748" s="14"/>
      <c r="AB748" s="14"/>
      <c r="AC748" s="14"/>
      <c r="AD748" s="142"/>
      <c r="AE748" s="139"/>
      <c r="AF748" s="142"/>
      <c r="AG748" s="142"/>
      <c r="AH748" s="14"/>
      <c r="AI748" s="14"/>
      <c r="AJ748" s="14"/>
      <c r="AK748" s="14"/>
      <c r="AL748" s="143"/>
      <c r="AM748" s="143"/>
      <c r="AN748" s="143"/>
      <c r="AO748" s="143"/>
      <c r="AP748" s="20"/>
      <c r="AQ748" s="14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</row>
    <row r="749" spans="1:76" s="12" customFormat="1" ht="12.75" x14ac:dyDescent="0.2">
      <c r="A749" s="18"/>
      <c r="B749" s="191"/>
      <c r="C749" s="191"/>
      <c r="D749" s="13"/>
      <c r="G749" s="11"/>
      <c r="H749" s="11"/>
      <c r="I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0"/>
      <c r="AA749" s="14"/>
      <c r="AB749" s="14"/>
      <c r="AC749" s="14"/>
      <c r="AD749" s="142"/>
      <c r="AE749" s="139"/>
      <c r="AF749" s="142"/>
      <c r="AG749" s="142"/>
      <c r="AH749" s="14"/>
      <c r="AI749" s="14"/>
      <c r="AJ749" s="14"/>
      <c r="AK749" s="14"/>
      <c r="AL749" s="143"/>
      <c r="AM749" s="143"/>
      <c r="AN749" s="143"/>
      <c r="AO749" s="143"/>
      <c r="AP749" s="20"/>
      <c r="AQ749" s="14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</row>
    <row r="750" spans="1:76" s="12" customFormat="1" ht="12.75" x14ac:dyDescent="0.2">
      <c r="A750" s="18"/>
      <c r="B750" s="191"/>
      <c r="C750" s="191"/>
      <c r="D750" s="13"/>
      <c r="G750" s="11"/>
      <c r="H750" s="11"/>
      <c r="I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0"/>
      <c r="AA750" s="14"/>
      <c r="AB750" s="14"/>
      <c r="AC750" s="14"/>
      <c r="AD750" s="142"/>
      <c r="AE750" s="139"/>
      <c r="AF750" s="142"/>
      <c r="AG750" s="142"/>
      <c r="AH750" s="14"/>
      <c r="AI750" s="14"/>
      <c r="AJ750" s="14"/>
      <c r="AK750" s="14"/>
      <c r="AL750" s="143"/>
      <c r="AM750" s="143"/>
      <c r="AN750" s="143"/>
      <c r="AO750" s="143"/>
      <c r="AP750" s="20"/>
      <c r="AQ750" s="14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</row>
    <row r="751" spans="1:76" s="12" customFormat="1" ht="12.75" x14ac:dyDescent="0.2">
      <c r="A751" s="18"/>
      <c r="B751" s="191"/>
      <c r="C751" s="191"/>
      <c r="D751" s="13"/>
      <c r="G751" s="11"/>
      <c r="H751" s="11"/>
      <c r="I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0"/>
      <c r="AA751" s="14"/>
      <c r="AB751" s="14"/>
      <c r="AC751" s="14"/>
      <c r="AD751" s="142"/>
      <c r="AE751" s="139"/>
      <c r="AF751" s="142"/>
      <c r="AG751" s="142"/>
      <c r="AH751" s="14"/>
      <c r="AI751" s="14"/>
      <c r="AJ751" s="14"/>
      <c r="AK751" s="14"/>
      <c r="AL751" s="143"/>
      <c r="AM751" s="143"/>
      <c r="AN751" s="143"/>
      <c r="AO751" s="143"/>
      <c r="AP751" s="20"/>
      <c r="AQ751" s="14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</row>
    <row r="752" spans="1:76" s="12" customFormat="1" ht="12.75" x14ac:dyDescent="0.2">
      <c r="A752" s="18"/>
      <c r="B752" s="191"/>
      <c r="C752" s="191"/>
      <c r="D752" s="13"/>
      <c r="G752" s="11"/>
      <c r="H752" s="11"/>
      <c r="I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0"/>
      <c r="AA752" s="14"/>
      <c r="AB752" s="14"/>
      <c r="AC752" s="14"/>
      <c r="AD752" s="142"/>
      <c r="AE752" s="139"/>
      <c r="AF752" s="142"/>
      <c r="AG752" s="142"/>
      <c r="AH752" s="14"/>
      <c r="AI752" s="14"/>
      <c r="AJ752" s="14"/>
      <c r="AK752" s="14"/>
      <c r="AL752" s="143"/>
      <c r="AM752" s="143"/>
      <c r="AN752" s="143"/>
      <c r="AO752" s="143"/>
      <c r="AP752" s="20"/>
      <c r="AQ752" s="14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</row>
    <row r="753" spans="1:76" s="12" customFormat="1" ht="12.75" x14ac:dyDescent="0.2">
      <c r="A753" s="18"/>
      <c r="B753" s="191"/>
      <c r="C753" s="191"/>
      <c r="D753" s="13"/>
      <c r="G753" s="11"/>
      <c r="H753" s="11"/>
      <c r="I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0"/>
      <c r="AA753" s="14"/>
      <c r="AB753" s="14"/>
      <c r="AC753" s="14"/>
      <c r="AD753" s="142"/>
      <c r="AE753" s="139"/>
      <c r="AF753" s="142"/>
      <c r="AG753" s="142"/>
      <c r="AH753" s="14"/>
      <c r="AI753" s="14"/>
      <c r="AJ753" s="14"/>
      <c r="AK753" s="14"/>
      <c r="AL753" s="143"/>
      <c r="AM753" s="143"/>
      <c r="AN753" s="143"/>
      <c r="AO753" s="143"/>
      <c r="AP753" s="20"/>
      <c r="AQ753" s="14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</row>
    <row r="754" spans="1:76" s="12" customFormat="1" ht="12.75" x14ac:dyDescent="0.2">
      <c r="A754" s="18"/>
      <c r="B754" s="191"/>
      <c r="C754" s="191"/>
      <c r="D754" s="13"/>
      <c r="G754" s="11"/>
      <c r="H754" s="11"/>
      <c r="I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0"/>
      <c r="AA754" s="14"/>
      <c r="AB754" s="14"/>
      <c r="AC754" s="14"/>
      <c r="AD754" s="142"/>
      <c r="AE754" s="139"/>
      <c r="AF754" s="142"/>
      <c r="AG754" s="142"/>
      <c r="AH754" s="14"/>
      <c r="AI754" s="14"/>
      <c r="AJ754" s="14"/>
      <c r="AK754" s="14"/>
      <c r="AL754" s="143"/>
      <c r="AM754" s="143"/>
      <c r="AN754" s="143"/>
      <c r="AO754" s="143"/>
      <c r="AP754" s="20"/>
      <c r="AQ754" s="14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</row>
    <row r="755" spans="1:76" s="12" customFormat="1" ht="12.75" x14ac:dyDescent="0.2">
      <c r="A755" s="18"/>
      <c r="B755" s="191"/>
      <c r="C755" s="191"/>
      <c r="D755" s="13"/>
      <c r="G755" s="11"/>
      <c r="H755" s="11"/>
      <c r="I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0"/>
      <c r="AA755" s="14"/>
      <c r="AB755" s="14"/>
      <c r="AC755" s="14"/>
      <c r="AD755" s="142"/>
      <c r="AE755" s="139"/>
      <c r="AF755" s="142"/>
      <c r="AG755" s="142"/>
      <c r="AH755" s="14"/>
      <c r="AI755" s="14"/>
      <c r="AJ755" s="14"/>
      <c r="AK755" s="14"/>
      <c r="AL755" s="143"/>
      <c r="AM755" s="143"/>
      <c r="AN755" s="143"/>
      <c r="AO755" s="143"/>
      <c r="AP755" s="20"/>
      <c r="AQ755" s="14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</row>
    <row r="756" spans="1:76" s="12" customFormat="1" ht="12.75" x14ac:dyDescent="0.2">
      <c r="A756" s="18"/>
      <c r="B756" s="191"/>
      <c r="C756" s="191"/>
      <c r="D756" s="13"/>
      <c r="G756" s="11"/>
      <c r="H756" s="11"/>
      <c r="I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0"/>
      <c r="AA756" s="14"/>
      <c r="AB756" s="14"/>
      <c r="AC756" s="14"/>
      <c r="AD756" s="142"/>
      <c r="AE756" s="139"/>
      <c r="AF756" s="142"/>
      <c r="AG756" s="142"/>
      <c r="AH756" s="14"/>
      <c r="AI756" s="14"/>
      <c r="AJ756" s="14"/>
      <c r="AK756" s="14"/>
      <c r="AL756" s="143"/>
      <c r="AM756" s="143"/>
      <c r="AN756" s="143"/>
      <c r="AO756" s="143"/>
      <c r="AP756" s="20"/>
      <c r="AQ756" s="14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</row>
    <row r="757" spans="1:76" s="12" customFormat="1" ht="12.75" x14ac:dyDescent="0.2">
      <c r="A757" s="18"/>
      <c r="B757" s="191"/>
      <c r="C757" s="191"/>
      <c r="D757" s="13"/>
      <c r="G757" s="11"/>
      <c r="H757" s="11"/>
      <c r="I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0"/>
      <c r="AA757" s="14"/>
      <c r="AB757" s="14"/>
      <c r="AC757" s="14"/>
      <c r="AD757" s="142"/>
      <c r="AE757" s="139"/>
      <c r="AF757" s="142"/>
      <c r="AG757" s="142"/>
      <c r="AH757" s="14"/>
      <c r="AI757" s="14"/>
      <c r="AJ757" s="14"/>
      <c r="AK757" s="14"/>
      <c r="AL757" s="143"/>
      <c r="AM757" s="143"/>
      <c r="AN757" s="143"/>
      <c r="AO757" s="143"/>
      <c r="AP757" s="20"/>
      <c r="AQ757" s="14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</row>
    <row r="758" spans="1:76" s="12" customFormat="1" ht="12.75" x14ac:dyDescent="0.2">
      <c r="A758" s="18"/>
      <c r="B758" s="191"/>
      <c r="C758" s="191"/>
      <c r="D758" s="13"/>
      <c r="G758" s="11"/>
      <c r="H758" s="11"/>
      <c r="I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0"/>
      <c r="AA758" s="14"/>
      <c r="AB758" s="14"/>
      <c r="AC758" s="14"/>
      <c r="AD758" s="142"/>
      <c r="AE758" s="139"/>
      <c r="AF758" s="142"/>
      <c r="AG758" s="142"/>
      <c r="AH758" s="14"/>
      <c r="AI758" s="14"/>
      <c r="AJ758" s="14"/>
      <c r="AK758" s="14"/>
      <c r="AL758" s="143"/>
      <c r="AM758" s="143"/>
      <c r="AN758" s="143"/>
      <c r="AO758" s="143"/>
      <c r="AP758" s="20"/>
      <c r="AQ758" s="14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</row>
    <row r="759" spans="1:76" s="12" customFormat="1" ht="12.75" x14ac:dyDescent="0.2">
      <c r="A759" s="18"/>
      <c r="B759" s="191"/>
      <c r="C759" s="191"/>
      <c r="D759" s="13"/>
      <c r="G759" s="11"/>
      <c r="H759" s="11"/>
      <c r="I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0"/>
      <c r="AA759" s="14"/>
      <c r="AB759" s="14"/>
      <c r="AC759" s="14"/>
      <c r="AD759" s="142"/>
      <c r="AE759" s="139"/>
      <c r="AF759" s="142"/>
      <c r="AG759" s="142"/>
      <c r="AH759" s="14"/>
      <c r="AI759" s="14"/>
      <c r="AJ759" s="14"/>
      <c r="AK759" s="14"/>
      <c r="AL759" s="143"/>
      <c r="AM759" s="143"/>
      <c r="AN759" s="143"/>
      <c r="AO759" s="143"/>
      <c r="AP759" s="20"/>
      <c r="AQ759" s="14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</row>
    <row r="760" spans="1:76" s="12" customFormat="1" ht="12.75" x14ac:dyDescent="0.2">
      <c r="A760" s="18"/>
      <c r="B760" s="191"/>
      <c r="C760" s="191"/>
      <c r="D760" s="13"/>
      <c r="G760" s="11"/>
      <c r="H760" s="11"/>
      <c r="I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0"/>
      <c r="AA760" s="14"/>
      <c r="AB760" s="14"/>
      <c r="AC760" s="14"/>
      <c r="AD760" s="142"/>
      <c r="AE760" s="139"/>
      <c r="AF760" s="142"/>
      <c r="AG760" s="142"/>
      <c r="AH760" s="14"/>
      <c r="AI760" s="14"/>
      <c r="AJ760" s="14"/>
      <c r="AK760" s="14"/>
      <c r="AL760" s="143"/>
      <c r="AM760" s="143"/>
      <c r="AN760" s="143"/>
      <c r="AO760" s="143"/>
      <c r="AP760" s="20"/>
      <c r="AQ760" s="14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</row>
    <row r="761" spans="1:76" s="12" customFormat="1" ht="12.75" x14ac:dyDescent="0.2">
      <c r="A761" s="18"/>
      <c r="B761" s="191"/>
      <c r="C761" s="191"/>
      <c r="D761" s="13"/>
      <c r="G761" s="11"/>
      <c r="H761" s="11"/>
      <c r="I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0"/>
      <c r="AA761" s="14"/>
      <c r="AB761" s="14"/>
      <c r="AC761" s="14"/>
      <c r="AD761" s="142"/>
      <c r="AE761" s="139"/>
      <c r="AF761" s="142"/>
      <c r="AG761" s="142"/>
      <c r="AH761" s="14"/>
      <c r="AI761" s="14"/>
      <c r="AJ761" s="14"/>
      <c r="AK761" s="14"/>
      <c r="AL761" s="143"/>
      <c r="AM761" s="143"/>
      <c r="AN761" s="143"/>
      <c r="AO761" s="143"/>
      <c r="AP761" s="20"/>
      <c r="AQ761" s="14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</row>
    <row r="762" spans="1:76" s="12" customFormat="1" ht="12.75" x14ac:dyDescent="0.2">
      <c r="A762" s="18"/>
      <c r="B762" s="191"/>
      <c r="C762" s="191"/>
      <c r="D762" s="13"/>
      <c r="G762" s="11"/>
      <c r="H762" s="11"/>
      <c r="I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0"/>
      <c r="AA762" s="14"/>
      <c r="AB762" s="14"/>
      <c r="AC762" s="14"/>
      <c r="AD762" s="142"/>
      <c r="AE762" s="139"/>
      <c r="AF762" s="142"/>
      <c r="AG762" s="142"/>
      <c r="AH762" s="14"/>
      <c r="AI762" s="14"/>
      <c r="AJ762" s="14"/>
      <c r="AK762" s="14"/>
      <c r="AL762" s="143"/>
      <c r="AM762" s="143"/>
      <c r="AN762" s="143"/>
      <c r="AO762" s="143"/>
      <c r="AP762" s="20"/>
      <c r="AQ762" s="14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</row>
    <row r="763" spans="1:76" s="12" customFormat="1" ht="12.75" x14ac:dyDescent="0.2">
      <c r="A763" s="18"/>
      <c r="B763" s="191"/>
      <c r="C763" s="191"/>
      <c r="D763" s="13"/>
      <c r="G763" s="11"/>
      <c r="H763" s="11"/>
      <c r="I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0"/>
      <c r="AA763" s="14"/>
      <c r="AB763" s="14"/>
      <c r="AC763" s="14"/>
      <c r="AD763" s="142"/>
      <c r="AE763" s="139"/>
      <c r="AF763" s="142"/>
      <c r="AG763" s="142"/>
      <c r="AH763" s="14"/>
      <c r="AI763" s="14"/>
      <c r="AJ763" s="14"/>
      <c r="AK763" s="14"/>
      <c r="AL763" s="143"/>
      <c r="AM763" s="143"/>
      <c r="AN763" s="143"/>
      <c r="AO763" s="143"/>
      <c r="AP763" s="20"/>
      <c r="AQ763" s="14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</row>
    <row r="764" spans="1:76" s="12" customFormat="1" ht="12.75" x14ac:dyDescent="0.2">
      <c r="A764" s="18"/>
      <c r="B764" s="191"/>
      <c r="C764" s="191"/>
      <c r="D764" s="13"/>
      <c r="G764" s="11"/>
      <c r="H764" s="11"/>
      <c r="I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0"/>
      <c r="AA764" s="14"/>
      <c r="AB764" s="14"/>
      <c r="AC764" s="14"/>
      <c r="AD764" s="142"/>
      <c r="AE764" s="139"/>
      <c r="AF764" s="142"/>
      <c r="AG764" s="142"/>
      <c r="AH764" s="14"/>
      <c r="AI764" s="14"/>
      <c r="AJ764" s="14"/>
      <c r="AK764" s="14"/>
      <c r="AL764" s="143"/>
      <c r="AM764" s="143"/>
      <c r="AN764" s="143"/>
      <c r="AO764" s="143"/>
      <c r="AP764" s="20"/>
      <c r="AQ764" s="14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</row>
    <row r="765" spans="1:76" s="12" customFormat="1" ht="12.75" x14ac:dyDescent="0.2">
      <c r="A765" s="18"/>
      <c r="B765" s="191"/>
      <c r="C765" s="191"/>
      <c r="D765" s="13"/>
      <c r="G765" s="11"/>
      <c r="H765" s="11"/>
      <c r="I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0"/>
      <c r="AA765" s="14"/>
      <c r="AB765" s="14"/>
      <c r="AC765" s="14"/>
      <c r="AD765" s="142"/>
      <c r="AE765" s="139"/>
      <c r="AF765" s="142"/>
      <c r="AG765" s="142"/>
      <c r="AH765" s="14"/>
      <c r="AI765" s="14"/>
      <c r="AJ765" s="14"/>
      <c r="AK765" s="14"/>
      <c r="AL765" s="143"/>
      <c r="AM765" s="143"/>
      <c r="AN765" s="143"/>
      <c r="AO765" s="143"/>
      <c r="AP765" s="20"/>
      <c r="AQ765" s="14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</row>
    <row r="766" spans="1:76" s="12" customFormat="1" ht="12.75" x14ac:dyDescent="0.2">
      <c r="A766" s="18"/>
      <c r="B766" s="191"/>
      <c r="C766" s="191"/>
      <c r="D766" s="13"/>
      <c r="G766" s="11"/>
      <c r="H766" s="11"/>
      <c r="I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0"/>
      <c r="AA766" s="14"/>
      <c r="AB766" s="14"/>
      <c r="AC766" s="14"/>
      <c r="AD766" s="142"/>
      <c r="AE766" s="139"/>
      <c r="AF766" s="142"/>
      <c r="AG766" s="142"/>
      <c r="AH766" s="14"/>
      <c r="AI766" s="14"/>
      <c r="AJ766" s="14"/>
      <c r="AK766" s="14"/>
      <c r="AL766" s="143"/>
      <c r="AM766" s="143"/>
      <c r="AN766" s="143"/>
      <c r="AO766" s="143"/>
      <c r="AP766" s="20"/>
      <c r="AQ766" s="14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</row>
    <row r="767" spans="1:76" s="12" customFormat="1" ht="12.75" x14ac:dyDescent="0.2">
      <c r="A767" s="18"/>
      <c r="B767" s="191"/>
      <c r="C767" s="191"/>
      <c r="D767" s="13"/>
      <c r="G767" s="11"/>
      <c r="H767" s="11"/>
      <c r="I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0"/>
      <c r="AA767" s="14"/>
      <c r="AB767" s="14"/>
      <c r="AC767" s="14"/>
      <c r="AD767" s="142"/>
      <c r="AE767" s="139"/>
      <c r="AF767" s="142"/>
      <c r="AG767" s="142"/>
      <c r="AH767" s="14"/>
      <c r="AI767" s="14"/>
      <c r="AJ767" s="14"/>
      <c r="AK767" s="14"/>
      <c r="AL767" s="143"/>
      <c r="AM767" s="143"/>
      <c r="AN767" s="143"/>
      <c r="AO767" s="143"/>
      <c r="AP767" s="20"/>
      <c r="AQ767" s="14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</row>
    <row r="768" spans="1:76" s="12" customFormat="1" ht="12.75" x14ac:dyDescent="0.2">
      <c r="A768" s="18"/>
      <c r="B768" s="191"/>
      <c r="C768" s="191"/>
      <c r="D768" s="13"/>
      <c r="G768" s="11"/>
      <c r="H768" s="11"/>
      <c r="I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0"/>
      <c r="AA768" s="14"/>
      <c r="AB768" s="14"/>
      <c r="AC768" s="14"/>
      <c r="AD768" s="142"/>
      <c r="AE768" s="139"/>
      <c r="AF768" s="142"/>
      <c r="AG768" s="142"/>
      <c r="AH768" s="14"/>
      <c r="AI768" s="14"/>
      <c r="AJ768" s="14"/>
      <c r="AK768" s="14"/>
      <c r="AL768" s="143"/>
      <c r="AM768" s="143"/>
      <c r="AN768" s="143"/>
      <c r="AO768" s="143"/>
      <c r="AP768" s="20"/>
      <c r="AQ768" s="14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</row>
    <row r="769" spans="1:76" s="12" customFormat="1" ht="12.75" x14ac:dyDescent="0.2">
      <c r="A769" s="18"/>
      <c r="B769" s="191"/>
      <c r="C769" s="191"/>
      <c r="D769" s="13"/>
      <c r="G769" s="11"/>
      <c r="H769" s="11"/>
      <c r="I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0"/>
      <c r="AA769" s="14"/>
      <c r="AB769" s="14"/>
      <c r="AC769" s="14"/>
      <c r="AD769" s="142"/>
      <c r="AE769" s="139"/>
      <c r="AF769" s="142"/>
      <c r="AG769" s="142"/>
      <c r="AH769" s="14"/>
      <c r="AI769" s="14"/>
      <c r="AJ769" s="14"/>
      <c r="AK769" s="14"/>
      <c r="AL769" s="143"/>
      <c r="AM769" s="143"/>
      <c r="AN769" s="143"/>
      <c r="AO769" s="143"/>
      <c r="AP769" s="20"/>
      <c r="AQ769" s="14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</row>
    <row r="770" spans="1:76" s="12" customFormat="1" ht="12.75" x14ac:dyDescent="0.2">
      <c r="A770" s="18"/>
      <c r="B770" s="191"/>
      <c r="C770" s="191"/>
      <c r="D770" s="13"/>
      <c r="G770" s="11"/>
      <c r="H770" s="11"/>
      <c r="I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0"/>
      <c r="AA770" s="14"/>
      <c r="AB770" s="14"/>
      <c r="AC770" s="14"/>
      <c r="AD770" s="142"/>
      <c r="AE770" s="139"/>
      <c r="AF770" s="142"/>
      <c r="AG770" s="142"/>
      <c r="AH770" s="14"/>
      <c r="AI770" s="14"/>
      <c r="AJ770" s="14"/>
      <c r="AK770" s="14"/>
      <c r="AL770" s="143"/>
      <c r="AM770" s="143"/>
      <c r="AN770" s="143"/>
      <c r="AO770" s="143"/>
      <c r="AP770" s="20"/>
      <c r="AQ770" s="14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</row>
    <row r="771" spans="1:76" s="12" customFormat="1" ht="12.75" x14ac:dyDescent="0.2">
      <c r="A771" s="18"/>
      <c r="B771" s="191"/>
      <c r="C771" s="191"/>
      <c r="D771" s="13"/>
      <c r="G771" s="11"/>
      <c r="H771" s="11"/>
      <c r="I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0"/>
      <c r="AA771" s="14"/>
      <c r="AB771" s="14"/>
      <c r="AC771" s="14"/>
      <c r="AD771" s="142"/>
      <c r="AE771" s="139"/>
      <c r="AF771" s="142"/>
      <c r="AG771" s="142"/>
      <c r="AH771" s="14"/>
      <c r="AI771" s="14"/>
      <c r="AJ771" s="14"/>
      <c r="AK771" s="14"/>
      <c r="AL771" s="143"/>
      <c r="AM771" s="143"/>
      <c r="AN771" s="143"/>
      <c r="AO771" s="143"/>
      <c r="AP771" s="20"/>
      <c r="AQ771" s="14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</row>
    <row r="772" spans="1:76" s="12" customFormat="1" ht="12.75" x14ac:dyDescent="0.2">
      <c r="A772" s="18"/>
      <c r="B772" s="191"/>
      <c r="C772" s="191"/>
      <c r="D772" s="13"/>
      <c r="G772" s="11"/>
      <c r="H772" s="11"/>
      <c r="I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0"/>
      <c r="AA772" s="14"/>
      <c r="AB772" s="14"/>
      <c r="AC772" s="14"/>
      <c r="AD772" s="142"/>
      <c r="AE772" s="139"/>
      <c r="AF772" s="142"/>
      <c r="AG772" s="142"/>
      <c r="AH772" s="14"/>
      <c r="AI772" s="14"/>
      <c r="AJ772" s="14"/>
      <c r="AK772" s="14"/>
      <c r="AL772" s="143"/>
      <c r="AM772" s="143"/>
      <c r="AN772" s="143"/>
      <c r="AO772" s="143"/>
      <c r="AP772" s="20"/>
      <c r="AQ772" s="14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</row>
    <row r="773" spans="1:76" s="12" customFormat="1" ht="12.75" x14ac:dyDescent="0.2">
      <c r="A773" s="18"/>
      <c r="B773" s="191"/>
      <c r="C773" s="191"/>
      <c r="D773" s="13"/>
      <c r="G773" s="11"/>
      <c r="H773" s="11"/>
      <c r="I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0"/>
      <c r="AA773" s="14"/>
      <c r="AB773" s="14"/>
      <c r="AC773" s="14"/>
      <c r="AD773" s="142"/>
      <c r="AE773" s="139"/>
      <c r="AF773" s="142"/>
      <c r="AG773" s="142"/>
      <c r="AH773" s="14"/>
      <c r="AI773" s="14"/>
      <c r="AJ773" s="14"/>
      <c r="AK773" s="14"/>
      <c r="AL773" s="143"/>
      <c r="AM773" s="143"/>
      <c r="AN773" s="143"/>
      <c r="AO773" s="143"/>
      <c r="AP773" s="20"/>
      <c r="AQ773" s="14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</row>
    <row r="774" spans="1:76" s="12" customFormat="1" ht="12.75" x14ac:dyDescent="0.2">
      <c r="A774" s="18"/>
      <c r="B774" s="191"/>
      <c r="C774" s="191"/>
      <c r="D774" s="13"/>
      <c r="G774" s="11"/>
      <c r="H774" s="11"/>
      <c r="I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0"/>
      <c r="AA774" s="14"/>
      <c r="AB774" s="14"/>
      <c r="AC774" s="14"/>
      <c r="AD774" s="142"/>
      <c r="AE774" s="139"/>
      <c r="AF774" s="142"/>
      <c r="AG774" s="142"/>
      <c r="AH774" s="14"/>
      <c r="AI774" s="14"/>
      <c r="AJ774" s="14"/>
      <c r="AK774" s="14"/>
      <c r="AL774" s="143"/>
      <c r="AM774" s="143"/>
      <c r="AN774" s="143"/>
      <c r="AO774" s="143"/>
      <c r="AP774" s="20"/>
      <c r="AQ774" s="14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</row>
    <row r="775" spans="1:76" s="12" customFormat="1" ht="12.75" x14ac:dyDescent="0.2">
      <c r="A775" s="18"/>
      <c r="B775" s="191"/>
      <c r="C775" s="191"/>
      <c r="D775" s="13"/>
      <c r="G775" s="11"/>
      <c r="H775" s="11"/>
      <c r="I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0"/>
      <c r="AA775" s="14"/>
      <c r="AB775" s="14"/>
      <c r="AC775" s="14"/>
      <c r="AD775" s="142"/>
      <c r="AE775" s="139"/>
      <c r="AF775" s="142"/>
      <c r="AG775" s="142"/>
      <c r="AH775" s="14"/>
      <c r="AI775" s="14"/>
      <c r="AJ775" s="14"/>
      <c r="AK775" s="14"/>
      <c r="AL775" s="143"/>
      <c r="AM775" s="143"/>
      <c r="AN775" s="143"/>
      <c r="AO775" s="143"/>
      <c r="AP775" s="20"/>
      <c r="AQ775" s="14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</row>
    <row r="776" spans="1:76" s="12" customFormat="1" ht="12.75" x14ac:dyDescent="0.2">
      <c r="A776" s="18"/>
      <c r="B776" s="191"/>
      <c r="C776" s="191"/>
      <c r="D776" s="13"/>
      <c r="G776" s="11"/>
      <c r="H776" s="11"/>
      <c r="I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0"/>
      <c r="AA776" s="14"/>
      <c r="AB776" s="14"/>
      <c r="AC776" s="14"/>
      <c r="AD776" s="142"/>
      <c r="AE776" s="139"/>
      <c r="AF776" s="142"/>
      <c r="AG776" s="142"/>
      <c r="AH776" s="14"/>
      <c r="AI776" s="14"/>
      <c r="AJ776" s="14"/>
      <c r="AK776" s="14"/>
      <c r="AL776" s="143"/>
      <c r="AM776" s="143"/>
      <c r="AN776" s="143"/>
      <c r="AO776" s="143"/>
      <c r="AP776" s="20"/>
      <c r="AQ776" s="14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</row>
    <row r="777" spans="1:76" s="12" customFormat="1" ht="12.75" x14ac:dyDescent="0.2">
      <c r="A777" s="18"/>
      <c r="B777" s="191"/>
      <c r="C777" s="191"/>
      <c r="D777" s="13"/>
      <c r="G777" s="11"/>
      <c r="H777" s="11"/>
      <c r="I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0"/>
      <c r="AA777" s="14"/>
      <c r="AB777" s="14"/>
      <c r="AC777" s="14"/>
      <c r="AD777" s="142"/>
      <c r="AE777" s="139"/>
      <c r="AF777" s="142"/>
      <c r="AG777" s="142"/>
      <c r="AH777" s="14"/>
      <c r="AI777" s="14"/>
      <c r="AJ777" s="14"/>
      <c r="AK777" s="14"/>
      <c r="AL777" s="143"/>
      <c r="AM777" s="143"/>
      <c r="AN777" s="143"/>
      <c r="AO777" s="143"/>
      <c r="AP777" s="20"/>
      <c r="AQ777" s="14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</row>
    <row r="778" spans="1:76" s="12" customFormat="1" ht="12.75" x14ac:dyDescent="0.2">
      <c r="A778" s="18"/>
      <c r="B778" s="191"/>
      <c r="C778" s="191"/>
      <c r="D778" s="13"/>
      <c r="G778" s="11"/>
      <c r="H778" s="11"/>
      <c r="I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0"/>
      <c r="AA778" s="14"/>
      <c r="AB778" s="14"/>
      <c r="AC778" s="14"/>
      <c r="AD778" s="142"/>
      <c r="AE778" s="139"/>
      <c r="AF778" s="142"/>
      <c r="AG778" s="142"/>
      <c r="AH778" s="14"/>
      <c r="AI778" s="14"/>
      <c r="AJ778" s="14"/>
      <c r="AK778" s="14"/>
      <c r="AL778" s="143"/>
      <c r="AM778" s="143"/>
      <c r="AN778" s="143"/>
      <c r="AO778" s="143"/>
      <c r="AP778" s="20"/>
      <c r="AQ778" s="14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</row>
    <row r="779" spans="1:76" s="12" customFormat="1" ht="12.75" x14ac:dyDescent="0.2">
      <c r="A779" s="18"/>
      <c r="B779" s="191"/>
      <c r="C779" s="191"/>
      <c r="D779" s="13"/>
      <c r="G779" s="11"/>
      <c r="H779" s="11"/>
      <c r="I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0"/>
      <c r="AA779" s="14"/>
      <c r="AB779" s="14"/>
      <c r="AC779" s="14"/>
      <c r="AD779" s="142"/>
      <c r="AE779" s="139"/>
      <c r="AF779" s="142"/>
      <c r="AG779" s="142"/>
      <c r="AH779" s="14"/>
      <c r="AI779" s="14"/>
      <c r="AJ779" s="14"/>
      <c r="AK779" s="14"/>
      <c r="AL779" s="143"/>
      <c r="AM779" s="143"/>
      <c r="AN779" s="143"/>
      <c r="AO779" s="143"/>
      <c r="AP779" s="20"/>
      <c r="AQ779" s="14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</row>
    <row r="780" spans="1:76" s="12" customFormat="1" ht="12.75" x14ac:dyDescent="0.2">
      <c r="A780" s="18"/>
      <c r="B780" s="191"/>
      <c r="C780" s="191"/>
      <c r="D780" s="13"/>
      <c r="G780" s="11"/>
      <c r="H780" s="11"/>
      <c r="I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0"/>
      <c r="AA780" s="14"/>
      <c r="AB780" s="14"/>
      <c r="AC780" s="14"/>
      <c r="AD780" s="142"/>
      <c r="AE780" s="139"/>
      <c r="AF780" s="142"/>
      <c r="AG780" s="142"/>
      <c r="AH780" s="14"/>
      <c r="AI780" s="14"/>
      <c r="AJ780" s="14"/>
      <c r="AK780" s="14"/>
      <c r="AL780" s="143"/>
      <c r="AM780" s="143"/>
      <c r="AN780" s="143"/>
      <c r="AO780" s="143"/>
      <c r="AP780" s="20"/>
      <c r="AQ780" s="14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</row>
    <row r="781" spans="1:76" s="12" customFormat="1" ht="12.75" x14ac:dyDescent="0.2">
      <c r="A781" s="18"/>
      <c r="B781" s="191"/>
      <c r="C781" s="191"/>
      <c r="D781" s="13"/>
      <c r="G781" s="11"/>
      <c r="H781" s="11"/>
      <c r="I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0"/>
      <c r="AA781" s="14"/>
      <c r="AB781" s="14"/>
      <c r="AC781" s="14"/>
      <c r="AD781" s="142"/>
      <c r="AE781" s="139"/>
      <c r="AF781" s="142"/>
      <c r="AG781" s="142"/>
      <c r="AH781" s="14"/>
      <c r="AI781" s="14"/>
      <c r="AJ781" s="14"/>
      <c r="AK781" s="14"/>
      <c r="AL781" s="143"/>
      <c r="AM781" s="143"/>
      <c r="AN781" s="143"/>
      <c r="AO781" s="143"/>
      <c r="AP781" s="20"/>
      <c r="AQ781" s="14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</row>
    <row r="782" spans="1:76" s="12" customFormat="1" ht="12.75" x14ac:dyDescent="0.2">
      <c r="A782" s="18"/>
      <c r="B782" s="191"/>
      <c r="C782" s="191"/>
      <c r="D782" s="13"/>
      <c r="G782" s="11"/>
      <c r="H782" s="11"/>
      <c r="I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0"/>
      <c r="AA782" s="14"/>
      <c r="AB782" s="14"/>
      <c r="AC782" s="14"/>
      <c r="AD782" s="142"/>
      <c r="AE782" s="139"/>
      <c r="AF782" s="142"/>
      <c r="AG782" s="142"/>
      <c r="AH782" s="14"/>
      <c r="AI782" s="14"/>
      <c r="AJ782" s="14"/>
      <c r="AK782" s="14"/>
      <c r="AL782" s="143"/>
      <c r="AM782" s="143"/>
      <c r="AN782" s="143"/>
      <c r="AO782" s="143"/>
      <c r="AP782" s="20"/>
      <c r="AQ782" s="14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</row>
    <row r="783" spans="1:76" s="12" customFormat="1" ht="12.75" x14ac:dyDescent="0.2">
      <c r="A783" s="18"/>
      <c r="B783" s="191"/>
      <c r="C783" s="191"/>
      <c r="D783" s="13"/>
      <c r="G783" s="11"/>
      <c r="H783" s="11"/>
      <c r="I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0"/>
      <c r="AA783" s="14"/>
      <c r="AB783" s="14"/>
      <c r="AC783" s="14"/>
      <c r="AD783" s="142"/>
      <c r="AE783" s="139"/>
      <c r="AF783" s="142"/>
      <c r="AG783" s="142"/>
      <c r="AH783" s="14"/>
      <c r="AI783" s="14"/>
      <c r="AJ783" s="14"/>
      <c r="AK783" s="14"/>
      <c r="AL783" s="143"/>
      <c r="AM783" s="143"/>
      <c r="AN783" s="143"/>
      <c r="AO783" s="143"/>
      <c r="AP783" s="20"/>
      <c r="AQ783" s="14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</row>
    <row r="784" spans="1:76" s="12" customFormat="1" ht="12.75" x14ac:dyDescent="0.2">
      <c r="A784" s="18"/>
      <c r="B784" s="191"/>
      <c r="C784" s="191"/>
      <c r="D784" s="13"/>
      <c r="G784" s="11"/>
      <c r="H784" s="11"/>
      <c r="I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0"/>
      <c r="AA784" s="14"/>
      <c r="AB784" s="14"/>
      <c r="AC784" s="14"/>
      <c r="AD784" s="142"/>
      <c r="AE784" s="139"/>
      <c r="AF784" s="142"/>
      <c r="AG784" s="142"/>
      <c r="AH784" s="14"/>
      <c r="AI784" s="14"/>
      <c r="AJ784" s="14"/>
      <c r="AK784" s="14"/>
      <c r="AL784" s="143"/>
      <c r="AM784" s="143"/>
      <c r="AN784" s="143"/>
      <c r="AO784" s="143"/>
      <c r="AP784" s="20"/>
      <c r="AQ784" s="14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</row>
    <row r="785" spans="1:76" s="12" customFormat="1" ht="12.75" x14ac:dyDescent="0.2">
      <c r="A785" s="18"/>
      <c r="B785" s="191"/>
      <c r="C785" s="191"/>
      <c r="D785" s="13"/>
      <c r="G785" s="11"/>
      <c r="H785" s="11"/>
      <c r="I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0"/>
      <c r="AA785" s="14"/>
      <c r="AB785" s="14"/>
      <c r="AC785" s="14"/>
      <c r="AD785" s="142"/>
      <c r="AE785" s="139"/>
      <c r="AF785" s="142"/>
      <c r="AG785" s="142"/>
      <c r="AH785" s="14"/>
      <c r="AI785" s="14"/>
      <c r="AJ785" s="14"/>
      <c r="AK785" s="14"/>
      <c r="AL785" s="143"/>
      <c r="AM785" s="143"/>
      <c r="AN785" s="143"/>
      <c r="AO785" s="143"/>
      <c r="AP785" s="20"/>
      <c r="AQ785" s="14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</row>
    <row r="786" spans="1:76" s="12" customFormat="1" ht="12.75" x14ac:dyDescent="0.2">
      <c r="A786" s="18"/>
      <c r="B786" s="191"/>
      <c r="C786" s="191"/>
      <c r="D786" s="13"/>
      <c r="G786" s="11"/>
      <c r="H786" s="11"/>
      <c r="I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0"/>
      <c r="AA786" s="14"/>
      <c r="AB786" s="14"/>
      <c r="AC786" s="14"/>
      <c r="AD786" s="142"/>
      <c r="AE786" s="139"/>
      <c r="AF786" s="142"/>
      <c r="AG786" s="142"/>
      <c r="AH786" s="14"/>
      <c r="AI786" s="14"/>
      <c r="AJ786" s="14"/>
      <c r="AK786" s="14"/>
      <c r="AL786" s="143"/>
      <c r="AM786" s="143"/>
      <c r="AN786" s="143"/>
      <c r="AO786" s="143"/>
      <c r="AP786" s="20"/>
      <c r="AQ786" s="14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</row>
    <row r="787" spans="1:76" s="12" customFormat="1" ht="12.75" x14ac:dyDescent="0.2">
      <c r="A787" s="18"/>
      <c r="B787" s="191"/>
      <c r="C787" s="191"/>
      <c r="D787" s="13"/>
      <c r="G787" s="11"/>
      <c r="H787" s="11"/>
      <c r="I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0"/>
      <c r="AA787" s="14"/>
      <c r="AB787" s="14"/>
      <c r="AC787" s="14"/>
      <c r="AD787" s="142"/>
      <c r="AE787" s="139"/>
      <c r="AF787" s="142"/>
      <c r="AG787" s="142"/>
      <c r="AH787" s="14"/>
      <c r="AI787" s="14"/>
      <c r="AJ787" s="14"/>
      <c r="AK787" s="14"/>
      <c r="AL787" s="143"/>
      <c r="AM787" s="143"/>
      <c r="AN787" s="143"/>
      <c r="AO787" s="143"/>
      <c r="AP787" s="20"/>
      <c r="AQ787" s="14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</row>
    <row r="788" spans="1:76" s="12" customFormat="1" ht="12.75" x14ac:dyDescent="0.2">
      <c r="A788" s="18"/>
      <c r="B788" s="191"/>
      <c r="C788" s="191"/>
      <c r="D788" s="13"/>
      <c r="G788" s="11"/>
      <c r="H788" s="11"/>
      <c r="I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0"/>
      <c r="AA788" s="14"/>
      <c r="AB788" s="14"/>
      <c r="AC788" s="14"/>
      <c r="AD788" s="142"/>
      <c r="AE788" s="139"/>
      <c r="AF788" s="142"/>
      <c r="AG788" s="142"/>
      <c r="AH788" s="14"/>
      <c r="AI788" s="14"/>
      <c r="AJ788" s="14"/>
      <c r="AK788" s="14"/>
      <c r="AL788" s="143"/>
      <c r="AM788" s="143"/>
      <c r="AN788" s="143"/>
      <c r="AO788" s="143"/>
      <c r="AP788" s="20"/>
      <c r="AQ788" s="14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</row>
    <row r="789" spans="1:76" s="12" customFormat="1" ht="12.75" x14ac:dyDescent="0.2">
      <c r="A789" s="18"/>
      <c r="B789" s="191"/>
      <c r="C789" s="191"/>
      <c r="D789" s="13"/>
      <c r="G789" s="11"/>
      <c r="H789" s="11"/>
      <c r="I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0"/>
      <c r="AA789" s="14"/>
      <c r="AB789" s="14"/>
      <c r="AC789" s="14"/>
      <c r="AD789" s="142"/>
      <c r="AE789" s="139"/>
      <c r="AF789" s="142"/>
      <c r="AG789" s="142"/>
      <c r="AH789" s="14"/>
      <c r="AI789" s="14"/>
      <c r="AJ789" s="14"/>
      <c r="AK789" s="14"/>
      <c r="AL789" s="143"/>
      <c r="AM789" s="143"/>
      <c r="AN789" s="143"/>
      <c r="AO789" s="143"/>
      <c r="AP789" s="20"/>
      <c r="AQ789" s="14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</row>
    <row r="790" spans="1:76" s="12" customFormat="1" ht="12.75" x14ac:dyDescent="0.2">
      <c r="A790" s="18"/>
      <c r="B790" s="191"/>
      <c r="C790" s="191"/>
      <c r="D790" s="13"/>
      <c r="G790" s="11"/>
      <c r="H790" s="11"/>
      <c r="I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0"/>
      <c r="AA790" s="14"/>
      <c r="AB790" s="14"/>
      <c r="AC790" s="14"/>
      <c r="AD790" s="142"/>
      <c r="AE790" s="139"/>
      <c r="AF790" s="142"/>
      <c r="AG790" s="142"/>
      <c r="AH790" s="14"/>
      <c r="AI790" s="14"/>
      <c r="AJ790" s="14"/>
      <c r="AK790" s="14"/>
      <c r="AL790" s="143"/>
      <c r="AM790" s="143"/>
      <c r="AN790" s="143"/>
      <c r="AO790" s="143"/>
      <c r="AP790" s="20"/>
      <c r="AQ790" s="14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</row>
    <row r="791" spans="1:76" s="12" customFormat="1" ht="12.75" x14ac:dyDescent="0.2">
      <c r="A791" s="18"/>
      <c r="B791" s="191"/>
      <c r="C791" s="191"/>
      <c r="D791" s="13"/>
      <c r="G791" s="11"/>
      <c r="H791" s="11"/>
      <c r="I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0"/>
      <c r="AA791" s="14"/>
      <c r="AB791" s="14"/>
      <c r="AC791" s="14"/>
      <c r="AD791" s="142"/>
      <c r="AE791" s="139"/>
      <c r="AF791" s="142"/>
      <c r="AG791" s="142"/>
      <c r="AH791" s="14"/>
      <c r="AI791" s="14"/>
      <c r="AJ791" s="14"/>
      <c r="AK791" s="14"/>
      <c r="AL791" s="143"/>
      <c r="AM791" s="143"/>
      <c r="AN791" s="143"/>
      <c r="AO791" s="143"/>
      <c r="AP791" s="20"/>
      <c r="AQ791" s="14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</row>
    <row r="792" spans="1:76" s="12" customFormat="1" ht="12.75" x14ac:dyDescent="0.2">
      <c r="A792" s="18"/>
      <c r="B792" s="191"/>
      <c r="C792" s="191"/>
      <c r="D792" s="13"/>
      <c r="G792" s="11"/>
      <c r="H792" s="11"/>
      <c r="I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0"/>
      <c r="AA792" s="14"/>
      <c r="AB792" s="14"/>
      <c r="AC792" s="14"/>
      <c r="AD792" s="142"/>
      <c r="AE792" s="139"/>
      <c r="AF792" s="142"/>
      <c r="AG792" s="142"/>
      <c r="AH792" s="14"/>
      <c r="AI792" s="14"/>
      <c r="AJ792" s="14"/>
      <c r="AK792" s="14"/>
      <c r="AL792" s="143"/>
      <c r="AM792" s="143"/>
      <c r="AN792" s="143"/>
      <c r="AO792" s="143"/>
      <c r="AP792" s="20"/>
      <c r="AQ792" s="14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</row>
    <row r="793" spans="1:76" s="12" customFormat="1" ht="12.75" x14ac:dyDescent="0.2">
      <c r="A793" s="18"/>
      <c r="B793" s="191"/>
      <c r="C793" s="191"/>
      <c r="D793" s="13"/>
      <c r="G793" s="11"/>
      <c r="H793" s="11"/>
      <c r="I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0"/>
      <c r="AA793" s="14"/>
      <c r="AB793" s="14"/>
      <c r="AC793" s="14"/>
      <c r="AD793" s="142"/>
      <c r="AE793" s="139"/>
      <c r="AF793" s="142"/>
      <c r="AG793" s="142"/>
      <c r="AH793" s="14"/>
      <c r="AI793" s="14"/>
      <c r="AJ793" s="14"/>
      <c r="AK793" s="14"/>
      <c r="AL793" s="143"/>
      <c r="AM793" s="143"/>
      <c r="AN793" s="143"/>
      <c r="AO793" s="143"/>
      <c r="AP793" s="20"/>
      <c r="AQ793" s="14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</row>
    <row r="794" spans="1:76" s="12" customFormat="1" ht="12.75" x14ac:dyDescent="0.2">
      <c r="A794" s="18"/>
      <c r="B794" s="191"/>
      <c r="C794" s="191"/>
      <c r="D794" s="13"/>
      <c r="G794" s="11"/>
      <c r="H794" s="11"/>
      <c r="I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0"/>
      <c r="AA794" s="14"/>
      <c r="AB794" s="14"/>
      <c r="AC794" s="14"/>
      <c r="AD794" s="142"/>
      <c r="AE794" s="139"/>
      <c r="AF794" s="142"/>
      <c r="AG794" s="142"/>
      <c r="AH794" s="14"/>
      <c r="AI794" s="14"/>
      <c r="AJ794" s="14"/>
      <c r="AK794" s="14"/>
      <c r="AL794" s="143"/>
      <c r="AM794" s="143"/>
      <c r="AN794" s="143"/>
      <c r="AO794" s="143"/>
      <c r="AP794" s="20"/>
      <c r="AQ794" s="14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</row>
    <row r="795" spans="1:76" s="12" customFormat="1" ht="12.75" x14ac:dyDescent="0.2">
      <c r="A795" s="18"/>
      <c r="B795" s="191"/>
      <c r="C795" s="191"/>
      <c r="D795" s="13"/>
      <c r="G795" s="11"/>
      <c r="H795" s="11"/>
      <c r="I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0"/>
      <c r="AA795" s="14"/>
      <c r="AB795" s="14"/>
      <c r="AC795" s="14"/>
      <c r="AD795" s="142"/>
      <c r="AE795" s="139"/>
      <c r="AF795" s="142"/>
      <c r="AG795" s="142"/>
      <c r="AH795" s="14"/>
      <c r="AI795" s="14"/>
      <c r="AJ795" s="14"/>
      <c r="AK795" s="14"/>
      <c r="AL795" s="143"/>
      <c r="AM795" s="143"/>
      <c r="AN795" s="143"/>
      <c r="AO795" s="143"/>
      <c r="AP795" s="20"/>
      <c r="AQ795" s="14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</row>
    <row r="796" spans="1:76" s="12" customFormat="1" ht="12.75" x14ac:dyDescent="0.2">
      <c r="A796" s="18"/>
      <c r="B796" s="191"/>
      <c r="C796" s="191"/>
      <c r="D796" s="13"/>
      <c r="G796" s="11"/>
      <c r="H796" s="11"/>
      <c r="I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0"/>
      <c r="AA796" s="14"/>
      <c r="AB796" s="14"/>
      <c r="AC796" s="14"/>
      <c r="AD796" s="142"/>
      <c r="AE796" s="139"/>
      <c r="AF796" s="142"/>
      <c r="AG796" s="142"/>
      <c r="AH796" s="14"/>
      <c r="AI796" s="14"/>
      <c r="AJ796" s="14"/>
      <c r="AK796" s="14"/>
      <c r="AL796" s="143"/>
      <c r="AM796" s="143"/>
      <c r="AN796" s="143"/>
      <c r="AO796" s="143"/>
      <c r="AP796" s="20"/>
      <c r="AQ796" s="14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</row>
    <row r="797" spans="1:76" s="12" customFormat="1" ht="12.75" x14ac:dyDescent="0.2">
      <c r="A797" s="18"/>
      <c r="B797" s="191"/>
      <c r="C797" s="191"/>
      <c r="D797" s="13"/>
      <c r="G797" s="11"/>
      <c r="H797" s="11"/>
      <c r="I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0"/>
      <c r="AA797" s="14"/>
      <c r="AB797" s="14"/>
      <c r="AC797" s="14"/>
      <c r="AD797" s="142"/>
      <c r="AE797" s="139"/>
      <c r="AF797" s="142"/>
      <c r="AG797" s="142"/>
      <c r="AH797" s="14"/>
      <c r="AI797" s="14"/>
      <c r="AJ797" s="14"/>
      <c r="AK797" s="14"/>
      <c r="AL797" s="143"/>
      <c r="AM797" s="143"/>
      <c r="AN797" s="143"/>
      <c r="AO797" s="143"/>
      <c r="AP797" s="20"/>
      <c r="AQ797" s="14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</row>
    <row r="798" spans="1:76" s="12" customFormat="1" ht="12.75" x14ac:dyDescent="0.2">
      <c r="A798" s="18"/>
      <c r="B798" s="191"/>
      <c r="C798" s="191"/>
      <c r="D798" s="13"/>
      <c r="G798" s="11"/>
      <c r="H798" s="11"/>
      <c r="I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0"/>
      <c r="AA798" s="14"/>
      <c r="AB798" s="14"/>
      <c r="AC798" s="14"/>
      <c r="AD798" s="142"/>
      <c r="AE798" s="139"/>
      <c r="AF798" s="142"/>
      <c r="AG798" s="142"/>
      <c r="AH798" s="14"/>
      <c r="AI798" s="14"/>
      <c r="AJ798" s="14"/>
      <c r="AK798" s="14"/>
      <c r="AL798" s="143"/>
      <c r="AM798" s="143"/>
      <c r="AN798" s="143"/>
      <c r="AO798" s="143"/>
      <c r="AP798" s="20"/>
      <c r="AQ798" s="14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</row>
    <row r="799" spans="1:76" s="12" customFormat="1" ht="12.75" x14ac:dyDescent="0.2">
      <c r="A799" s="18"/>
      <c r="B799" s="191"/>
      <c r="C799" s="191"/>
      <c r="D799" s="13"/>
      <c r="G799" s="11"/>
      <c r="H799" s="11"/>
      <c r="I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0"/>
      <c r="AA799" s="14"/>
      <c r="AB799" s="14"/>
      <c r="AC799" s="14"/>
      <c r="AD799" s="142"/>
      <c r="AE799" s="139"/>
      <c r="AF799" s="142"/>
      <c r="AG799" s="142"/>
      <c r="AH799" s="14"/>
      <c r="AI799" s="14"/>
      <c r="AJ799" s="14"/>
      <c r="AK799" s="14"/>
      <c r="AL799" s="143"/>
      <c r="AM799" s="143"/>
      <c r="AN799" s="143"/>
      <c r="AO799" s="143"/>
      <c r="AP799" s="20"/>
      <c r="AQ799" s="14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</row>
    <row r="800" spans="1:76" s="12" customFormat="1" ht="12.75" x14ac:dyDescent="0.2">
      <c r="A800" s="18"/>
      <c r="B800" s="191"/>
      <c r="C800" s="191"/>
      <c r="D800" s="13"/>
      <c r="G800" s="11"/>
      <c r="H800" s="11"/>
      <c r="I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0"/>
      <c r="AA800" s="14"/>
      <c r="AB800" s="14"/>
      <c r="AC800" s="14"/>
      <c r="AD800" s="142"/>
      <c r="AE800" s="139"/>
      <c r="AF800" s="142"/>
      <c r="AG800" s="142"/>
      <c r="AH800" s="14"/>
      <c r="AI800" s="14"/>
      <c r="AJ800" s="14"/>
      <c r="AK800" s="14"/>
      <c r="AL800" s="143"/>
      <c r="AM800" s="143"/>
      <c r="AN800" s="143"/>
      <c r="AO800" s="143"/>
      <c r="AP800" s="20"/>
      <c r="AQ800" s="14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</row>
    <row r="801" spans="1:76" s="12" customFormat="1" ht="12.75" x14ac:dyDescent="0.2">
      <c r="A801" s="18"/>
      <c r="B801" s="191"/>
      <c r="C801" s="191"/>
      <c r="D801" s="13"/>
      <c r="G801" s="11"/>
      <c r="H801" s="11"/>
      <c r="I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0"/>
      <c r="AA801" s="14"/>
      <c r="AB801" s="14"/>
      <c r="AC801" s="14"/>
      <c r="AD801" s="142"/>
      <c r="AE801" s="139"/>
      <c r="AF801" s="142"/>
      <c r="AG801" s="142"/>
      <c r="AH801" s="14"/>
      <c r="AI801" s="14"/>
      <c r="AJ801" s="14"/>
      <c r="AK801" s="14"/>
      <c r="AL801" s="143"/>
      <c r="AM801" s="143"/>
      <c r="AN801" s="143"/>
      <c r="AO801" s="143"/>
      <c r="AP801" s="20"/>
      <c r="AQ801" s="14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</row>
    <row r="802" spans="1:76" s="12" customFormat="1" ht="12.75" x14ac:dyDescent="0.2">
      <c r="A802" s="18"/>
      <c r="B802" s="191"/>
      <c r="C802" s="191"/>
      <c r="D802" s="13"/>
      <c r="G802" s="11"/>
      <c r="H802" s="11"/>
      <c r="I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0"/>
      <c r="AA802" s="14"/>
      <c r="AB802" s="14"/>
      <c r="AC802" s="14"/>
      <c r="AD802" s="142"/>
      <c r="AE802" s="139"/>
      <c r="AF802" s="142"/>
      <c r="AG802" s="142"/>
      <c r="AH802" s="14"/>
      <c r="AI802" s="14"/>
      <c r="AJ802" s="14"/>
      <c r="AK802" s="14"/>
      <c r="AL802" s="143"/>
      <c r="AM802" s="143"/>
      <c r="AN802" s="143"/>
      <c r="AO802" s="143"/>
      <c r="AP802" s="20"/>
      <c r="AQ802" s="14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</row>
    <row r="803" spans="1:76" s="12" customFormat="1" ht="12.75" x14ac:dyDescent="0.2">
      <c r="A803" s="18"/>
      <c r="B803" s="191"/>
      <c r="C803" s="191"/>
      <c r="D803" s="13"/>
      <c r="G803" s="11"/>
      <c r="H803" s="11"/>
      <c r="I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0"/>
      <c r="AA803" s="14"/>
      <c r="AB803" s="14"/>
      <c r="AC803" s="14"/>
      <c r="AD803" s="142"/>
      <c r="AE803" s="139"/>
      <c r="AF803" s="142"/>
      <c r="AG803" s="142"/>
      <c r="AH803" s="14"/>
      <c r="AI803" s="14"/>
      <c r="AJ803" s="14"/>
      <c r="AK803" s="14"/>
      <c r="AL803" s="143"/>
      <c r="AM803" s="143"/>
      <c r="AN803" s="143"/>
      <c r="AO803" s="143"/>
      <c r="AP803" s="20"/>
      <c r="AQ803" s="14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</row>
    <row r="804" spans="1:76" s="12" customFormat="1" ht="12.75" x14ac:dyDescent="0.2">
      <c r="A804" s="18"/>
      <c r="B804" s="191"/>
      <c r="C804" s="191"/>
      <c r="D804" s="13"/>
      <c r="G804" s="11"/>
      <c r="H804" s="11"/>
      <c r="I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0"/>
      <c r="AA804" s="14"/>
      <c r="AB804" s="14"/>
      <c r="AC804" s="14"/>
      <c r="AD804" s="142"/>
      <c r="AE804" s="139"/>
      <c r="AF804" s="142"/>
      <c r="AG804" s="142"/>
      <c r="AH804" s="14"/>
      <c r="AI804" s="14"/>
      <c r="AJ804" s="14"/>
      <c r="AK804" s="14"/>
      <c r="AL804" s="143"/>
      <c r="AM804" s="143"/>
      <c r="AN804" s="143"/>
      <c r="AO804" s="143"/>
      <c r="AP804" s="20"/>
      <c r="AQ804" s="14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</row>
    <row r="805" spans="1:76" s="12" customFormat="1" ht="12.75" x14ac:dyDescent="0.2">
      <c r="A805" s="18"/>
      <c r="B805" s="191"/>
      <c r="C805" s="191"/>
      <c r="D805" s="13"/>
      <c r="G805" s="11"/>
      <c r="H805" s="11"/>
      <c r="I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0"/>
      <c r="AA805" s="14"/>
      <c r="AB805" s="14"/>
      <c r="AC805" s="14"/>
      <c r="AD805" s="142"/>
      <c r="AE805" s="139"/>
      <c r="AF805" s="142"/>
      <c r="AG805" s="142"/>
      <c r="AH805" s="14"/>
      <c r="AI805" s="14"/>
      <c r="AJ805" s="14"/>
      <c r="AK805" s="14"/>
      <c r="AL805" s="143"/>
      <c r="AM805" s="143"/>
      <c r="AN805" s="143"/>
      <c r="AO805" s="143"/>
      <c r="AP805" s="20"/>
      <c r="AQ805" s="14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</row>
    <row r="806" spans="1:76" s="12" customFormat="1" ht="12.75" x14ac:dyDescent="0.2">
      <c r="A806" s="18"/>
      <c r="B806" s="191"/>
      <c r="C806" s="191"/>
      <c r="D806" s="13"/>
      <c r="G806" s="11"/>
      <c r="H806" s="11"/>
      <c r="I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0"/>
      <c r="AA806" s="14"/>
      <c r="AB806" s="14"/>
      <c r="AC806" s="14"/>
      <c r="AD806" s="142"/>
      <c r="AE806" s="139"/>
      <c r="AF806" s="142"/>
      <c r="AG806" s="142"/>
      <c r="AH806" s="14"/>
      <c r="AI806" s="14"/>
      <c r="AJ806" s="14"/>
      <c r="AK806" s="14"/>
      <c r="AL806" s="143"/>
      <c r="AM806" s="143"/>
      <c r="AN806" s="143"/>
      <c r="AO806" s="143"/>
      <c r="AP806" s="20"/>
      <c r="AQ806" s="14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</row>
    <row r="807" spans="1:76" s="12" customFormat="1" ht="12.75" x14ac:dyDescent="0.2">
      <c r="A807" s="18"/>
      <c r="B807" s="191"/>
      <c r="C807" s="191"/>
      <c r="D807" s="13"/>
      <c r="G807" s="11"/>
      <c r="H807" s="11"/>
      <c r="I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0"/>
      <c r="AA807" s="14"/>
      <c r="AB807" s="14"/>
      <c r="AC807" s="14"/>
      <c r="AD807" s="142"/>
      <c r="AE807" s="139"/>
      <c r="AF807" s="142"/>
      <c r="AG807" s="142"/>
      <c r="AH807" s="14"/>
      <c r="AI807" s="14"/>
      <c r="AJ807" s="14"/>
      <c r="AK807" s="14"/>
      <c r="AL807" s="143"/>
      <c r="AM807" s="143"/>
      <c r="AN807" s="143"/>
      <c r="AO807" s="143"/>
      <c r="AP807" s="20"/>
      <c r="AQ807" s="14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</row>
    <row r="808" spans="1:76" s="12" customFormat="1" ht="12.75" x14ac:dyDescent="0.2">
      <c r="A808" s="18"/>
      <c r="B808" s="191"/>
      <c r="C808" s="191"/>
      <c r="D808" s="13"/>
      <c r="G808" s="11"/>
      <c r="H808" s="11"/>
      <c r="I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0"/>
      <c r="AA808" s="14"/>
      <c r="AB808" s="14"/>
      <c r="AC808" s="14"/>
      <c r="AD808" s="142"/>
      <c r="AE808" s="139"/>
      <c r="AF808" s="142"/>
      <c r="AG808" s="142"/>
      <c r="AH808" s="14"/>
      <c r="AI808" s="14"/>
      <c r="AJ808" s="14"/>
      <c r="AK808" s="14"/>
      <c r="AL808" s="143"/>
      <c r="AM808" s="143"/>
      <c r="AN808" s="143"/>
      <c r="AO808" s="143"/>
      <c r="AP808" s="20"/>
      <c r="AQ808" s="14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</row>
    <row r="809" spans="1:76" s="12" customFormat="1" ht="12.75" x14ac:dyDescent="0.2">
      <c r="A809" s="18"/>
      <c r="B809" s="191"/>
      <c r="C809" s="191"/>
      <c r="D809" s="13"/>
      <c r="G809" s="11"/>
      <c r="H809" s="11"/>
      <c r="I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0"/>
      <c r="AA809" s="14"/>
      <c r="AB809" s="14"/>
      <c r="AC809" s="14"/>
      <c r="AD809" s="142"/>
      <c r="AE809" s="139"/>
      <c r="AF809" s="142"/>
      <c r="AG809" s="142"/>
      <c r="AH809" s="14"/>
      <c r="AI809" s="14"/>
      <c r="AJ809" s="14"/>
      <c r="AK809" s="14"/>
      <c r="AL809" s="143"/>
      <c r="AM809" s="143"/>
      <c r="AN809" s="143"/>
      <c r="AO809" s="143"/>
      <c r="AP809" s="20"/>
      <c r="AQ809" s="14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</row>
    <row r="810" spans="1:76" s="12" customFormat="1" ht="12.75" x14ac:dyDescent="0.2">
      <c r="A810" s="18"/>
      <c r="B810" s="191"/>
      <c r="C810" s="191"/>
      <c r="D810" s="13"/>
      <c r="G810" s="11"/>
      <c r="H810" s="11"/>
      <c r="I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0"/>
      <c r="AA810" s="14"/>
      <c r="AB810" s="14"/>
      <c r="AC810" s="14"/>
      <c r="AD810" s="142"/>
      <c r="AE810" s="139"/>
      <c r="AF810" s="142"/>
      <c r="AG810" s="142"/>
      <c r="AH810" s="14"/>
      <c r="AI810" s="14"/>
      <c r="AJ810" s="14"/>
      <c r="AK810" s="14"/>
      <c r="AL810" s="143"/>
      <c r="AM810" s="143"/>
      <c r="AN810" s="143"/>
      <c r="AO810" s="143"/>
      <c r="AP810" s="20"/>
      <c r="AQ810" s="14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</row>
    <row r="811" spans="1:76" s="12" customFormat="1" ht="12.75" x14ac:dyDescent="0.2">
      <c r="A811" s="18"/>
      <c r="B811" s="191"/>
      <c r="C811" s="191"/>
      <c r="D811" s="13"/>
      <c r="G811" s="11"/>
      <c r="H811" s="11"/>
      <c r="I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0"/>
      <c r="AA811" s="14"/>
      <c r="AB811" s="14"/>
      <c r="AC811" s="14"/>
      <c r="AD811" s="142"/>
      <c r="AE811" s="139"/>
      <c r="AF811" s="142"/>
      <c r="AG811" s="142"/>
      <c r="AH811" s="14"/>
      <c r="AI811" s="14"/>
      <c r="AJ811" s="14"/>
      <c r="AK811" s="14"/>
      <c r="AL811" s="143"/>
      <c r="AM811" s="143"/>
      <c r="AN811" s="143"/>
      <c r="AO811" s="143"/>
      <c r="AP811" s="20"/>
      <c r="AQ811" s="14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</row>
    <row r="812" spans="1:76" s="12" customFormat="1" ht="12.75" x14ac:dyDescent="0.2">
      <c r="A812" s="18"/>
      <c r="B812" s="191"/>
      <c r="C812" s="191"/>
      <c r="D812" s="13"/>
      <c r="G812" s="11"/>
      <c r="H812" s="11"/>
      <c r="I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0"/>
      <c r="AA812" s="14"/>
      <c r="AB812" s="14"/>
      <c r="AC812" s="14"/>
      <c r="AD812" s="142"/>
      <c r="AE812" s="139"/>
      <c r="AF812" s="142"/>
      <c r="AG812" s="142"/>
      <c r="AH812" s="14"/>
      <c r="AI812" s="14"/>
      <c r="AJ812" s="14"/>
      <c r="AK812" s="14"/>
      <c r="AL812" s="143"/>
      <c r="AM812" s="143"/>
      <c r="AN812" s="143"/>
      <c r="AO812" s="143"/>
      <c r="AP812" s="20"/>
      <c r="AQ812" s="14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</row>
    <row r="813" spans="1:76" s="12" customFormat="1" ht="12.75" x14ac:dyDescent="0.2">
      <c r="A813" s="18"/>
      <c r="B813" s="191"/>
      <c r="C813" s="191"/>
      <c r="D813" s="13"/>
      <c r="G813" s="11"/>
      <c r="H813" s="11"/>
      <c r="I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0"/>
      <c r="AA813" s="14"/>
      <c r="AB813" s="14"/>
      <c r="AC813" s="14"/>
      <c r="AD813" s="142"/>
      <c r="AE813" s="139"/>
      <c r="AF813" s="142"/>
      <c r="AG813" s="142"/>
      <c r="AH813" s="14"/>
      <c r="AI813" s="14"/>
      <c r="AJ813" s="14"/>
      <c r="AK813" s="14"/>
      <c r="AL813" s="143"/>
      <c r="AM813" s="143"/>
      <c r="AN813" s="143"/>
      <c r="AO813" s="143"/>
      <c r="AP813" s="20"/>
      <c r="AQ813" s="14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</row>
    <row r="814" spans="1:76" s="12" customFormat="1" ht="12.75" x14ac:dyDescent="0.2">
      <c r="A814" s="18"/>
      <c r="B814" s="191"/>
      <c r="C814" s="191"/>
      <c r="D814" s="13"/>
      <c r="G814" s="11"/>
      <c r="H814" s="11"/>
      <c r="I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0"/>
      <c r="AA814" s="14"/>
      <c r="AB814" s="14"/>
      <c r="AC814" s="14"/>
      <c r="AD814" s="142"/>
      <c r="AE814" s="139"/>
      <c r="AF814" s="142"/>
      <c r="AG814" s="142"/>
      <c r="AH814" s="14"/>
      <c r="AI814" s="14"/>
      <c r="AJ814" s="14"/>
      <c r="AK814" s="14"/>
      <c r="AL814" s="143"/>
      <c r="AM814" s="143"/>
      <c r="AN814" s="143"/>
      <c r="AO814" s="143"/>
      <c r="AP814" s="20"/>
      <c r="AQ814" s="14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</row>
    <row r="815" spans="1:76" s="12" customFormat="1" ht="12.75" x14ac:dyDescent="0.2">
      <c r="A815" s="18"/>
      <c r="B815" s="191"/>
      <c r="C815" s="191"/>
      <c r="D815" s="13"/>
      <c r="G815" s="11"/>
      <c r="H815" s="11"/>
      <c r="I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0"/>
      <c r="AA815" s="14"/>
      <c r="AB815" s="14"/>
      <c r="AC815" s="14"/>
      <c r="AD815" s="142"/>
      <c r="AE815" s="139"/>
      <c r="AF815" s="142"/>
      <c r="AG815" s="142"/>
      <c r="AH815" s="14"/>
      <c r="AI815" s="14"/>
      <c r="AJ815" s="14"/>
      <c r="AK815" s="14"/>
      <c r="AL815" s="143"/>
      <c r="AM815" s="143"/>
      <c r="AN815" s="143"/>
      <c r="AO815" s="143"/>
      <c r="AP815" s="20"/>
      <c r="AQ815" s="14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</row>
    <row r="816" spans="1:76" s="12" customFormat="1" ht="12.75" x14ac:dyDescent="0.2">
      <c r="A816" s="18"/>
      <c r="B816" s="191"/>
      <c r="C816" s="191"/>
      <c r="D816" s="13"/>
      <c r="G816" s="11"/>
      <c r="H816" s="11"/>
      <c r="I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0"/>
      <c r="AA816" s="14"/>
      <c r="AB816" s="14"/>
      <c r="AC816" s="14"/>
      <c r="AD816" s="142"/>
      <c r="AE816" s="139"/>
      <c r="AF816" s="142"/>
      <c r="AG816" s="142"/>
      <c r="AH816" s="14"/>
      <c r="AI816" s="14"/>
      <c r="AJ816" s="14"/>
      <c r="AK816" s="14"/>
      <c r="AL816" s="143"/>
      <c r="AM816" s="143"/>
      <c r="AN816" s="143"/>
      <c r="AO816" s="143"/>
      <c r="AP816" s="20"/>
      <c r="AQ816" s="14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</row>
    <row r="817" spans="1:76" s="12" customFormat="1" ht="12.75" x14ac:dyDescent="0.2">
      <c r="A817" s="18"/>
      <c r="B817" s="191"/>
      <c r="C817" s="191"/>
      <c r="D817" s="13"/>
      <c r="G817" s="11"/>
      <c r="H817" s="11"/>
      <c r="I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0"/>
      <c r="AA817" s="14"/>
      <c r="AB817" s="14"/>
      <c r="AC817" s="14"/>
      <c r="AD817" s="142"/>
      <c r="AE817" s="139"/>
      <c r="AF817" s="142"/>
      <c r="AG817" s="142"/>
      <c r="AH817" s="14"/>
      <c r="AI817" s="14"/>
      <c r="AJ817" s="14"/>
      <c r="AK817" s="14"/>
      <c r="AL817" s="143"/>
      <c r="AM817" s="143"/>
      <c r="AN817" s="143"/>
      <c r="AO817" s="143"/>
      <c r="AP817" s="20"/>
      <c r="AQ817" s="14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</row>
    <row r="818" spans="1:76" s="12" customFormat="1" ht="12.75" x14ac:dyDescent="0.2">
      <c r="A818" s="18"/>
      <c r="B818" s="191"/>
      <c r="C818" s="191"/>
      <c r="D818" s="13"/>
      <c r="G818" s="11"/>
      <c r="H818" s="11"/>
      <c r="I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0"/>
      <c r="AA818" s="14"/>
      <c r="AB818" s="14"/>
      <c r="AC818" s="14"/>
      <c r="AD818" s="142"/>
      <c r="AE818" s="139"/>
      <c r="AF818" s="142"/>
      <c r="AG818" s="142"/>
      <c r="AH818" s="14"/>
      <c r="AI818" s="14"/>
      <c r="AJ818" s="14"/>
      <c r="AK818" s="14"/>
      <c r="AL818" s="143"/>
      <c r="AM818" s="143"/>
      <c r="AN818" s="143"/>
      <c r="AO818" s="143"/>
      <c r="AP818" s="20"/>
      <c r="AQ818" s="14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</row>
    <row r="819" spans="1:76" s="12" customFormat="1" ht="12.75" x14ac:dyDescent="0.2">
      <c r="A819" s="18"/>
      <c r="B819" s="191"/>
      <c r="C819" s="191"/>
      <c r="D819" s="13"/>
      <c r="G819" s="11"/>
      <c r="H819" s="11"/>
      <c r="I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0"/>
      <c r="AA819" s="14"/>
      <c r="AB819" s="14"/>
      <c r="AC819" s="14"/>
      <c r="AD819" s="142"/>
      <c r="AE819" s="139"/>
      <c r="AF819" s="142"/>
      <c r="AG819" s="142"/>
      <c r="AH819" s="14"/>
      <c r="AI819" s="14"/>
      <c r="AJ819" s="14"/>
      <c r="AK819" s="14"/>
      <c r="AL819" s="143"/>
      <c r="AM819" s="143"/>
      <c r="AN819" s="143"/>
      <c r="AO819" s="143"/>
      <c r="AP819" s="20"/>
      <c r="AQ819" s="14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</row>
    <row r="820" spans="1:76" s="12" customFormat="1" ht="12.75" x14ac:dyDescent="0.2">
      <c r="A820" s="18"/>
      <c r="B820" s="191"/>
      <c r="C820" s="191"/>
      <c r="D820" s="13"/>
      <c r="G820" s="11"/>
      <c r="H820" s="11"/>
      <c r="I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0"/>
      <c r="AA820" s="14"/>
      <c r="AB820" s="14"/>
      <c r="AC820" s="14"/>
      <c r="AD820" s="142"/>
      <c r="AE820" s="139"/>
      <c r="AF820" s="142"/>
      <c r="AG820" s="142"/>
      <c r="AH820" s="14"/>
      <c r="AI820" s="14"/>
      <c r="AJ820" s="14"/>
      <c r="AK820" s="14"/>
      <c r="AL820" s="143"/>
      <c r="AM820" s="143"/>
      <c r="AN820" s="143"/>
      <c r="AO820" s="143"/>
      <c r="AP820" s="20"/>
      <c r="AQ820" s="14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</row>
    <row r="821" spans="1:76" s="12" customFormat="1" ht="12.75" x14ac:dyDescent="0.2">
      <c r="A821" s="18"/>
      <c r="B821" s="191"/>
      <c r="C821" s="191"/>
      <c r="D821" s="13"/>
      <c r="G821" s="11"/>
      <c r="H821" s="11"/>
      <c r="I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0"/>
      <c r="AA821" s="14"/>
      <c r="AB821" s="14"/>
      <c r="AC821" s="14"/>
      <c r="AD821" s="142"/>
      <c r="AE821" s="139"/>
      <c r="AF821" s="142"/>
      <c r="AG821" s="142"/>
      <c r="AH821" s="14"/>
      <c r="AI821" s="14"/>
      <c r="AJ821" s="14"/>
      <c r="AK821" s="14"/>
      <c r="AL821" s="143"/>
      <c r="AM821" s="143"/>
      <c r="AN821" s="143"/>
      <c r="AO821" s="143"/>
      <c r="AP821" s="20"/>
      <c r="AQ821" s="14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</row>
    <row r="822" spans="1:76" s="12" customFormat="1" ht="12.75" x14ac:dyDescent="0.2">
      <c r="A822" s="18"/>
      <c r="B822" s="191"/>
      <c r="C822" s="191"/>
      <c r="D822" s="13"/>
      <c r="G822" s="11"/>
      <c r="H822" s="11"/>
      <c r="I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0"/>
      <c r="AA822" s="14"/>
      <c r="AB822" s="14"/>
      <c r="AC822" s="14"/>
      <c r="AD822" s="142"/>
      <c r="AE822" s="139"/>
      <c r="AF822" s="142"/>
      <c r="AG822" s="142"/>
      <c r="AH822" s="14"/>
      <c r="AI822" s="14"/>
      <c r="AJ822" s="14"/>
      <c r="AK822" s="14"/>
      <c r="AL822" s="143"/>
      <c r="AM822" s="143"/>
      <c r="AN822" s="143"/>
      <c r="AO822" s="143"/>
      <c r="AP822" s="20"/>
      <c r="AQ822" s="14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</row>
    <row r="823" spans="1:76" s="12" customFormat="1" ht="12.75" x14ac:dyDescent="0.2">
      <c r="A823" s="18"/>
      <c r="B823" s="191"/>
      <c r="C823" s="191"/>
      <c r="D823" s="13"/>
      <c r="G823" s="11"/>
      <c r="H823" s="11"/>
      <c r="I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0"/>
      <c r="AA823" s="14"/>
      <c r="AB823" s="14"/>
      <c r="AC823" s="14"/>
      <c r="AD823" s="142"/>
      <c r="AE823" s="139"/>
      <c r="AF823" s="142"/>
      <c r="AG823" s="142"/>
      <c r="AH823" s="14"/>
      <c r="AI823" s="14"/>
      <c r="AJ823" s="14"/>
      <c r="AK823" s="14"/>
      <c r="AL823" s="143"/>
      <c r="AM823" s="143"/>
      <c r="AN823" s="143"/>
      <c r="AO823" s="143"/>
      <c r="AP823" s="20"/>
      <c r="AQ823" s="14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</row>
    <row r="824" spans="1:76" s="12" customFormat="1" ht="12.75" x14ac:dyDescent="0.2">
      <c r="A824" s="18"/>
      <c r="B824" s="191"/>
      <c r="C824" s="191"/>
      <c r="D824" s="13"/>
      <c r="G824" s="11"/>
      <c r="H824" s="11"/>
      <c r="I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0"/>
      <c r="AA824" s="14"/>
      <c r="AB824" s="14"/>
      <c r="AC824" s="14"/>
      <c r="AD824" s="142"/>
      <c r="AE824" s="139"/>
      <c r="AF824" s="142"/>
      <c r="AG824" s="142"/>
      <c r="AH824" s="14"/>
      <c r="AI824" s="14"/>
      <c r="AJ824" s="14"/>
      <c r="AK824" s="14"/>
      <c r="AL824" s="143"/>
      <c r="AM824" s="143"/>
      <c r="AN824" s="143"/>
      <c r="AO824" s="143"/>
      <c r="AP824" s="20"/>
      <c r="AQ824" s="14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</row>
    <row r="825" spans="1:76" s="12" customFormat="1" ht="12.75" x14ac:dyDescent="0.2">
      <c r="A825" s="18"/>
      <c r="B825" s="191"/>
      <c r="C825" s="191"/>
      <c r="D825" s="13"/>
      <c r="G825" s="11"/>
      <c r="H825" s="11"/>
      <c r="I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0"/>
      <c r="AA825" s="14"/>
      <c r="AB825" s="14"/>
      <c r="AC825" s="14"/>
      <c r="AD825" s="142"/>
      <c r="AE825" s="139"/>
      <c r="AF825" s="142"/>
      <c r="AG825" s="142"/>
      <c r="AH825" s="14"/>
      <c r="AI825" s="14"/>
      <c r="AJ825" s="14"/>
      <c r="AK825" s="14"/>
      <c r="AL825" s="143"/>
      <c r="AM825" s="143"/>
      <c r="AN825" s="143"/>
      <c r="AO825" s="143"/>
      <c r="AP825" s="20"/>
      <c r="AQ825" s="14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</row>
    <row r="826" spans="1:76" s="12" customFormat="1" ht="12.75" x14ac:dyDescent="0.2">
      <c r="A826" s="18"/>
      <c r="B826" s="191"/>
      <c r="C826" s="191"/>
      <c r="D826" s="13"/>
      <c r="G826" s="11"/>
      <c r="H826" s="11"/>
      <c r="I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0"/>
      <c r="AA826" s="14"/>
      <c r="AB826" s="14"/>
      <c r="AC826" s="14"/>
      <c r="AD826" s="142"/>
      <c r="AE826" s="139"/>
      <c r="AF826" s="142"/>
      <c r="AG826" s="142"/>
      <c r="AH826" s="14"/>
      <c r="AI826" s="14"/>
      <c r="AJ826" s="14"/>
      <c r="AK826" s="14"/>
      <c r="AL826" s="143"/>
      <c r="AM826" s="143"/>
      <c r="AN826" s="143"/>
      <c r="AO826" s="143"/>
      <c r="AP826" s="20"/>
      <c r="AQ826" s="14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</row>
    <row r="827" spans="1:76" s="12" customFormat="1" ht="12.75" x14ac:dyDescent="0.2">
      <c r="A827" s="18"/>
      <c r="B827" s="191"/>
      <c r="C827" s="191"/>
      <c r="D827" s="13"/>
      <c r="G827" s="11"/>
      <c r="H827" s="11"/>
      <c r="I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0"/>
      <c r="AA827" s="14"/>
      <c r="AB827" s="14"/>
      <c r="AC827" s="14"/>
      <c r="AD827" s="142"/>
      <c r="AE827" s="139"/>
      <c r="AF827" s="142"/>
      <c r="AG827" s="142"/>
      <c r="AH827" s="14"/>
      <c r="AI827" s="14"/>
      <c r="AJ827" s="14"/>
      <c r="AK827" s="14"/>
      <c r="AL827" s="143"/>
      <c r="AM827" s="143"/>
      <c r="AN827" s="143"/>
      <c r="AO827" s="143"/>
      <c r="AP827" s="20"/>
      <c r="AQ827" s="14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</row>
    <row r="828" spans="1:76" s="12" customFormat="1" ht="12.75" x14ac:dyDescent="0.2">
      <c r="A828" s="18"/>
      <c r="B828" s="191"/>
      <c r="C828" s="191"/>
      <c r="D828" s="13"/>
      <c r="G828" s="11"/>
      <c r="H828" s="11"/>
      <c r="I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0"/>
      <c r="AA828" s="14"/>
      <c r="AB828" s="14"/>
      <c r="AC828" s="14"/>
      <c r="AD828" s="142"/>
      <c r="AE828" s="139"/>
      <c r="AF828" s="142"/>
      <c r="AG828" s="142"/>
      <c r="AH828" s="14"/>
      <c r="AI828" s="14"/>
      <c r="AJ828" s="14"/>
      <c r="AK828" s="14"/>
      <c r="AL828" s="143"/>
      <c r="AM828" s="143"/>
      <c r="AN828" s="143"/>
      <c r="AO828" s="143"/>
      <c r="AP828" s="20"/>
      <c r="AQ828" s="14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</row>
    <row r="829" spans="1:76" s="12" customFormat="1" ht="12.75" x14ac:dyDescent="0.2">
      <c r="A829" s="18"/>
      <c r="B829" s="191"/>
      <c r="C829" s="191"/>
      <c r="D829" s="13"/>
      <c r="G829" s="11"/>
      <c r="H829" s="11"/>
      <c r="I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0"/>
      <c r="AA829" s="14"/>
      <c r="AB829" s="14"/>
      <c r="AC829" s="14"/>
      <c r="AD829" s="142"/>
      <c r="AE829" s="139"/>
      <c r="AF829" s="142"/>
      <c r="AG829" s="142"/>
      <c r="AH829" s="14"/>
      <c r="AI829" s="14"/>
      <c r="AJ829" s="14"/>
      <c r="AK829" s="14"/>
      <c r="AL829" s="143"/>
      <c r="AM829" s="143"/>
      <c r="AN829" s="143"/>
      <c r="AO829" s="143"/>
      <c r="AP829" s="20"/>
      <c r="AQ829" s="14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</row>
    <row r="830" spans="1:76" s="12" customFormat="1" ht="12.75" x14ac:dyDescent="0.2">
      <c r="A830" s="18"/>
      <c r="B830" s="191"/>
      <c r="C830" s="191"/>
      <c r="D830" s="13"/>
      <c r="G830" s="11"/>
      <c r="H830" s="11"/>
      <c r="I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0"/>
      <c r="AA830" s="14"/>
      <c r="AB830" s="14"/>
      <c r="AC830" s="14"/>
      <c r="AD830" s="142"/>
      <c r="AE830" s="139"/>
      <c r="AF830" s="142"/>
      <c r="AG830" s="142"/>
      <c r="AH830" s="14"/>
      <c r="AI830" s="14"/>
      <c r="AJ830" s="14"/>
      <c r="AK830" s="14"/>
      <c r="AL830" s="143"/>
      <c r="AM830" s="143"/>
      <c r="AN830" s="143"/>
      <c r="AO830" s="143"/>
      <c r="AP830" s="20"/>
      <c r="AQ830" s="14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</row>
    <row r="831" spans="1:76" s="12" customFormat="1" ht="12.75" x14ac:dyDescent="0.2">
      <c r="A831" s="18"/>
      <c r="B831" s="191"/>
      <c r="C831" s="191"/>
      <c r="D831" s="13"/>
      <c r="G831" s="11"/>
      <c r="H831" s="11"/>
      <c r="I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0"/>
      <c r="AA831" s="14"/>
      <c r="AB831" s="14"/>
      <c r="AC831" s="14"/>
      <c r="AD831" s="142"/>
      <c r="AE831" s="139"/>
      <c r="AF831" s="142"/>
      <c r="AG831" s="142"/>
      <c r="AH831" s="14"/>
      <c r="AI831" s="14"/>
      <c r="AJ831" s="14"/>
      <c r="AK831" s="14"/>
      <c r="AL831" s="143"/>
      <c r="AM831" s="143"/>
      <c r="AN831" s="143"/>
      <c r="AO831" s="143"/>
      <c r="AP831" s="20"/>
      <c r="AQ831" s="14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</row>
    <row r="832" spans="1:76" s="12" customFormat="1" ht="12.75" x14ac:dyDescent="0.2">
      <c r="A832" s="18"/>
      <c r="B832" s="191"/>
      <c r="C832" s="191"/>
      <c r="D832" s="13"/>
      <c r="G832" s="11"/>
      <c r="H832" s="11"/>
      <c r="I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0"/>
      <c r="AA832" s="14"/>
      <c r="AB832" s="14"/>
      <c r="AC832" s="14"/>
      <c r="AD832" s="142"/>
      <c r="AE832" s="139"/>
      <c r="AF832" s="142"/>
      <c r="AG832" s="142"/>
      <c r="AH832" s="14"/>
      <c r="AI832" s="14"/>
      <c r="AJ832" s="14"/>
      <c r="AK832" s="14"/>
      <c r="AL832" s="143"/>
      <c r="AM832" s="143"/>
      <c r="AN832" s="143"/>
      <c r="AO832" s="143"/>
      <c r="AP832" s="20"/>
      <c r="AQ832" s="14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</row>
    <row r="833" spans="1:76" s="12" customFormat="1" ht="12.75" x14ac:dyDescent="0.2">
      <c r="A833" s="18"/>
      <c r="B833" s="191"/>
      <c r="C833" s="191"/>
      <c r="D833" s="13"/>
      <c r="G833" s="11"/>
      <c r="H833" s="11"/>
      <c r="I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0"/>
      <c r="AA833" s="14"/>
      <c r="AB833" s="14"/>
      <c r="AC833" s="14"/>
      <c r="AD833" s="142"/>
      <c r="AE833" s="139"/>
      <c r="AF833" s="142"/>
      <c r="AG833" s="142"/>
      <c r="AH833" s="14"/>
      <c r="AI833" s="14"/>
      <c r="AJ833" s="14"/>
      <c r="AK833" s="14"/>
      <c r="AL833" s="143"/>
      <c r="AM833" s="143"/>
      <c r="AN833" s="143"/>
      <c r="AO833" s="143"/>
      <c r="AP833" s="20"/>
      <c r="AQ833" s="14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</row>
    <row r="834" spans="1:76" s="12" customFormat="1" ht="12.75" x14ac:dyDescent="0.2">
      <c r="A834" s="18"/>
      <c r="B834" s="191"/>
      <c r="C834" s="191"/>
      <c r="D834" s="13"/>
      <c r="G834" s="11"/>
      <c r="H834" s="11"/>
      <c r="I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0"/>
      <c r="AA834" s="14"/>
      <c r="AB834" s="14"/>
      <c r="AC834" s="14"/>
      <c r="AD834" s="142"/>
      <c r="AE834" s="139"/>
      <c r="AF834" s="142"/>
      <c r="AG834" s="142"/>
      <c r="AH834" s="14"/>
      <c r="AI834" s="14"/>
      <c r="AJ834" s="14"/>
      <c r="AK834" s="14"/>
      <c r="AL834" s="143"/>
      <c r="AM834" s="143"/>
      <c r="AN834" s="143"/>
      <c r="AO834" s="143"/>
      <c r="AP834" s="20"/>
      <c r="AQ834" s="14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</row>
    <row r="835" spans="1:76" s="12" customFormat="1" ht="12.75" x14ac:dyDescent="0.2">
      <c r="A835" s="18"/>
      <c r="B835" s="191"/>
      <c r="C835" s="191"/>
      <c r="D835" s="13"/>
      <c r="G835" s="11"/>
      <c r="H835" s="11"/>
      <c r="I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0"/>
      <c r="AA835" s="14"/>
      <c r="AB835" s="14"/>
      <c r="AC835" s="14"/>
      <c r="AD835" s="142"/>
      <c r="AE835" s="139"/>
      <c r="AF835" s="142"/>
      <c r="AG835" s="142"/>
      <c r="AH835" s="14"/>
      <c r="AI835" s="14"/>
      <c r="AJ835" s="14"/>
      <c r="AK835" s="14"/>
      <c r="AL835" s="143"/>
      <c r="AM835" s="143"/>
      <c r="AN835" s="143"/>
      <c r="AO835" s="143"/>
      <c r="AP835" s="20"/>
      <c r="AQ835" s="14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</row>
    <row r="836" spans="1:76" s="12" customFormat="1" ht="12.75" x14ac:dyDescent="0.2">
      <c r="A836" s="18"/>
      <c r="B836" s="191"/>
      <c r="C836" s="191"/>
      <c r="D836" s="13"/>
      <c r="G836" s="11"/>
      <c r="H836" s="11"/>
      <c r="I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0"/>
      <c r="AA836" s="14"/>
      <c r="AB836" s="14"/>
      <c r="AC836" s="14"/>
      <c r="AD836" s="142"/>
      <c r="AE836" s="139"/>
      <c r="AF836" s="142"/>
      <c r="AG836" s="142"/>
      <c r="AH836" s="14"/>
      <c r="AI836" s="14"/>
      <c r="AJ836" s="14"/>
      <c r="AK836" s="14"/>
      <c r="AL836" s="143"/>
      <c r="AM836" s="143"/>
      <c r="AN836" s="143"/>
      <c r="AO836" s="143"/>
      <c r="AP836" s="20"/>
      <c r="AQ836" s="14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</row>
    <row r="837" spans="1:76" s="12" customFormat="1" ht="12.75" x14ac:dyDescent="0.2">
      <c r="A837" s="18"/>
      <c r="B837" s="191"/>
      <c r="C837" s="191"/>
      <c r="D837" s="13"/>
      <c r="G837" s="11"/>
      <c r="H837" s="11"/>
      <c r="I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0"/>
      <c r="AA837" s="14"/>
      <c r="AB837" s="14"/>
      <c r="AC837" s="14"/>
      <c r="AD837" s="142"/>
      <c r="AE837" s="139"/>
      <c r="AF837" s="142"/>
      <c r="AG837" s="142"/>
      <c r="AH837" s="14"/>
      <c r="AI837" s="14"/>
      <c r="AJ837" s="14"/>
      <c r="AK837" s="14"/>
      <c r="AL837" s="143"/>
      <c r="AM837" s="143"/>
      <c r="AN837" s="143"/>
      <c r="AO837" s="143"/>
      <c r="AP837" s="20"/>
      <c r="AQ837" s="14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</row>
    <row r="838" spans="1:76" s="12" customFormat="1" ht="12.75" x14ac:dyDescent="0.2">
      <c r="A838" s="18"/>
      <c r="B838" s="191"/>
      <c r="C838" s="191"/>
      <c r="D838" s="13"/>
      <c r="G838" s="11"/>
      <c r="H838" s="11"/>
      <c r="I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0"/>
      <c r="AA838" s="14"/>
      <c r="AB838" s="14"/>
      <c r="AC838" s="14"/>
      <c r="AD838" s="142"/>
      <c r="AE838" s="139"/>
      <c r="AF838" s="142"/>
      <c r="AG838" s="142"/>
      <c r="AH838" s="14"/>
      <c r="AI838" s="14"/>
      <c r="AJ838" s="14"/>
      <c r="AK838" s="14"/>
      <c r="AL838" s="143"/>
      <c r="AM838" s="143"/>
      <c r="AN838" s="143"/>
      <c r="AO838" s="143"/>
      <c r="AP838" s="20"/>
      <c r="AQ838" s="14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</row>
    <row r="839" spans="1:76" s="12" customFormat="1" ht="12.75" x14ac:dyDescent="0.2">
      <c r="A839" s="18"/>
      <c r="B839" s="191"/>
      <c r="C839" s="191"/>
      <c r="D839" s="13"/>
      <c r="G839" s="11"/>
      <c r="H839" s="11"/>
      <c r="I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0"/>
      <c r="AA839" s="14"/>
      <c r="AB839" s="14"/>
      <c r="AC839" s="14"/>
      <c r="AD839" s="142"/>
      <c r="AE839" s="139"/>
      <c r="AF839" s="142"/>
      <c r="AG839" s="142"/>
      <c r="AH839" s="14"/>
      <c r="AI839" s="14"/>
      <c r="AJ839" s="14"/>
      <c r="AK839" s="14"/>
      <c r="AL839" s="143"/>
      <c r="AM839" s="143"/>
      <c r="AN839" s="143"/>
      <c r="AO839" s="143"/>
      <c r="AP839" s="20"/>
      <c r="AQ839" s="14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</row>
    <row r="840" spans="1:76" s="12" customFormat="1" ht="12.75" x14ac:dyDescent="0.2">
      <c r="A840" s="18"/>
      <c r="B840" s="191"/>
      <c r="C840" s="191"/>
      <c r="D840" s="13"/>
      <c r="G840" s="11"/>
      <c r="H840" s="11"/>
      <c r="I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0"/>
      <c r="AA840" s="14"/>
      <c r="AB840" s="14"/>
      <c r="AC840" s="14"/>
      <c r="AD840" s="142"/>
      <c r="AE840" s="139"/>
      <c r="AF840" s="142"/>
      <c r="AG840" s="142"/>
      <c r="AH840" s="14"/>
      <c r="AI840" s="14"/>
      <c r="AJ840" s="14"/>
      <c r="AK840" s="14"/>
      <c r="AL840" s="143"/>
      <c r="AM840" s="143"/>
      <c r="AN840" s="143"/>
      <c r="AO840" s="143"/>
      <c r="AP840" s="20"/>
      <c r="AQ840" s="14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</row>
    <row r="841" spans="1:76" s="12" customFormat="1" ht="12.75" x14ac:dyDescent="0.2">
      <c r="A841" s="18"/>
      <c r="B841" s="191"/>
      <c r="C841" s="191"/>
      <c r="D841" s="13"/>
      <c r="G841" s="11"/>
      <c r="H841" s="11"/>
      <c r="I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0"/>
      <c r="AA841" s="14"/>
      <c r="AB841" s="14"/>
      <c r="AC841" s="14"/>
      <c r="AD841" s="142"/>
      <c r="AE841" s="139"/>
      <c r="AF841" s="142"/>
      <c r="AG841" s="142"/>
      <c r="AH841" s="14"/>
      <c r="AI841" s="14"/>
      <c r="AJ841" s="14"/>
      <c r="AK841" s="14"/>
      <c r="AL841" s="143"/>
      <c r="AM841" s="143"/>
      <c r="AN841" s="143"/>
      <c r="AO841" s="143"/>
      <c r="AP841" s="20"/>
      <c r="AQ841" s="14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</row>
    <row r="842" spans="1:76" s="12" customFormat="1" ht="12.75" x14ac:dyDescent="0.2">
      <c r="A842" s="18"/>
      <c r="B842" s="191"/>
      <c r="C842" s="191"/>
      <c r="D842" s="13"/>
      <c r="G842" s="11"/>
      <c r="H842" s="11"/>
      <c r="I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0"/>
      <c r="AA842" s="14"/>
      <c r="AB842" s="14"/>
      <c r="AC842" s="14"/>
      <c r="AD842" s="142"/>
      <c r="AE842" s="139"/>
      <c r="AF842" s="142"/>
      <c r="AG842" s="142"/>
      <c r="AH842" s="14"/>
      <c r="AI842" s="14"/>
      <c r="AJ842" s="14"/>
      <c r="AK842" s="14"/>
      <c r="AL842" s="143"/>
      <c r="AM842" s="143"/>
      <c r="AN842" s="143"/>
      <c r="AO842" s="143"/>
      <c r="AP842" s="20"/>
      <c r="AQ842" s="14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</row>
    <row r="843" spans="1:76" s="12" customFormat="1" ht="12.75" x14ac:dyDescent="0.2">
      <c r="A843" s="18"/>
      <c r="B843" s="191"/>
      <c r="C843" s="191"/>
      <c r="D843" s="13"/>
      <c r="G843" s="11"/>
      <c r="H843" s="11"/>
      <c r="I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0"/>
      <c r="AA843" s="14"/>
      <c r="AB843" s="14"/>
      <c r="AC843" s="14"/>
      <c r="AD843" s="142"/>
      <c r="AE843" s="139"/>
      <c r="AF843" s="142"/>
      <c r="AG843" s="142"/>
      <c r="AH843" s="14"/>
      <c r="AI843" s="14"/>
      <c r="AJ843" s="14"/>
      <c r="AK843" s="14"/>
      <c r="AL843" s="143"/>
      <c r="AM843" s="143"/>
      <c r="AN843" s="143"/>
      <c r="AO843" s="143"/>
      <c r="AP843" s="20"/>
      <c r="AQ843" s="14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</row>
    <row r="844" spans="1:76" s="12" customFormat="1" ht="12.75" x14ac:dyDescent="0.2">
      <c r="A844" s="18"/>
      <c r="B844" s="191"/>
      <c r="C844" s="191"/>
      <c r="D844" s="13"/>
      <c r="G844" s="11"/>
      <c r="H844" s="11"/>
      <c r="I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0"/>
      <c r="AA844" s="14"/>
      <c r="AB844" s="14"/>
      <c r="AC844" s="14"/>
      <c r="AD844" s="142"/>
      <c r="AE844" s="139"/>
      <c r="AF844" s="142"/>
      <c r="AG844" s="142"/>
      <c r="AH844" s="14"/>
      <c r="AI844" s="14"/>
      <c r="AJ844" s="14"/>
      <c r="AK844" s="14"/>
      <c r="AL844" s="143"/>
      <c r="AM844" s="143"/>
      <c r="AN844" s="143"/>
      <c r="AO844" s="143"/>
      <c r="AP844" s="20"/>
      <c r="AQ844" s="14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</row>
    <row r="845" spans="1:76" s="12" customFormat="1" ht="12.75" x14ac:dyDescent="0.2">
      <c r="A845" s="18"/>
      <c r="B845" s="191"/>
      <c r="C845" s="191"/>
      <c r="D845" s="13"/>
      <c r="G845" s="11"/>
      <c r="H845" s="11"/>
      <c r="I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0"/>
      <c r="AA845" s="14"/>
      <c r="AB845" s="14"/>
      <c r="AC845" s="14"/>
      <c r="AD845" s="142"/>
      <c r="AE845" s="139"/>
      <c r="AF845" s="142"/>
      <c r="AG845" s="142"/>
      <c r="AH845" s="14"/>
      <c r="AI845" s="14"/>
      <c r="AJ845" s="14"/>
      <c r="AK845" s="14"/>
      <c r="AL845" s="143"/>
      <c r="AM845" s="143"/>
      <c r="AN845" s="143"/>
      <c r="AO845" s="143"/>
      <c r="AP845" s="20"/>
      <c r="AQ845" s="14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</row>
    <row r="846" spans="1:76" s="12" customFormat="1" ht="12.75" x14ac:dyDescent="0.2">
      <c r="A846" s="18"/>
      <c r="B846" s="191"/>
      <c r="C846" s="191"/>
      <c r="D846" s="13"/>
      <c r="G846" s="11"/>
      <c r="H846" s="11"/>
      <c r="I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0"/>
      <c r="AA846" s="14"/>
      <c r="AB846" s="14"/>
      <c r="AC846" s="14"/>
      <c r="AD846" s="142"/>
      <c r="AE846" s="139"/>
      <c r="AF846" s="142"/>
      <c r="AG846" s="142"/>
      <c r="AH846" s="14"/>
      <c r="AI846" s="14"/>
      <c r="AJ846" s="14"/>
      <c r="AK846" s="14"/>
      <c r="AL846" s="143"/>
      <c r="AM846" s="143"/>
      <c r="AN846" s="143"/>
      <c r="AO846" s="143"/>
      <c r="AP846" s="20"/>
      <c r="AQ846" s="14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</row>
    <row r="847" spans="1:76" s="12" customFormat="1" ht="12.75" x14ac:dyDescent="0.2">
      <c r="A847" s="18"/>
      <c r="B847" s="191"/>
      <c r="C847" s="191"/>
      <c r="D847" s="13"/>
      <c r="G847" s="11"/>
      <c r="H847" s="11"/>
      <c r="I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0"/>
      <c r="AA847" s="14"/>
      <c r="AB847" s="14"/>
      <c r="AC847" s="14"/>
      <c r="AD847" s="142"/>
      <c r="AE847" s="139"/>
      <c r="AF847" s="142"/>
      <c r="AG847" s="142"/>
      <c r="AH847" s="14"/>
      <c r="AI847" s="14"/>
      <c r="AJ847" s="14"/>
      <c r="AK847" s="14"/>
      <c r="AL847" s="143"/>
      <c r="AM847" s="143"/>
      <c r="AN847" s="143"/>
      <c r="AO847" s="143"/>
      <c r="AP847" s="20"/>
      <c r="AQ847" s="14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</row>
    <row r="848" spans="1:76" s="12" customFormat="1" ht="12.75" x14ac:dyDescent="0.2">
      <c r="A848" s="18"/>
      <c r="B848" s="191"/>
      <c r="C848" s="191"/>
      <c r="D848" s="13"/>
      <c r="G848" s="11"/>
      <c r="H848" s="11"/>
      <c r="I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0"/>
      <c r="AA848" s="14"/>
      <c r="AB848" s="14"/>
      <c r="AC848" s="14"/>
      <c r="AD848" s="142"/>
      <c r="AE848" s="139"/>
      <c r="AF848" s="142"/>
      <c r="AG848" s="142"/>
      <c r="AH848" s="14"/>
      <c r="AI848" s="14"/>
      <c r="AJ848" s="14"/>
      <c r="AK848" s="14"/>
      <c r="AL848" s="143"/>
      <c r="AM848" s="143"/>
      <c r="AN848" s="143"/>
      <c r="AO848" s="143"/>
      <c r="AP848" s="20"/>
      <c r="AQ848" s="14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</row>
    <row r="849" spans="1:76" s="12" customFormat="1" ht="12.75" x14ac:dyDescent="0.2">
      <c r="A849" s="18"/>
      <c r="B849" s="191"/>
      <c r="C849" s="191"/>
      <c r="D849" s="13"/>
      <c r="G849" s="11"/>
      <c r="H849" s="11"/>
      <c r="I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0"/>
      <c r="AA849" s="14"/>
      <c r="AB849" s="14"/>
      <c r="AC849" s="14"/>
      <c r="AD849" s="142"/>
      <c r="AE849" s="139"/>
      <c r="AF849" s="142"/>
      <c r="AG849" s="142"/>
      <c r="AH849" s="14"/>
      <c r="AI849" s="14"/>
      <c r="AJ849" s="14"/>
      <c r="AK849" s="14"/>
      <c r="AL849" s="143"/>
      <c r="AM849" s="143"/>
      <c r="AN849" s="143"/>
      <c r="AO849" s="143"/>
      <c r="AP849" s="20"/>
      <c r="AQ849" s="14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</row>
    <row r="850" spans="1:76" s="12" customFormat="1" ht="12.75" x14ac:dyDescent="0.2">
      <c r="A850" s="18"/>
      <c r="B850" s="191"/>
      <c r="C850" s="191"/>
      <c r="D850" s="13"/>
      <c r="G850" s="11"/>
      <c r="H850" s="11"/>
      <c r="I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0"/>
      <c r="AA850" s="14"/>
      <c r="AB850" s="14"/>
      <c r="AC850" s="14"/>
      <c r="AD850" s="142"/>
      <c r="AE850" s="139"/>
      <c r="AF850" s="142"/>
      <c r="AG850" s="142"/>
      <c r="AH850" s="14"/>
      <c r="AI850" s="14"/>
      <c r="AJ850" s="14"/>
      <c r="AK850" s="14"/>
      <c r="AL850" s="143"/>
      <c r="AM850" s="143"/>
      <c r="AN850" s="143"/>
      <c r="AO850" s="143"/>
      <c r="AP850" s="20"/>
      <c r="AQ850" s="14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</row>
    <row r="851" spans="1:76" s="12" customFormat="1" ht="12.75" x14ac:dyDescent="0.2">
      <c r="A851" s="18"/>
      <c r="B851" s="191"/>
      <c r="C851" s="191"/>
      <c r="D851" s="13"/>
      <c r="G851" s="11"/>
      <c r="H851" s="11"/>
      <c r="I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0"/>
      <c r="AA851" s="14"/>
      <c r="AB851" s="14"/>
      <c r="AC851" s="14"/>
      <c r="AD851" s="142"/>
      <c r="AE851" s="139"/>
      <c r="AF851" s="142"/>
      <c r="AG851" s="142"/>
      <c r="AH851" s="14"/>
      <c r="AI851" s="14"/>
      <c r="AJ851" s="14"/>
      <c r="AK851" s="14"/>
      <c r="AL851" s="143"/>
      <c r="AM851" s="143"/>
      <c r="AN851" s="143"/>
      <c r="AO851" s="143"/>
      <c r="AP851" s="20"/>
      <c r="AQ851" s="14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</row>
    <row r="852" spans="1:76" s="12" customFormat="1" ht="12.75" x14ac:dyDescent="0.2">
      <c r="A852" s="18"/>
      <c r="B852" s="191"/>
      <c r="C852" s="191"/>
      <c r="D852" s="13"/>
      <c r="G852" s="11"/>
      <c r="H852" s="11"/>
      <c r="I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0"/>
      <c r="AA852" s="14"/>
      <c r="AB852" s="14"/>
      <c r="AC852" s="14"/>
      <c r="AD852" s="142"/>
      <c r="AE852" s="139"/>
      <c r="AF852" s="142"/>
      <c r="AG852" s="142"/>
      <c r="AH852" s="14"/>
      <c r="AI852" s="14"/>
      <c r="AJ852" s="14"/>
      <c r="AK852" s="14"/>
      <c r="AL852" s="143"/>
      <c r="AM852" s="143"/>
      <c r="AN852" s="143"/>
      <c r="AO852" s="143"/>
      <c r="AP852" s="20"/>
      <c r="AQ852" s="14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</row>
    <row r="853" spans="1:76" s="12" customFormat="1" ht="12.75" x14ac:dyDescent="0.2">
      <c r="A853" s="18"/>
      <c r="B853" s="191"/>
      <c r="C853" s="191"/>
      <c r="D853" s="13"/>
      <c r="G853" s="11"/>
      <c r="H853" s="11"/>
      <c r="I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0"/>
      <c r="AA853" s="14"/>
      <c r="AB853" s="14"/>
      <c r="AC853" s="14"/>
      <c r="AD853" s="142"/>
      <c r="AE853" s="139"/>
      <c r="AF853" s="142"/>
      <c r="AG853" s="142"/>
      <c r="AH853" s="14"/>
      <c r="AI853" s="14"/>
      <c r="AJ853" s="14"/>
      <c r="AK853" s="14"/>
      <c r="AL853" s="143"/>
      <c r="AM853" s="143"/>
      <c r="AN853" s="143"/>
      <c r="AO853" s="143"/>
      <c r="AP853" s="20"/>
      <c r="AQ853" s="14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</row>
    <row r="854" spans="1:76" s="12" customFormat="1" ht="12.75" x14ac:dyDescent="0.2">
      <c r="A854" s="18"/>
      <c r="B854" s="191"/>
      <c r="C854" s="191"/>
      <c r="D854" s="13"/>
      <c r="G854" s="11"/>
      <c r="H854" s="11"/>
      <c r="I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0"/>
      <c r="AA854" s="14"/>
      <c r="AB854" s="14"/>
      <c r="AC854" s="14"/>
      <c r="AD854" s="142"/>
      <c r="AE854" s="139"/>
      <c r="AF854" s="142"/>
      <c r="AG854" s="142"/>
      <c r="AH854" s="14"/>
      <c r="AI854" s="14"/>
      <c r="AJ854" s="14"/>
      <c r="AK854" s="14"/>
      <c r="AL854" s="143"/>
      <c r="AM854" s="143"/>
      <c r="AN854" s="143"/>
      <c r="AO854" s="143"/>
      <c r="AP854" s="20"/>
      <c r="AQ854" s="14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</row>
    <row r="855" spans="1:76" s="12" customFormat="1" ht="12.75" x14ac:dyDescent="0.2">
      <c r="A855" s="18"/>
      <c r="B855" s="191"/>
      <c r="C855" s="191"/>
      <c r="D855" s="13"/>
      <c r="G855" s="11"/>
      <c r="H855" s="11"/>
      <c r="I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0"/>
      <c r="AA855" s="14"/>
      <c r="AB855" s="14"/>
      <c r="AC855" s="14"/>
      <c r="AD855" s="142"/>
      <c r="AE855" s="139"/>
      <c r="AF855" s="142"/>
      <c r="AG855" s="142"/>
      <c r="AH855" s="14"/>
      <c r="AI855" s="14"/>
      <c r="AJ855" s="14"/>
      <c r="AK855" s="14"/>
      <c r="AL855" s="143"/>
      <c r="AM855" s="143"/>
      <c r="AN855" s="143"/>
      <c r="AO855" s="143"/>
      <c r="AP855" s="20"/>
      <c r="AQ855" s="14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</row>
    <row r="856" spans="1:76" s="12" customFormat="1" ht="12.75" x14ac:dyDescent="0.2">
      <c r="A856" s="18"/>
      <c r="B856" s="191"/>
      <c r="C856" s="191"/>
      <c r="D856" s="13"/>
      <c r="G856" s="11"/>
      <c r="H856" s="11"/>
      <c r="I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0"/>
      <c r="AA856" s="14"/>
      <c r="AB856" s="14"/>
      <c r="AC856" s="14"/>
      <c r="AD856" s="142"/>
      <c r="AE856" s="139"/>
      <c r="AF856" s="142"/>
      <c r="AG856" s="142"/>
      <c r="AH856" s="14"/>
      <c r="AI856" s="14"/>
      <c r="AJ856" s="14"/>
      <c r="AK856" s="14"/>
      <c r="AL856" s="143"/>
      <c r="AM856" s="143"/>
      <c r="AN856" s="143"/>
      <c r="AO856" s="143"/>
      <c r="AP856" s="20"/>
      <c r="AQ856" s="14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</row>
    <row r="857" spans="1:76" s="12" customFormat="1" ht="12.75" x14ac:dyDescent="0.2">
      <c r="A857" s="18"/>
      <c r="B857" s="191"/>
      <c r="C857" s="191"/>
      <c r="D857" s="13"/>
      <c r="G857" s="11"/>
      <c r="H857" s="11"/>
      <c r="I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0"/>
      <c r="AA857" s="14"/>
      <c r="AB857" s="14"/>
      <c r="AC857" s="14"/>
      <c r="AD857" s="142"/>
      <c r="AE857" s="139"/>
      <c r="AF857" s="142"/>
      <c r="AG857" s="142"/>
      <c r="AH857" s="14"/>
      <c r="AI857" s="14"/>
      <c r="AJ857" s="14"/>
      <c r="AK857" s="14"/>
      <c r="AL857" s="143"/>
      <c r="AM857" s="143"/>
      <c r="AN857" s="143"/>
      <c r="AO857" s="143"/>
      <c r="AP857" s="20"/>
      <c r="AQ857" s="14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</row>
    <row r="858" spans="1:76" s="12" customFormat="1" ht="12.75" x14ac:dyDescent="0.2">
      <c r="A858" s="18"/>
      <c r="B858" s="191"/>
      <c r="C858" s="191"/>
      <c r="D858" s="13"/>
      <c r="G858" s="11"/>
      <c r="H858" s="11"/>
      <c r="I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0"/>
      <c r="AA858" s="14"/>
      <c r="AB858" s="14"/>
      <c r="AC858" s="14"/>
      <c r="AD858" s="142"/>
      <c r="AE858" s="139"/>
      <c r="AF858" s="142"/>
      <c r="AG858" s="142"/>
      <c r="AH858" s="14"/>
      <c r="AI858" s="14"/>
      <c r="AJ858" s="14"/>
      <c r="AK858" s="14"/>
      <c r="AL858" s="143"/>
      <c r="AM858" s="143"/>
      <c r="AN858" s="143"/>
      <c r="AO858" s="143"/>
      <c r="AP858" s="20"/>
      <c r="AQ858" s="14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</row>
    <row r="859" spans="1:76" s="12" customFormat="1" ht="12.75" x14ac:dyDescent="0.2">
      <c r="A859" s="18"/>
      <c r="B859" s="191"/>
      <c r="C859" s="191"/>
      <c r="D859" s="13"/>
      <c r="G859" s="11"/>
      <c r="H859" s="11"/>
      <c r="I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0"/>
      <c r="AA859" s="14"/>
      <c r="AB859" s="14"/>
      <c r="AC859" s="14"/>
      <c r="AD859" s="142"/>
      <c r="AE859" s="139"/>
      <c r="AF859" s="142"/>
      <c r="AG859" s="142"/>
      <c r="AH859" s="14"/>
      <c r="AI859" s="14"/>
      <c r="AJ859" s="14"/>
      <c r="AK859" s="14"/>
      <c r="AL859" s="143"/>
      <c r="AM859" s="143"/>
      <c r="AN859" s="143"/>
      <c r="AO859" s="143"/>
      <c r="AP859" s="20"/>
      <c r="AQ859" s="14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</row>
    <row r="860" spans="1:76" s="12" customFormat="1" ht="12.75" x14ac:dyDescent="0.2">
      <c r="A860" s="18"/>
      <c r="B860" s="191"/>
      <c r="C860" s="191"/>
      <c r="D860" s="13"/>
      <c r="G860" s="11"/>
      <c r="H860" s="11"/>
      <c r="I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0"/>
      <c r="AA860" s="14"/>
      <c r="AB860" s="14"/>
      <c r="AC860" s="14"/>
      <c r="AD860" s="142"/>
      <c r="AE860" s="139"/>
      <c r="AF860" s="142"/>
      <c r="AG860" s="142"/>
      <c r="AH860" s="14"/>
      <c r="AI860" s="14"/>
      <c r="AJ860" s="14"/>
      <c r="AK860" s="14"/>
      <c r="AL860" s="143"/>
      <c r="AM860" s="143"/>
      <c r="AN860" s="143"/>
      <c r="AO860" s="143"/>
      <c r="AP860" s="20"/>
      <c r="AQ860" s="14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</row>
    <row r="861" spans="1:76" s="12" customFormat="1" ht="12.75" x14ac:dyDescent="0.2">
      <c r="A861" s="18"/>
      <c r="B861" s="191"/>
      <c r="C861" s="191"/>
      <c r="D861" s="13"/>
      <c r="G861" s="11"/>
      <c r="H861" s="11"/>
      <c r="I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0"/>
      <c r="AA861" s="14"/>
      <c r="AB861" s="14"/>
      <c r="AC861" s="14"/>
      <c r="AD861" s="142"/>
      <c r="AE861" s="139"/>
      <c r="AF861" s="142"/>
      <c r="AG861" s="142"/>
      <c r="AH861" s="14"/>
      <c r="AI861" s="14"/>
      <c r="AJ861" s="14"/>
      <c r="AK861" s="14"/>
      <c r="AL861" s="143"/>
      <c r="AM861" s="143"/>
      <c r="AN861" s="143"/>
      <c r="AO861" s="143"/>
      <c r="AP861" s="20"/>
      <c r="AQ861" s="14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</row>
    <row r="862" spans="1:76" s="12" customFormat="1" ht="12.75" x14ac:dyDescent="0.2">
      <c r="A862" s="18"/>
      <c r="B862" s="191"/>
      <c r="C862" s="191"/>
      <c r="D862" s="13"/>
      <c r="G862" s="11"/>
      <c r="H862" s="11"/>
      <c r="I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0"/>
      <c r="AA862" s="14"/>
      <c r="AB862" s="14"/>
      <c r="AC862" s="14"/>
      <c r="AD862" s="142"/>
      <c r="AE862" s="139"/>
      <c r="AF862" s="142"/>
      <c r="AG862" s="142"/>
      <c r="AH862" s="14"/>
      <c r="AI862" s="14"/>
      <c r="AJ862" s="14"/>
      <c r="AK862" s="14"/>
      <c r="AL862" s="143"/>
      <c r="AM862" s="143"/>
      <c r="AN862" s="143"/>
      <c r="AO862" s="143"/>
      <c r="AP862" s="20"/>
      <c r="AQ862" s="14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</row>
    <row r="863" spans="1:76" s="12" customFormat="1" ht="12.75" x14ac:dyDescent="0.2">
      <c r="A863" s="18"/>
      <c r="B863" s="191"/>
      <c r="C863" s="191"/>
      <c r="D863" s="13"/>
      <c r="G863" s="11"/>
      <c r="H863" s="11"/>
      <c r="I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0"/>
      <c r="AA863" s="14"/>
      <c r="AB863" s="14"/>
      <c r="AC863" s="14"/>
      <c r="AD863" s="142"/>
      <c r="AE863" s="139"/>
      <c r="AF863" s="142"/>
      <c r="AG863" s="142"/>
      <c r="AH863" s="14"/>
      <c r="AI863" s="14"/>
      <c r="AJ863" s="14"/>
      <c r="AK863" s="14"/>
      <c r="AL863" s="143"/>
      <c r="AM863" s="143"/>
      <c r="AN863" s="143"/>
      <c r="AO863" s="143"/>
      <c r="AP863" s="20"/>
      <c r="AQ863" s="14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</row>
    <row r="864" spans="1:76" s="12" customFormat="1" ht="12.75" x14ac:dyDescent="0.2">
      <c r="A864" s="18"/>
      <c r="B864" s="191"/>
      <c r="C864" s="191"/>
      <c r="D864" s="13"/>
      <c r="G864" s="11"/>
      <c r="H864" s="11"/>
      <c r="I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0"/>
      <c r="AA864" s="14"/>
      <c r="AB864" s="14"/>
      <c r="AC864" s="14"/>
      <c r="AD864" s="142"/>
      <c r="AE864" s="139"/>
      <c r="AF864" s="142"/>
      <c r="AG864" s="142"/>
      <c r="AH864" s="14"/>
      <c r="AI864" s="14"/>
      <c r="AJ864" s="14"/>
      <c r="AK864" s="14"/>
      <c r="AL864" s="143"/>
      <c r="AM864" s="143"/>
      <c r="AN864" s="143"/>
      <c r="AO864" s="143"/>
      <c r="AP864" s="20"/>
      <c r="AQ864" s="14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</row>
    <row r="865" spans="1:76" s="12" customFormat="1" ht="12.75" x14ac:dyDescent="0.2">
      <c r="A865" s="18"/>
      <c r="B865" s="191"/>
      <c r="C865" s="191"/>
      <c r="D865" s="13"/>
      <c r="G865" s="11"/>
      <c r="H865" s="11"/>
      <c r="I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0"/>
      <c r="AA865" s="14"/>
      <c r="AB865" s="14"/>
      <c r="AC865" s="14"/>
      <c r="AD865" s="142"/>
      <c r="AE865" s="139"/>
      <c r="AF865" s="142"/>
      <c r="AG865" s="142"/>
      <c r="AH865" s="14"/>
      <c r="AI865" s="14"/>
      <c r="AJ865" s="14"/>
      <c r="AK865" s="14"/>
      <c r="AL865" s="143"/>
      <c r="AM865" s="143"/>
      <c r="AN865" s="143"/>
      <c r="AO865" s="143"/>
      <c r="AP865" s="20"/>
      <c r="AQ865" s="14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</row>
    <row r="866" spans="1:76" s="12" customFormat="1" ht="12.75" x14ac:dyDescent="0.2">
      <c r="A866" s="18"/>
      <c r="B866" s="191"/>
      <c r="C866" s="191"/>
      <c r="D866" s="13"/>
      <c r="G866" s="11"/>
      <c r="H866" s="11"/>
      <c r="I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0"/>
      <c r="AA866" s="14"/>
      <c r="AB866" s="14"/>
      <c r="AC866" s="14"/>
      <c r="AD866" s="142"/>
      <c r="AE866" s="139"/>
      <c r="AF866" s="142"/>
      <c r="AG866" s="142"/>
      <c r="AH866" s="14"/>
      <c r="AI866" s="14"/>
      <c r="AJ866" s="14"/>
      <c r="AK866" s="14"/>
      <c r="AL866" s="143"/>
      <c r="AM866" s="143"/>
      <c r="AN866" s="143"/>
      <c r="AO866" s="143"/>
      <c r="AP866" s="20"/>
      <c r="AQ866" s="14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</row>
    <row r="867" spans="1:76" s="12" customFormat="1" ht="12.75" x14ac:dyDescent="0.2">
      <c r="A867" s="18"/>
      <c r="B867" s="191"/>
      <c r="C867" s="191"/>
      <c r="D867" s="13"/>
      <c r="G867" s="11"/>
      <c r="H867" s="11"/>
      <c r="I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0"/>
      <c r="AA867" s="14"/>
      <c r="AB867" s="14"/>
      <c r="AC867" s="14"/>
      <c r="AD867" s="142"/>
      <c r="AE867" s="139"/>
      <c r="AF867" s="142"/>
      <c r="AG867" s="142"/>
      <c r="AH867" s="14"/>
      <c r="AI867" s="14"/>
      <c r="AJ867" s="14"/>
      <c r="AK867" s="14"/>
      <c r="AL867" s="143"/>
      <c r="AM867" s="143"/>
      <c r="AN867" s="143"/>
      <c r="AO867" s="143"/>
      <c r="AP867" s="20"/>
      <c r="AQ867" s="14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</row>
    <row r="868" spans="1:76" s="12" customFormat="1" ht="12.75" x14ac:dyDescent="0.2">
      <c r="A868" s="18"/>
      <c r="B868" s="191"/>
      <c r="C868" s="191"/>
      <c r="D868" s="13"/>
      <c r="G868" s="11"/>
      <c r="H868" s="11"/>
      <c r="I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0"/>
      <c r="AA868" s="14"/>
      <c r="AB868" s="14"/>
      <c r="AC868" s="14"/>
      <c r="AD868" s="142"/>
      <c r="AE868" s="139"/>
      <c r="AF868" s="142"/>
      <c r="AG868" s="142"/>
      <c r="AH868" s="14"/>
      <c r="AI868" s="14"/>
      <c r="AJ868" s="14"/>
      <c r="AK868" s="14"/>
      <c r="AL868" s="143"/>
      <c r="AM868" s="143"/>
      <c r="AN868" s="143"/>
      <c r="AO868" s="143"/>
      <c r="AP868" s="20"/>
      <c r="AQ868" s="14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</row>
    <row r="869" spans="1:76" s="12" customFormat="1" ht="12.75" x14ac:dyDescent="0.2">
      <c r="A869" s="18"/>
      <c r="B869" s="191"/>
      <c r="C869" s="191"/>
      <c r="D869" s="13"/>
      <c r="G869" s="11"/>
      <c r="H869" s="11"/>
      <c r="I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0"/>
      <c r="AA869" s="14"/>
      <c r="AB869" s="14"/>
      <c r="AC869" s="14"/>
      <c r="AD869" s="142"/>
      <c r="AE869" s="139"/>
      <c r="AF869" s="142"/>
      <c r="AG869" s="142"/>
      <c r="AH869" s="14"/>
      <c r="AI869" s="14"/>
      <c r="AJ869" s="14"/>
      <c r="AK869" s="14"/>
      <c r="AL869" s="143"/>
      <c r="AM869" s="143"/>
      <c r="AN869" s="143"/>
      <c r="AO869" s="143"/>
      <c r="AP869" s="20"/>
      <c r="AQ869" s="14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</row>
    <row r="870" spans="1:76" s="12" customFormat="1" ht="12.75" x14ac:dyDescent="0.2">
      <c r="A870" s="18"/>
      <c r="B870" s="191"/>
      <c r="C870" s="191"/>
      <c r="D870" s="13"/>
      <c r="G870" s="11"/>
      <c r="H870" s="11"/>
      <c r="I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0"/>
      <c r="AA870" s="14"/>
      <c r="AB870" s="14"/>
      <c r="AC870" s="14"/>
      <c r="AD870" s="142"/>
      <c r="AE870" s="139"/>
      <c r="AF870" s="142"/>
      <c r="AG870" s="142"/>
      <c r="AH870" s="14"/>
      <c r="AI870" s="14"/>
      <c r="AJ870" s="14"/>
      <c r="AK870" s="14"/>
      <c r="AL870" s="143"/>
      <c r="AM870" s="143"/>
      <c r="AN870" s="143"/>
      <c r="AO870" s="143"/>
      <c r="AP870" s="20"/>
      <c r="AQ870" s="14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</row>
    <row r="871" spans="1:76" s="12" customFormat="1" ht="12.75" x14ac:dyDescent="0.2">
      <c r="A871" s="18"/>
      <c r="B871" s="191"/>
      <c r="C871" s="191"/>
      <c r="D871" s="13"/>
      <c r="G871" s="11"/>
      <c r="H871" s="11"/>
      <c r="I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0"/>
      <c r="AA871" s="14"/>
      <c r="AB871" s="14"/>
      <c r="AC871" s="14"/>
      <c r="AD871" s="142"/>
      <c r="AE871" s="139"/>
      <c r="AF871" s="142"/>
      <c r="AG871" s="142"/>
      <c r="AH871" s="14"/>
      <c r="AI871" s="14"/>
      <c r="AJ871" s="14"/>
      <c r="AK871" s="14"/>
      <c r="AL871" s="143"/>
      <c r="AM871" s="143"/>
      <c r="AN871" s="143"/>
      <c r="AO871" s="143"/>
      <c r="AP871" s="20"/>
      <c r="AQ871" s="14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</row>
    <row r="872" spans="1:76" s="12" customFormat="1" ht="12.75" x14ac:dyDescent="0.2">
      <c r="A872" s="18"/>
      <c r="B872" s="191"/>
      <c r="C872" s="191"/>
      <c r="D872" s="13"/>
      <c r="G872" s="11"/>
      <c r="H872" s="11"/>
      <c r="I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0"/>
      <c r="AA872" s="14"/>
      <c r="AB872" s="14"/>
      <c r="AC872" s="14"/>
      <c r="AD872" s="142"/>
      <c r="AE872" s="139"/>
      <c r="AF872" s="142"/>
      <c r="AG872" s="142"/>
      <c r="AH872" s="14"/>
      <c r="AI872" s="14"/>
      <c r="AJ872" s="14"/>
      <c r="AK872" s="14"/>
      <c r="AL872" s="143"/>
      <c r="AM872" s="143"/>
      <c r="AN872" s="143"/>
      <c r="AO872" s="143"/>
      <c r="AP872" s="20"/>
      <c r="AQ872" s="14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</row>
    <row r="873" spans="1:76" s="12" customFormat="1" ht="12.75" x14ac:dyDescent="0.2">
      <c r="A873" s="18"/>
      <c r="B873" s="191"/>
      <c r="C873" s="191"/>
      <c r="D873" s="13"/>
      <c r="G873" s="11"/>
      <c r="H873" s="11"/>
      <c r="I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0"/>
      <c r="AA873" s="14"/>
      <c r="AB873" s="14"/>
      <c r="AC873" s="14"/>
      <c r="AD873" s="142"/>
      <c r="AE873" s="139"/>
      <c r="AF873" s="142"/>
      <c r="AG873" s="142"/>
      <c r="AH873" s="14"/>
      <c r="AI873" s="14"/>
      <c r="AJ873" s="14"/>
      <c r="AK873" s="14"/>
      <c r="AL873" s="143"/>
      <c r="AM873" s="143"/>
      <c r="AN873" s="143"/>
      <c r="AO873" s="143"/>
      <c r="AP873" s="20"/>
      <c r="AQ873" s="14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</row>
    <row r="874" spans="1:76" s="12" customFormat="1" ht="12.75" x14ac:dyDescent="0.2">
      <c r="A874" s="18"/>
      <c r="B874" s="191"/>
      <c r="C874" s="191"/>
      <c r="D874" s="13"/>
      <c r="G874" s="11"/>
      <c r="H874" s="11"/>
      <c r="I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0"/>
      <c r="AA874" s="14"/>
      <c r="AB874" s="14"/>
      <c r="AC874" s="14"/>
      <c r="AD874" s="142"/>
      <c r="AE874" s="139"/>
      <c r="AF874" s="142"/>
      <c r="AG874" s="142"/>
      <c r="AH874" s="14"/>
      <c r="AI874" s="14"/>
      <c r="AJ874" s="14"/>
      <c r="AK874" s="14"/>
      <c r="AL874" s="143"/>
      <c r="AM874" s="143"/>
      <c r="AN874" s="143"/>
      <c r="AO874" s="143"/>
      <c r="AP874" s="20"/>
      <c r="AQ874" s="14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</row>
    <row r="875" spans="1:76" s="12" customFormat="1" ht="12.75" x14ac:dyDescent="0.2">
      <c r="A875" s="18"/>
      <c r="B875" s="191"/>
      <c r="C875" s="191"/>
      <c r="D875" s="13"/>
      <c r="G875" s="11"/>
      <c r="H875" s="11"/>
      <c r="I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0"/>
      <c r="AA875" s="14"/>
      <c r="AB875" s="14"/>
      <c r="AC875" s="14"/>
      <c r="AD875" s="142"/>
      <c r="AE875" s="139"/>
      <c r="AF875" s="142"/>
      <c r="AG875" s="142"/>
      <c r="AH875" s="14"/>
      <c r="AI875" s="14"/>
      <c r="AJ875" s="14"/>
      <c r="AK875" s="14"/>
      <c r="AL875" s="143"/>
      <c r="AM875" s="143"/>
      <c r="AN875" s="143"/>
      <c r="AO875" s="143"/>
      <c r="AP875" s="20"/>
      <c r="AQ875" s="14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</row>
    <row r="876" spans="1:76" s="12" customFormat="1" ht="12.75" x14ac:dyDescent="0.2">
      <c r="A876" s="18"/>
      <c r="B876" s="191"/>
      <c r="C876" s="191"/>
      <c r="D876" s="13"/>
      <c r="G876" s="11"/>
      <c r="H876" s="11"/>
      <c r="I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0"/>
      <c r="AA876" s="14"/>
      <c r="AB876" s="14"/>
      <c r="AC876" s="14"/>
      <c r="AD876" s="142"/>
      <c r="AE876" s="139"/>
      <c r="AF876" s="142"/>
      <c r="AG876" s="142"/>
      <c r="AH876" s="14"/>
      <c r="AI876" s="14"/>
      <c r="AJ876" s="14"/>
      <c r="AK876" s="14"/>
      <c r="AL876" s="143"/>
      <c r="AM876" s="143"/>
      <c r="AN876" s="143"/>
      <c r="AO876" s="143"/>
      <c r="AP876" s="20"/>
      <c r="AQ876" s="14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</row>
    <row r="877" spans="1:76" ht="12.75" x14ac:dyDescent="0.2">
      <c r="AE877" s="139"/>
    </row>
    <row r="878" spans="1:76" ht="12.75" x14ac:dyDescent="0.2">
      <c r="AE878" s="139"/>
    </row>
    <row r="879" spans="1:76" ht="12.75" x14ac:dyDescent="0.2">
      <c r="AE879" s="139"/>
    </row>
    <row r="880" spans="1:76" ht="12.75" x14ac:dyDescent="0.2">
      <c r="AE880" s="139"/>
    </row>
    <row r="881" spans="31:31" ht="12.75" x14ac:dyDescent="0.2">
      <c r="AE881" s="139"/>
    </row>
    <row r="882" spans="31:31" ht="12.75" x14ac:dyDescent="0.2">
      <c r="AE882" s="139"/>
    </row>
    <row r="883" spans="31:31" ht="12.75" x14ac:dyDescent="0.2">
      <c r="AE883" s="139"/>
    </row>
    <row r="884" spans="31:31" ht="12.75" x14ac:dyDescent="0.2">
      <c r="AE884" s="139"/>
    </row>
    <row r="885" spans="31:31" ht="12.75" x14ac:dyDescent="0.2">
      <c r="AE885" s="139"/>
    </row>
    <row r="886" spans="31:31" ht="12.75" x14ac:dyDescent="0.2">
      <c r="AE886" s="139"/>
    </row>
    <row r="898" spans="1:76" s="13" customFormat="1" x14ac:dyDescent="0.25">
      <c r="A898" s="12"/>
      <c r="B898" s="191"/>
      <c r="C898" s="191"/>
      <c r="E898" s="12"/>
      <c r="F898" s="12"/>
      <c r="G898" s="11"/>
      <c r="H898" s="11"/>
      <c r="I898" s="11"/>
      <c r="J898" s="17"/>
      <c r="K898" s="17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0"/>
      <c r="AA898" s="14"/>
      <c r="AB898" s="14"/>
      <c r="AC898" s="14"/>
      <c r="AD898" s="142"/>
      <c r="AE898" s="150"/>
      <c r="AF898" s="142"/>
      <c r="AG898" s="142"/>
      <c r="AH898" s="14"/>
      <c r="AI898" s="14"/>
      <c r="AJ898" s="14"/>
      <c r="AK898" s="14"/>
      <c r="AL898" s="143"/>
      <c r="AM898" s="143"/>
      <c r="AN898" s="143"/>
      <c r="AO898" s="143"/>
      <c r="AP898" s="20"/>
      <c r="AQ898" s="14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</row>
    <row r="899" spans="1:76" s="13" customFormat="1" x14ac:dyDescent="0.25">
      <c r="A899" s="12"/>
      <c r="B899" s="191"/>
      <c r="C899" s="191"/>
      <c r="E899" s="12"/>
      <c r="F899" s="12"/>
      <c r="G899" s="11"/>
      <c r="H899" s="11"/>
      <c r="I899" s="11"/>
      <c r="J899" s="17"/>
      <c r="K899" s="17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0"/>
      <c r="AA899" s="14"/>
      <c r="AB899" s="14"/>
      <c r="AC899" s="14"/>
      <c r="AD899" s="142"/>
      <c r="AE899" s="150"/>
      <c r="AF899" s="142"/>
      <c r="AG899" s="142"/>
      <c r="AH899" s="14"/>
      <c r="AI899" s="14"/>
      <c r="AJ899" s="14"/>
      <c r="AK899" s="14"/>
      <c r="AL899" s="143"/>
      <c r="AM899" s="143"/>
      <c r="AN899" s="143"/>
      <c r="AO899" s="143"/>
      <c r="AP899" s="20"/>
      <c r="AQ899" s="14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</row>
    <row r="900" spans="1:76" s="13" customFormat="1" x14ac:dyDescent="0.25">
      <c r="A900" s="12"/>
      <c r="B900" s="191"/>
      <c r="C900" s="191"/>
      <c r="E900" s="12"/>
      <c r="F900" s="12"/>
      <c r="G900" s="11"/>
      <c r="H900" s="11"/>
      <c r="I900" s="11"/>
      <c r="J900" s="17"/>
      <c r="K900" s="17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0"/>
      <c r="AA900" s="14"/>
      <c r="AB900" s="14"/>
      <c r="AC900" s="14"/>
      <c r="AD900" s="142"/>
      <c r="AE900" s="150"/>
      <c r="AF900" s="142"/>
      <c r="AG900" s="142"/>
      <c r="AH900" s="14"/>
      <c r="AI900" s="14"/>
      <c r="AJ900" s="14"/>
      <c r="AK900" s="14"/>
      <c r="AL900" s="143"/>
      <c r="AM900" s="143"/>
      <c r="AN900" s="143"/>
      <c r="AO900" s="143"/>
      <c r="AP900" s="20"/>
      <c r="AQ900" s="14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</row>
    <row r="901" spans="1:76" s="13" customFormat="1" x14ac:dyDescent="0.25">
      <c r="A901" s="12"/>
      <c r="B901" s="191"/>
      <c r="C901" s="191"/>
      <c r="E901" s="12"/>
      <c r="F901" s="12"/>
      <c r="G901" s="11"/>
      <c r="H901" s="11"/>
      <c r="I901" s="11"/>
      <c r="J901" s="17"/>
      <c r="K901" s="17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0"/>
      <c r="AA901" s="14"/>
      <c r="AB901" s="14"/>
      <c r="AC901" s="14"/>
      <c r="AD901" s="142"/>
      <c r="AE901" s="150"/>
      <c r="AF901" s="142"/>
      <c r="AG901" s="142"/>
      <c r="AH901" s="14"/>
      <c r="AI901" s="14"/>
      <c r="AJ901" s="14"/>
      <c r="AK901" s="14"/>
      <c r="AL901" s="143"/>
      <c r="AM901" s="143"/>
      <c r="AN901" s="143"/>
      <c r="AO901" s="143"/>
      <c r="AP901" s="20"/>
      <c r="AQ901" s="14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</row>
    <row r="908" spans="1:76" ht="12.75" x14ac:dyDescent="0.2">
      <c r="AE908" s="139"/>
    </row>
    <row r="909" spans="1:76" ht="12.75" x14ac:dyDescent="0.2">
      <c r="AE909" s="139"/>
    </row>
    <row r="910" spans="1:76" ht="12.75" x14ac:dyDescent="0.2">
      <c r="AE910" s="139"/>
    </row>
    <row r="911" spans="1:76" ht="12.75" x14ac:dyDescent="0.2">
      <c r="AE911" s="139"/>
    </row>
    <row r="1000" spans="1:76" s="13" customFormat="1" x14ac:dyDescent="0.25">
      <c r="A1000" s="12"/>
      <c r="B1000" s="191"/>
      <c r="C1000" s="191"/>
      <c r="E1000" s="12"/>
      <c r="F1000" s="12"/>
      <c r="G1000" s="11"/>
      <c r="H1000" s="11"/>
      <c r="I1000" s="11"/>
      <c r="J1000" s="17"/>
      <c r="K1000" s="17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0"/>
      <c r="AA1000" s="14"/>
      <c r="AB1000" s="14"/>
      <c r="AC1000" s="14"/>
      <c r="AD1000" s="142"/>
      <c r="AE1000" s="150"/>
      <c r="AF1000" s="142"/>
      <c r="AG1000" s="142"/>
      <c r="AH1000" s="14"/>
      <c r="AI1000" s="14"/>
      <c r="AJ1000" s="14"/>
      <c r="AK1000" s="14"/>
      <c r="AL1000" s="143"/>
      <c r="AM1000" s="143"/>
      <c r="AN1000" s="143"/>
      <c r="AO1000" s="143"/>
      <c r="AP1000" s="20"/>
      <c r="AQ1000" s="14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</row>
    <row r="1010" spans="1:76" ht="12.75" x14ac:dyDescent="0.2">
      <c r="AE1010" s="139"/>
    </row>
    <row r="1014" spans="1:76" s="12" customFormat="1" x14ac:dyDescent="0.25">
      <c r="A1014" s="18"/>
      <c r="B1014" s="191"/>
      <c r="C1014" s="191"/>
      <c r="D1014" s="13"/>
      <c r="G1014" s="11"/>
      <c r="H1014" s="11"/>
      <c r="I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0"/>
      <c r="AA1014" s="14"/>
      <c r="AB1014" s="14"/>
      <c r="AC1014" s="14"/>
      <c r="AD1014" s="142"/>
      <c r="AE1014" s="150"/>
      <c r="AF1014" s="142"/>
      <c r="AG1014" s="142"/>
      <c r="AH1014" s="14"/>
      <c r="AI1014" s="14"/>
      <c r="AJ1014" s="14"/>
      <c r="AK1014" s="14"/>
      <c r="AL1014" s="143"/>
      <c r="AM1014" s="143"/>
      <c r="AN1014" s="143"/>
      <c r="AO1014" s="143"/>
      <c r="AP1014" s="20"/>
      <c r="AQ1014" s="14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</row>
    <row r="1015" spans="1:76" s="12" customFormat="1" x14ac:dyDescent="0.25">
      <c r="A1015" s="18"/>
      <c r="B1015" s="191"/>
      <c r="C1015" s="191"/>
      <c r="D1015" s="13"/>
      <c r="G1015" s="11"/>
      <c r="H1015" s="11"/>
      <c r="I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0"/>
      <c r="AA1015" s="14"/>
      <c r="AB1015" s="14"/>
      <c r="AC1015" s="14"/>
      <c r="AD1015" s="142"/>
      <c r="AE1015" s="150"/>
      <c r="AF1015" s="142"/>
      <c r="AG1015" s="142"/>
      <c r="AH1015" s="14"/>
      <c r="AI1015" s="14"/>
      <c r="AJ1015" s="14"/>
      <c r="AK1015" s="14"/>
      <c r="AL1015" s="143"/>
      <c r="AM1015" s="143"/>
      <c r="AN1015" s="143"/>
      <c r="AO1015" s="143"/>
      <c r="AP1015" s="20"/>
      <c r="AQ1015" s="14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</row>
    <row r="1016" spans="1:76" s="12" customFormat="1" x14ac:dyDescent="0.25">
      <c r="A1016" s="18"/>
      <c r="B1016" s="191"/>
      <c r="C1016" s="191"/>
      <c r="D1016" s="13"/>
      <c r="G1016" s="11"/>
      <c r="H1016" s="11"/>
      <c r="I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0"/>
      <c r="AA1016" s="14"/>
      <c r="AB1016" s="14"/>
      <c r="AC1016" s="14"/>
      <c r="AD1016" s="142"/>
      <c r="AE1016" s="150"/>
      <c r="AF1016" s="142"/>
      <c r="AG1016" s="142"/>
      <c r="AH1016" s="14"/>
      <c r="AI1016" s="14"/>
      <c r="AJ1016" s="14"/>
      <c r="AK1016" s="14"/>
      <c r="AL1016" s="143"/>
      <c r="AM1016" s="143"/>
      <c r="AN1016" s="143"/>
      <c r="AO1016" s="143"/>
      <c r="AP1016" s="20"/>
      <c r="AQ1016" s="14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</row>
    <row r="1017" spans="1:76" s="12" customFormat="1" x14ac:dyDescent="0.25">
      <c r="A1017" s="18"/>
      <c r="B1017" s="191"/>
      <c r="C1017" s="191"/>
      <c r="D1017" s="13"/>
      <c r="G1017" s="11"/>
      <c r="H1017" s="11"/>
      <c r="I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0"/>
      <c r="AA1017" s="14"/>
      <c r="AB1017" s="14"/>
      <c r="AC1017" s="14"/>
      <c r="AD1017" s="142"/>
      <c r="AE1017" s="150"/>
      <c r="AF1017" s="142"/>
      <c r="AG1017" s="142"/>
      <c r="AH1017" s="14"/>
      <c r="AI1017" s="14"/>
      <c r="AJ1017" s="14"/>
      <c r="AK1017" s="14"/>
      <c r="AL1017" s="143"/>
      <c r="AM1017" s="143"/>
      <c r="AN1017" s="143"/>
      <c r="AO1017" s="143"/>
      <c r="AP1017" s="20"/>
      <c r="AQ1017" s="14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</row>
    <row r="1018" spans="1:76" s="12" customFormat="1" x14ac:dyDescent="0.25">
      <c r="A1018" s="18"/>
      <c r="B1018" s="191"/>
      <c r="C1018" s="191"/>
      <c r="D1018" s="13"/>
      <c r="G1018" s="11"/>
      <c r="H1018" s="11"/>
      <c r="I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0"/>
      <c r="AA1018" s="14"/>
      <c r="AB1018" s="14"/>
      <c r="AC1018" s="14"/>
      <c r="AD1018" s="142"/>
      <c r="AE1018" s="150"/>
      <c r="AF1018" s="142"/>
      <c r="AG1018" s="142"/>
      <c r="AH1018" s="14"/>
      <c r="AI1018" s="14"/>
      <c r="AJ1018" s="14"/>
      <c r="AK1018" s="14"/>
      <c r="AL1018" s="143"/>
      <c r="AM1018" s="143"/>
      <c r="AN1018" s="143"/>
      <c r="AO1018" s="143"/>
      <c r="AP1018" s="20"/>
      <c r="AQ1018" s="14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</row>
    <row r="1019" spans="1:76" s="12" customFormat="1" x14ac:dyDescent="0.25">
      <c r="A1019" s="18"/>
      <c r="B1019" s="191"/>
      <c r="C1019" s="191"/>
      <c r="D1019" s="13"/>
      <c r="G1019" s="11"/>
      <c r="H1019" s="11"/>
      <c r="I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0"/>
      <c r="AA1019" s="14"/>
      <c r="AB1019" s="14"/>
      <c r="AC1019" s="14"/>
      <c r="AD1019" s="142"/>
      <c r="AE1019" s="150"/>
      <c r="AF1019" s="142"/>
      <c r="AG1019" s="142"/>
      <c r="AH1019" s="14"/>
      <c r="AI1019" s="14"/>
      <c r="AJ1019" s="14"/>
      <c r="AK1019" s="14"/>
      <c r="AL1019" s="143"/>
      <c r="AM1019" s="143"/>
      <c r="AN1019" s="143"/>
      <c r="AO1019" s="143"/>
      <c r="AP1019" s="20"/>
      <c r="AQ1019" s="14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</row>
    <row r="1020" spans="1:76" s="12" customFormat="1" x14ac:dyDescent="0.25">
      <c r="A1020" s="18"/>
      <c r="B1020" s="191"/>
      <c r="C1020" s="191"/>
      <c r="D1020" s="13"/>
      <c r="G1020" s="11"/>
      <c r="H1020" s="11"/>
      <c r="I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0"/>
      <c r="AA1020" s="14"/>
      <c r="AB1020" s="14"/>
      <c r="AC1020" s="14"/>
      <c r="AD1020" s="142"/>
      <c r="AE1020" s="150"/>
      <c r="AF1020" s="142"/>
      <c r="AG1020" s="142"/>
      <c r="AH1020" s="14"/>
      <c r="AI1020" s="14"/>
      <c r="AJ1020" s="14"/>
      <c r="AK1020" s="14"/>
      <c r="AL1020" s="143"/>
      <c r="AM1020" s="143"/>
      <c r="AN1020" s="143"/>
      <c r="AO1020" s="143"/>
      <c r="AP1020" s="20"/>
      <c r="AQ1020" s="14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</row>
    <row r="1021" spans="1:76" s="12" customFormat="1" x14ac:dyDescent="0.25">
      <c r="A1021" s="18"/>
      <c r="B1021" s="191"/>
      <c r="C1021" s="191"/>
      <c r="D1021" s="13"/>
      <c r="G1021" s="11"/>
      <c r="H1021" s="11"/>
      <c r="I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0"/>
      <c r="AA1021" s="14"/>
      <c r="AB1021" s="14"/>
      <c r="AC1021" s="14"/>
      <c r="AD1021" s="142"/>
      <c r="AE1021" s="150"/>
      <c r="AF1021" s="142"/>
      <c r="AG1021" s="142"/>
      <c r="AH1021" s="14"/>
      <c r="AI1021" s="14"/>
      <c r="AJ1021" s="14"/>
      <c r="AK1021" s="14"/>
      <c r="AL1021" s="143"/>
      <c r="AM1021" s="143"/>
      <c r="AN1021" s="143"/>
      <c r="AO1021" s="143"/>
      <c r="AP1021" s="20"/>
      <c r="AQ1021" s="14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</row>
    <row r="1022" spans="1:76" s="12" customFormat="1" x14ac:dyDescent="0.25">
      <c r="A1022" s="18"/>
      <c r="B1022" s="191"/>
      <c r="C1022" s="191"/>
      <c r="D1022" s="13"/>
      <c r="G1022" s="11"/>
      <c r="H1022" s="11"/>
      <c r="I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0"/>
      <c r="AA1022" s="14"/>
      <c r="AB1022" s="14"/>
      <c r="AC1022" s="14"/>
      <c r="AD1022" s="142"/>
      <c r="AE1022" s="150"/>
      <c r="AF1022" s="142"/>
      <c r="AG1022" s="142"/>
      <c r="AH1022" s="14"/>
      <c r="AI1022" s="14"/>
      <c r="AJ1022" s="14"/>
      <c r="AK1022" s="14"/>
      <c r="AL1022" s="143"/>
      <c r="AM1022" s="143"/>
      <c r="AN1022" s="143"/>
      <c r="AO1022" s="143"/>
      <c r="AP1022" s="20"/>
      <c r="AQ1022" s="14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</row>
    <row r="1023" spans="1:76" s="12" customFormat="1" x14ac:dyDescent="0.25">
      <c r="A1023" s="18"/>
      <c r="B1023" s="191"/>
      <c r="C1023" s="191"/>
      <c r="D1023" s="13"/>
      <c r="G1023" s="11"/>
      <c r="H1023" s="11"/>
      <c r="I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0"/>
      <c r="AA1023" s="14"/>
      <c r="AB1023" s="14"/>
      <c r="AC1023" s="14"/>
      <c r="AD1023" s="142"/>
      <c r="AE1023" s="150"/>
      <c r="AF1023" s="142"/>
      <c r="AG1023" s="142"/>
      <c r="AH1023" s="14"/>
      <c r="AI1023" s="14"/>
      <c r="AJ1023" s="14"/>
      <c r="AK1023" s="14"/>
      <c r="AL1023" s="143"/>
      <c r="AM1023" s="143"/>
      <c r="AN1023" s="143"/>
      <c r="AO1023" s="143"/>
      <c r="AP1023" s="20"/>
      <c r="AQ1023" s="14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</row>
    <row r="1024" spans="1:76" s="12" customFormat="1" ht="12.75" x14ac:dyDescent="0.2">
      <c r="A1024" s="18"/>
      <c r="B1024" s="191"/>
      <c r="C1024" s="191"/>
      <c r="D1024" s="13"/>
      <c r="G1024" s="11"/>
      <c r="H1024" s="11"/>
      <c r="I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0"/>
      <c r="AA1024" s="14"/>
      <c r="AB1024" s="14"/>
      <c r="AC1024" s="14"/>
      <c r="AD1024" s="142"/>
      <c r="AE1024" s="139"/>
      <c r="AF1024" s="142"/>
      <c r="AG1024" s="142"/>
      <c r="AH1024" s="14"/>
      <c r="AI1024" s="14"/>
      <c r="AJ1024" s="14"/>
      <c r="AK1024" s="14"/>
      <c r="AL1024" s="143"/>
      <c r="AM1024" s="143"/>
      <c r="AN1024" s="143"/>
      <c r="AO1024" s="143"/>
      <c r="AP1024" s="20"/>
      <c r="AQ1024" s="14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</row>
    <row r="1025" spans="1:76" s="12" customFormat="1" ht="12.75" x14ac:dyDescent="0.2">
      <c r="A1025" s="18"/>
      <c r="B1025" s="191"/>
      <c r="C1025" s="191"/>
      <c r="D1025" s="13"/>
      <c r="G1025" s="11"/>
      <c r="H1025" s="11"/>
      <c r="I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0"/>
      <c r="AA1025" s="14"/>
      <c r="AB1025" s="14"/>
      <c r="AC1025" s="14"/>
      <c r="AD1025" s="142"/>
      <c r="AE1025" s="139"/>
      <c r="AF1025" s="142"/>
      <c r="AG1025" s="142"/>
      <c r="AH1025" s="14"/>
      <c r="AI1025" s="14"/>
      <c r="AJ1025" s="14"/>
      <c r="AK1025" s="14"/>
      <c r="AL1025" s="143"/>
      <c r="AM1025" s="143"/>
      <c r="AN1025" s="143"/>
      <c r="AO1025" s="143"/>
      <c r="AP1025" s="20"/>
      <c r="AQ1025" s="14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</row>
    <row r="1026" spans="1:76" s="12" customFormat="1" ht="12.75" x14ac:dyDescent="0.2">
      <c r="A1026" s="18"/>
      <c r="B1026" s="191"/>
      <c r="C1026" s="191"/>
      <c r="D1026" s="13"/>
      <c r="G1026" s="11"/>
      <c r="H1026" s="11"/>
      <c r="I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0"/>
      <c r="AA1026" s="14"/>
      <c r="AB1026" s="14"/>
      <c r="AC1026" s="14"/>
      <c r="AD1026" s="142"/>
      <c r="AE1026" s="139"/>
      <c r="AF1026" s="142"/>
      <c r="AG1026" s="142"/>
      <c r="AH1026" s="14"/>
      <c r="AI1026" s="14"/>
      <c r="AJ1026" s="14"/>
      <c r="AK1026" s="14"/>
      <c r="AL1026" s="143"/>
      <c r="AM1026" s="143"/>
      <c r="AN1026" s="143"/>
      <c r="AO1026" s="143"/>
      <c r="AP1026" s="20"/>
      <c r="AQ1026" s="14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</row>
    <row r="1027" spans="1:76" s="12" customFormat="1" ht="12.75" x14ac:dyDescent="0.2">
      <c r="A1027" s="18"/>
      <c r="B1027" s="191"/>
      <c r="C1027" s="191"/>
      <c r="D1027" s="13"/>
      <c r="G1027" s="11"/>
      <c r="H1027" s="11"/>
      <c r="I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0"/>
      <c r="AA1027" s="14"/>
      <c r="AB1027" s="14"/>
      <c r="AC1027" s="14"/>
      <c r="AD1027" s="142"/>
      <c r="AE1027" s="139"/>
      <c r="AF1027" s="142"/>
      <c r="AG1027" s="142"/>
      <c r="AH1027" s="14"/>
      <c r="AI1027" s="14"/>
      <c r="AJ1027" s="14"/>
      <c r="AK1027" s="14"/>
      <c r="AL1027" s="143"/>
      <c r="AM1027" s="143"/>
      <c r="AN1027" s="143"/>
      <c r="AO1027" s="143"/>
      <c r="AP1027" s="20"/>
      <c r="AQ1027" s="14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</row>
    <row r="1028" spans="1:76" s="12" customFormat="1" ht="12.75" x14ac:dyDescent="0.2">
      <c r="A1028" s="18"/>
      <c r="B1028" s="191"/>
      <c r="C1028" s="191"/>
      <c r="D1028" s="13"/>
      <c r="G1028" s="11"/>
      <c r="H1028" s="11"/>
      <c r="I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0"/>
      <c r="AA1028" s="14"/>
      <c r="AB1028" s="14"/>
      <c r="AC1028" s="14"/>
      <c r="AD1028" s="142"/>
      <c r="AE1028" s="139"/>
      <c r="AF1028" s="142"/>
      <c r="AG1028" s="142"/>
      <c r="AH1028" s="14"/>
      <c r="AI1028" s="14"/>
      <c r="AJ1028" s="14"/>
      <c r="AK1028" s="14"/>
      <c r="AL1028" s="143"/>
      <c r="AM1028" s="143"/>
      <c r="AN1028" s="143"/>
      <c r="AO1028" s="143"/>
      <c r="AP1028" s="20"/>
      <c r="AQ1028" s="14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</row>
    <row r="1029" spans="1:76" s="12" customFormat="1" ht="12.75" x14ac:dyDescent="0.2">
      <c r="A1029" s="18"/>
      <c r="B1029" s="191"/>
      <c r="C1029" s="191"/>
      <c r="D1029" s="13"/>
      <c r="G1029" s="11"/>
      <c r="H1029" s="11"/>
      <c r="I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0"/>
      <c r="AA1029" s="14"/>
      <c r="AB1029" s="14"/>
      <c r="AC1029" s="14"/>
      <c r="AD1029" s="142"/>
      <c r="AE1029" s="139"/>
      <c r="AF1029" s="142"/>
      <c r="AG1029" s="142"/>
      <c r="AH1029" s="14"/>
      <c r="AI1029" s="14"/>
      <c r="AJ1029" s="14"/>
      <c r="AK1029" s="14"/>
      <c r="AL1029" s="143"/>
      <c r="AM1029" s="143"/>
      <c r="AN1029" s="143"/>
      <c r="AO1029" s="143"/>
      <c r="AP1029" s="20"/>
      <c r="AQ1029" s="14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</row>
    <row r="1030" spans="1:76" s="12" customFormat="1" ht="12.75" x14ac:dyDescent="0.2">
      <c r="A1030" s="18"/>
      <c r="B1030" s="191"/>
      <c r="C1030" s="191"/>
      <c r="D1030" s="13"/>
      <c r="G1030" s="11"/>
      <c r="H1030" s="11"/>
      <c r="I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0"/>
      <c r="AA1030" s="14"/>
      <c r="AB1030" s="14"/>
      <c r="AC1030" s="14"/>
      <c r="AD1030" s="142"/>
      <c r="AE1030" s="139"/>
      <c r="AF1030" s="142"/>
      <c r="AG1030" s="142"/>
      <c r="AH1030" s="14"/>
      <c r="AI1030" s="14"/>
      <c r="AJ1030" s="14"/>
      <c r="AK1030" s="14"/>
      <c r="AL1030" s="143"/>
      <c r="AM1030" s="143"/>
      <c r="AN1030" s="143"/>
      <c r="AO1030" s="143"/>
      <c r="AP1030" s="20"/>
      <c r="AQ1030" s="14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</row>
    <row r="1031" spans="1:76" s="12" customFormat="1" ht="12.75" x14ac:dyDescent="0.2">
      <c r="A1031" s="18"/>
      <c r="B1031" s="191"/>
      <c r="C1031" s="191"/>
      <c r="D1031" s="13"/>
      <c r="G1031" s="11"/>
      <c r="H1031" s="11"/>
      <c r="I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0"/>
      <c r="AA1031" s="14"/>
      <c r="AB1031" s="14"/>
      <c r="AC1031" s="14"/>
      <c r="AD1031" s="142"/>
      <c r="AE1031" s="139"/>
      <c r="AF1031" s="142"/>
      <c r="AG1031" s="142"/>
      <c r="AH1031" s="14"/>
      <c r="AI1031" s="14"/>
      <c r="AJ1031" s="14"/>
      <c r="AK1031" s="14"/>
      <c r="AL1031" s="143"/>
      <c r="AM1031" s="143"/>
      <c r="AN1031" s="143"/>
      <c r="AO1031" s="143"/>
      <c r="AP1031" s="20"/>
      <c r="AQ1031" s="14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</row>
    <row r="1032" spans="1:76" s="12" customFormat="1" ht="12.75" x14ac:dyDescent="0.2">
      <c r="A1032" s="18"/>
      <c r="B1032" s="191"/>
      <c r="C1032" s="191"/>
      <c r="D1032" s="13"/>
      <c r="G1032" s="11"/>
      <c r="H1032" s="11"/>
      <c r="I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0"/>
      <c r="AA1032" s="14"/>
      <c r="AB1032" s="14"/>
      <c r="AC1032" s="14"/>
      <c r="AD1032" s="142"/>
      <c r="AE1032" s="139"/>
      <c r="AF1032" s="142"/>
      <c r="AG1032" s="142"/>
      <c r="AH1032" s="14"/>
      <c r="AI1032" s="14"/>
      <c r="AJ1032" s="14"/>
      <c r="AK1032" s="14"/>
      <c r="AL1032" s="143"/>
      <c r="AM1032" s="143"/>
      <c r="AN1032" s="143"/>
      <c r="AO1032" s="143"/>
      <c r="AP1032" s="20"/>
      <c r="AQ1032" s="14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</row>
    <row r="1033" spans="1:76" s="12" customFormat="1" ht="12.75" x14ac:dyDescent="0.2">
      <c r="A1033" s="18"/>
      <c r="B1033" s="191"/>
      <c r="C1033" s="191"/>
      <c r="D1033" s="13"/>
      <c r="G1033" s="11"/>
      <c r="H1033" s="11"/>
      <c r="I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0"/>
      <c r="AA1033" s="14"/>
      <c r="AB1033" s="14"/>
      <c r="AC1033" s="14"/>
      <c r="AD1033" s="142"/>
      <c r="AE1033" s="139"/>
      <c r="AF1033" s="142"/>
      <c r="AG1033" s="142"/>
      <c r="AH1033" s="14"/>
      <c r="AI1033" s="14"/>
      <c r="AJ1033" s="14"/>
      <c r="AK1033" s="14"/>
      <c r="AL1033" s="143"/>
      <c r="AM1033" s="143"/>
      <c r="AN1033" s="143"/>
      <c r="AO1033" s="143"/>
      <c r="AP1033" s="20"/>
      <c r="AQ1033" s="14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</row>
    <row r="1034" spans="1:76" s="12" customFormat="1" ht="12.75" x14ac:dyDescent="0.2">
      <c r="A1034" s="18"/>
      <c r="B1034" s="191"/>
      <c r="C1034" s="191"/>
      <c r="D1034" s="13"/>
      <c r="G1034" s="11"/>
      <c r="H1034" s="11"/>
      <c r="I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0"/>
      <c r="AA1034" s="14"/>
      <c r="AB1034" s="14"/>
      <c r="AC1034" s="14"/>
      <c r="AD1034" s="142"/>
      <c r="AE1034" s="139"/>
      <c r="AF1034" s="142"/>
      <c r="AG1034" s="142"/>
      <c r="AH1034" s="14"/>
      <c r="AI1034" s="14"/>
      <c r="AJ1034" s="14"/>
      <c r="AK1034" s="14"/>
      <c r="AL1034" s="143"/>
      <c r="AM1034" s="143"/>
      <c r="AN1034" s="143"/>
      <c r="AO1034" s="143"/>
      <c r="AP1034" s="20"/>
      <c r="AQ1034" s="14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</row>
    <row r="1035" spans="1:76" s="12" customFormat="1" ht="12.75" x14ac:dyDescent="0.2">
      <c r="A1035" s="18"/>
      <c r="B1035" s="191"/>
      <c r="C1035" s="191"/>
      <c r="D1035" s="13"/>
      <c r="G1035" s="11"/>
      <c r="H1035" s="11"/>
      <c r="I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0"/>
      <c r="AA1035" s="14"/>
      <c r="AB1035" s="14"/>
      <c r="AC1035" s="14"/>
      <c r="AD1035" s="142"/>
      <c r="AE1035" s="139"/>
      <c r="AF1035" s="142"/>
      <c r="AG1035" s="142"/>
      <c r="AH1035" s="14"/>
      <c r="AI1035" s="14"/>
      <c r="AJ1035" s="14"/>
      <c r="AK1035" s="14"/>
      <c r="AL1035" s="143"/>
      <c r="AM1035" s="143"/>
      <c r="AN1035" s="143"/>
      <c r="AO1035" s="143"/>
      <c r="AP1035" s="20"/>
      <c r="AQ1035" s="14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</row>
    <row r="1036" spans="1:76" s="12" customFormat="1" ht="12.75" x14ac:dyDescent="0.2">
      <c r="A1036" s="18"/>
      <c r="B1036" s="191"/>
      <c r="C1036" s="191"/>
      <c r="D1036" s="13"/>
      <c r="G1036" s="11"/>
      <c r="H1036" s="11"/>
      <c r="I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0"/>
      <c r="AA1036" s="14"/>
      <c r="AB1036" s="14"/>
      <c r="AC1036" s="14"/>
      <c r="AD1036" s="142"/>
      <c r="AE1036" s="139"/>
      <c r="AF1036" s="142"/>
      <c r="AG1036" s="142"/>
      <c r="AH1036" s="14"/>
      <c r="AI1036" s="14"/>
      <c r="AJ1036" s="14"/>
      <c r="AK1036" s="14"/>
      <c r="AL1036" s="143"/>
      <c r="AM1036" s="143"/>
      <c r="AN1036" s="143"/>
      <c r="AO1036" s="143"/>
      <c r="AP1036" s="20"/>
      <c r="AQ1036" s="14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</row>
    <row r="1037" spans="1:76" s="12" customFormat="1" ht="12.75" x14ac:dyDescent="0.2">
      <c r="A1037" s="18"/>
      <c r="B1037" s="191"/>
      <c r="C1037" s="191"/>
      <c r="D1037" s="13"/>
      <c r="G1037" s="11"/>
      <c r="H1037" s="11"/>
      <c r="I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0"/>
      <c r="AA1037" s="14"/>
      <c r="AB1037" s="14"/>
      <c r="AC1037" s="14"/>
      <c r="AD1037" s="142"/>
      <c r="AE1037" s="139"/>
      <c r="AF1037" s="142"/>
      <c r="AG1037" s="142"/>
      <c r="AH1037" s="14"/>
      <c r="AI1037" s="14"/>
      <c r="AJ1037" s="14"/>
      <c r="AK1037" s="14"/>
      <c r="AL1037" s="143"/>
      <c r="AM1037" s="143"/>
      <c r="AN1037" s="143"/>
      <c r="AO1037" s="143"/>
      <c r="AP1037" s="20"/>
      <c r="AQ1037" s="14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</row>
    <row r="1038" spans="1:76" s="12" customFormat="1" ht="12.75" x14ac:dyDescent="0.2">
      <c r="A1038" s="18"/>
      <c r="B1038" s="191"/>
      <c r="C1038" s="191"/>
      <c r="D1038" s="13"/>
      <c r="G1038" s="11"/>
      <c r="H1038" s="11"/>
      <c r="I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0"/>
      <c r="AA1038" s="14"/>
      <c r="AB1038" s="14"/>
      <c r="AC1038" s="14"/>
      <c r="AD1038" s="142"/>
      <c r="AE1038" s="139"/>
      <c r="AF1038" s="142"/>
      <c r="AG1038" s="142"/>
      <c r="AH1038" s="14"/>
      <c r="AI1038" s="14"/>
      <c r="AJ1038" s="14"/>
      <c r="AK1038" s="14"/>
      <c r="AL1038" s="143"/>
      <c r="AM1038" s="143"/>
      <c r="AN1038" s="143"/>
      <c r="AO1038" s="143"/>
      <c r="AP1038" s="20"/>
      <c r="AQ1038" s="14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</row>
    <row r="1039" spans="1:76" s="12" customFormat="1" ht="12.75" x14ac:dyDescent="0.2">
      <c r="A1039" s="18"/>
      <c r="B1039" s="191"/>
      <c r="C1039" s="191"/>
      <c r="D1039" s="13"/>
      <c r="G1039" s="11"/>
      <c r="H1039" s="11"/>
      <c r="I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0"/>
      <c r="AA1039" s="14"/>
      <c r="AB1039" s="14"/>
      <c r="AC1039" s="14"/>
      <c r="AD1039" s="142"/>
      <c r="AE1039" s="139"/>
      <c r="AF1039" s="142"/>
      <c r="AG1039" s="142"/>
      <c r="AH1039" s="14"/>
      <c r="AI1039" s="14"/>
      <c r="AJ1039" s="14"/>
      <c r="AK1039" s="14"/>
      <c r="AL1039" s="143"/>
      <c r="AM1039" s="143"/>
      <c r="AN1039" s="143"/>
      <c r="AO1039" s="143"/>
      <c r="AP1039" s="20"/>
      <c r="AQ1039" s="14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</row>
    <row r="1040" spans="1:76" s="12" customFormat="1" ht="12.75" x14ac:dyDescent="0.2">
      <c r="A1040" s="18"/>
      <c r="B1040" s="191"/>
      <c r="C1040" s="191"/>
      <c r="D1040" s="13"/>
      <c r="G1040" s="11"/>
      <c r="H1040" s="11"/>
      <c r="I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0"/>
      <c r="AA1040" s="14"/>
      <c r="AB1040" s="14"/>
      <c r="AC1040" s="14"/>
      <c r="AD1040" s="142"/>
      <c r="AE1040" s="139"/>
      <c r="AF1040" s="142"/>
      <c r="AG1040" s="142"/>
      <c r="AH1040" s="14"/>
      <c r="AI1040" s="14"/>
      <c r="AJ1040" s="14"/>
      <c r="AK1040" s="14"/>
      <c r="AL1040" s="143"/>
      <c r="AM1040" s="143"/>
      <c r="AN1040" s="143"/>
      <c r="AO1040" s="143"/>
      <c r="AP1040" s="20"/>
      <c r="AQ1040" s="14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</row>
    <row r="1041" spans="1:76" s="12" customFormat="1" ht="12.75" x14ac:dyDescent="0.2">
      <c r="A1041" s="18"/>
      <c r="B1041" s="191"/>
      <c r="C1041" s="191"/>
      <c r="D1041" s="13"/>
      <c r="G1041" s="11"/>
      <c r="H1041" s="11"/>
      <c r="I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0"/>
      <c r="AA1041" s="14"/>
      <c r="AB1041" s="14"/>
      <c r="AC1041" s="14"/>
      <c r="AD1041" s="142"/>
      <c r="AE1041" s="139"/>
      <c r="AF1041" s="142"/>
      <c r="AG1041" s="142"/>
      <c r="AH1041" s="14"/>
      <c r="AI1041" s="14"/>
      <c r="AJ1041" s="14"/>
      <c r="AK1041" s="14"/>
      <c r="AL1041" s="143"/>
      <c r="AM1041" s="143"/>
      <c r="AN1041" s="143"/>
      <c r="AO1041" s="143"/>
      <c r="AP1041" s="20"/>
      <c r="AQ1041" s="14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</row>
    <row r="1042" spans="1:76" s="12" customFormat="1" ht="12.75" x14ac:dyDescent="0.2">
      <c r="A1042" s="18"/>
      <c r="B1042" s="191"/>
      <c r="C1042" s="191"/>
      <c r="D1042" s="13"/>
      <c r="G1042" s="11"/>
      <c r="H1042" s="11"/>
      <c r="I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0"/>
      <c r="AA1042" s="14"/>
      <c r="AB1042" s="14"/>
      <c r="AC1042" s="14"/>
      <c r="AD1042" s="142"/>
      <c r="AE1042" s="139"/>
      <c r="AF1042" s="142"/>
      <c r="AG1042" s="142"/>
      <c r="AH1042" s="14"/>
      <c r="AI1042" s="14"/>
      <c r="AJ1042" s="14"/>
      <c r="AK1042" s="14"/>
      <c r="AL1042" s="143"/>
      <c r="AM1042" s="143"/>
      <c r="AN1042" s="143"/>
      <c r="AO1042" s="143"/>
      <c r="AP1042" s="20"/>
      <c r="AQ1042" s="14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</row>
    <row r="1043" spans="1:76" s="12" customFormat="1" ht="12.75" x14ac:dyDescent="0.2">
      <c r="A1043" s="18"/>
      <c r="B1043" s="191"/>
      <c r="C1043" s="191"/>
      <c r="D1043" s="13"/>
      <c r="G1043" s="11"/>
      <c r="H1043" s="11"/>
      <c r="I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0"/>
      <c r="AA1043" s="14"/>
      <c r="AB1043" s="14"/>
      <c r="AC1043" s="14"/>
      <c r="AD1043" s="142"/>
      <c r="AE1043" s="139"/>
      <c r="AF1043" s="142"/>
      <c r="AG1043" s="142"/>
      <c r="AH1043" s="14"/>
      <c r="AI1043" s="14"/>
      <c r="AJ1043" s="14"/>
      <c r="AK1043" s="14"/>
      <c r="AL1043" s="143"/>
      <c r="AM1043" s="143"/>
      <c r="AN1043" s="143"/>
      <c r="AO1043" s="143"/>
      <c r="AP1043" s="20"/>
      <c r="AQ1043" s="14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</row>
    <row r="1044" spans="1:76" s="12" customFormat="1" ht="12.75" x14ac:dyDescent="0.2">
      <c r="A1044" s="18"/>
      <c r="B1044" s="191"/>
      <c r="C1044" s="191"/>
      <c r="D1044" s="13"/>
      <c r="G1044" s="11"/>
      <c r="H1044" s="11"/>
      <c r="I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0"/>
      <c r="AA1044" s="14"/>
      <c r="AB1044" s="14"/>
      <c r="AC1044" s="14"/>
      <c r="AD1044" s="142"/>
      <c r="AE1044" s="139"/>
      <c r="AF1044" s="142"/>
      <c r="AG1044" s="142"/>
      <c r="AH1044" s="14"/>
      <c r="AI1044" s="14"/>
      <c r="AJ1044" s="14"/>
      <c r="AK1044" s="14"/>
      <c r="AL1044" s="143"/>
      <c r="AM1044" s="143"/>
      <c r="AN1044" s="143"/>
      <c r="AO1044" s="143"/>
      <c r="AP1044" s="20"/>
      <c r="AQ1044" s="14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</row>
    <row r="1045" spans="1:76" s="12" customFormat="1" ht="12.75" x14ac:dyDescent="0.2">
      <c r="A1045" s="18"/>
      <c r="B1045" s="191"/>
      <c r="C1045" s="191"/>
      <c r="D1045" s="13"/>
      <c r="G1045" s="11"/>
      <c r="H1045" s="11"/>
      <c r="I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0"/>
      <c r="AA1045" s="14"/>
      <c r="AB1045" s="14"/>
      <c r="AC1045" s="14"/>
      <c r="AD1045" s="142"/>
      <c r="AE1045" s="139"/>
      <c r="AF1045" s="142"/>
      <c r="AG1045" s="142"/>
      <c r="AH1045" s="14"/>
      <c r="AI1045" s="14"/>
      <c r="AJ1045" s="14"/>
      <c r="AK1045" s="14"/>
      <c r="AL1045" s="143"/>
      <c r="AM1045" s="143"/>
      <c r="AN1045" s="143"/>
      <c r="AO1045" s="143"/>
      <c r="AP1045" s="20"/>
      <c r="AQ1045" s="14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</row>
    <row r="1046" spans="1:76" s="12" customFormat="1" ht="12.75" x14ac:dyDescent="0.2">
      <c r="A1046" s="18"/>
      <c r="B1046" s="191"/>
      <c r="C1046" s="191"/>
      <c r="D1046" s="13"/>
      <c r="G1046" s="11"/>
      <c r="H1046" s="11"/>
      <c r="I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0"/>
      <c r="AA1046" s="14"/>
      <c r="AB1046" s="14"/>
      <c r="AC1046" s="14"/>
      <c r="AD1046" s="142"/>
      <c r="AE1046" s="139"/>
      <c r="AF1046" s="142"/>
      <c r="AG1046" s="142"/>
      <c r="AH1046" s="14"/>
      <c r="AI1046" s="14"/>
      <c r="AJ1046" s="14"/>
      <c r="AK1046" s="14"/>
      <c r="AL1046" s="143"/>
      <c r="AM1046" s="143"/>
      <c r="AN1046" s="143"/>
      <c r="AO1046" s="143"/>
      <c r="AP1046" s="20"/>
      <c r="AQ1046" s="14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</row>
    <row r="1047" spans="1:76" s="12" customFormat="1" ht="12.75" x14ac:dyDescent="0.2">
      <c r="A1047" s="18"/>
      <c r="B1047" s="191"/>
      <c r="C1047" s="191"/>
      <c r="D1047" s="13"/>
      <c r="G1047" s="11"/>
      <c r="H1047" s="11"/>
      <c r="I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0"/>
      <c r="AA1047" s="14"/>
      <c r="AB1047" s="14"/>
      <c r="AC1047" s="14"/>
      <c r="AD1047" s="142"/>
      <c r="AE1047" s="139"/>
      <c r="AF1047" s="142"/>
      <c r="AG1047" s="142"/>
      <c r="AH1047" s="14"/>
      <c r="AI1047" s="14"/>
      <c r="AJ1047" s="14"/>
      <c r="AK1047" s="14"/>
      <c r="AL1047" s="143"/>
      <c r="AM1047" s="143"/>
      <c r="AN1047" s="143"/>
      <c r="AO1047" s="143"/>
      <c r="AP1047" s="20"/>
      <c r="AQ1047" s="14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</row>
    <row r="1048" spans="1:76" s="12" customFormat="1" ht="12.75" x14ac:dyDescent="0.2">
      <c r="A1048" s="18"/>
      <c r="B1048" s="191"/>
      <c r="C1048" s="191"/>
      <c r="D1048" s="13"/>
      <c r="G1048" s="11"/>
      <c r="H1048" s="11"/>
      <c r="I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0"/>
      <c r="AA1048" s="14"/>
      <c r="AB1048" s="14"/>
      <c r="AC1048" s="14"/>
      <c r="AD1048" s="142"/>
      <c r="AE1048" s="139"/>
      <c r="AF1048" s="142"/>
      <c r="AG1048" s="142"/>
      <c r="AH1048" s="14"/>
      <c r="AI1048" s="14"/>
      <c r="AJ1048" s="14"/>
      <c r="AK1048" s="14"/>
      <c r="AL1048" s="143"/>
      <c r="AM1048" s="143"/>
      <c r="AN1048" s="143"/>
      <c r="AO1048" s="143"/>
      <c r="AP1048" s="20"/>
      <c r="AQ1048" s="14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</row>
    <row r="1049" spans="1:76" s="12" customFormat="1" ht="12.75" x14ac:dyDescent="0.2">
      <c r="A1049" s="18"/>
      <c r="B1049" s="191"/>
      <c r="C1049" s="191"/>
      <c r="D1049" s="13"/>
      <c r="G1049" s="11"/>
      <c r="H1049" s="11"/>
      <c r="I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0"/>
      <c r="AA1049" s="14"/>
      <c r="AB1049" s="14"/>
      <c r="AC1049" s="14"/>
      <c r="AD1049" s="142"/>
      <c r="AE1049" s="139"/>
      <c r="AF1049" s="142"/>
      <c r="AG1049" s="142"/>
      <c r="AH1049" s="14"/>
      <c r="AI1049" s="14"/>
      <c r="AJ1049" s="14"/>
      <c r="AK1049" s="14"/>
      <c r="AL1049" s="143"/>
      <c r="AM1049" s="143"/>
      <c r="AN1049" s="143"/>
      <c r="AO1049" s="143"/>
      <c r="AP1049" s="20"/>
      <c r="AQ1049" s="14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</row>
    <row r="1050" spans="1:76" s="12" customFormat="1" ht="12.75" x14ac:dyDescent="0.2">
      <c r="A1050" s="18"/>
      <c r="B1050" s="191"/>
      <c r="C1050" s="191"/>
      <c r="D1050" s="13"/>
      <c r="G1050" s="11"/>
      <c r="H1050" s="11"/>
      <c r="I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0"/>
      <c r="AA1050" s="14"/>
      <c r="AB1050" s="14"/>
      <c r="AC1050" s="14"/>
      <c r="AD1050" s="142"/>
      <c r="AE1050" s="139"/>
      <c r="AF1050" s="142"/>
      <c r="AG1050" s="142"/>
      <c r="AH1050" s="14"/>
      <c r="AI1050" s="14"/>
      <c r="AJ1050" s="14"/>
      <c r="AK1050" s="14"/>
      <c r="AL1050" s="143"/>
      <c r="AM1050" s="143"/>
      <c r="AN1050" s="143"/>
      <c r="AO1050" s="143"/>
      <c r="AP1050" s="20"/>
      <c r="AQ1050" s="14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</row>
    <row r="1051" spans="1:76" s="12" customFormat="1" ht="12.75" x14ac:dyDescent="0.2">
      <c r="A1051" s="18"/>
      <c r="B1051" s="191"/>
      <c r="C1051" s="191"/>
      <c r="D1051" s="13"/>
      <c r="G1051" s="11"/>
      <c r="H1051" s="11"/>
      <c r="I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0"/>
      <c r="AA1051" s="14"/>
      <c r="AB1051" s="14"/>
      <c r="AC1051" s="14"/>
      <c r="AD1051" s="142"/>
      <c r="AE1051" s="139"/>
      <c r="AF1051" s="142"/>
      <c r="AG1051" s="142"/>
      <c r="AH1051" s="14"/>
      <c r="AI1051" s="14"/>
      <c r="AJ1051" s="14"/>
      <c r="AK1051" s="14"/>
      <c r="AL1051" s="143"/>
      <c r="AM1051" s="143"/>
      <c r="AN1051" s="143"/>
      <c r="AO1051" s="143"/>
      <c r="AP1051" s="20"/>
      <c r="AQ1051" s="14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</row>
    <row r="1052" spans="1:76" s="12" customFormat="1" ht="12.75" x14ac:dyDescent="0.2">
      <c r="A1052" s="18"/>
      <c r="B1052" s="191"/>
      <c r="C1052" s="191"/>
      <c r="D1052" s="13"/>
      <c r="G1052" s="11"/>
      <c r="H1052" s="11"/>
      <c r="I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0"/>
      <c r="AA1052" s="14"/>
      <c r="AB1052" s="14"/>
      <c r="AC1052" s="14"/>
      <c r="AD1052" s="142"/>
      <c r="AE1052" s="139"/>
      <c r="AF1052" s="142"/>
      <c r="AG1052" s="142"/>
      <c r="AH1052" s="14"/>
      <c r="AI1052" s="14"/>
      <c r="AJ1052" s="14"/>
      <c r="AK1052" s="14"/>
      <c r="AL1052" s="143"/>
      <c r="AM1052" s="143"/>
      <c r="AN1052" s="143"/>
      <c r="AO1052" s="143"/>
      <c r="AP1052" s="20"/>
      <c r="AQ1052" s="14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</row>
    <row r="1053" spans="1:76" s="12" customFormat="1" ht="12.75" x14ac:dyDescent="0.2">
      <c r="A1053" s="18"/>
      <c r="B1053" s="191"/>
      <c r="C1053" s="191"/>
      <c r="D1053" s="13"/>
      <c r="G1053" s="11"/>
      <c r="H1053" s="11"/>
      <c r="I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0"/>
      <c r="AA1053" s="14"/>
      <c r="AB1053" s="14"/>
      <c r="AC1053" s="14"/>
      <c r="AD1053" s="142"/>
      <c r="AE1053" s="139"/>
      <c r="AF1053" s="142"/>
      <c r="AG1053" s="142"/>
      <c r="AH1053" s="14"/>
      <c r="AI1053" s="14"/>
      <c r="AJ1053" s="14"/>
      <c r="AK1053" s="14"/>
      <c r="AL1053" s="143"/>
      <c r="AM1053" s="143"/>
      <c r="AN1053" s="143"/>
      <c r="AO1053" s="143"/>
      <c r="AP1053" s="20"/>
      <c r="AQ1053" s="14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</row>
    <row r="1054" spans="1:76" s="12" customFormat="1" ht="12.75" x14ac:dyDescent="0.2">
      <c r="A1054" s="18"/>
      <c r="B1054" s="191"/>
      <c r="C1054" s="191"/>
      <c r="D1054" s="13"/>
      <c r="G1054" s="11"/>
      <c r="H1054" s="11"/>
      <c r="I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0"/>
      <c r="AA1054" s="14"/>
      <c r="AB1054" s="14"/>
      <c r="AC1054" s="14"/>
      <c r="AD1054" s="142"/>
      <c r="AE1054" s="139"/>
      <c r="AF1054" s="142"/>
      <c r="AG1054" s="142"/>
      <c r="AH1054" s="14"/>
      <c r="AI1054" s="14"/>
      <c r="AJ1054" s="14"/>
      <c r="AK1054" s="14"/>
      <c r="AL1054" s="143"/>
      <c r="AM1054" s="143"/>
      <c r="AN1054" s="143"/>
      <c r="AO1054" s="143"/>
      <c r="AP1054" s="20"/>
      <c r="AQ1054" s="14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</row>
    <row r="1055" spans="1:76" s="12" customFormat="1" ht="12.75" x14ac:dyDescent="0.2">
      <c r="A1055" s="18"/>
      <c r="B1055" s="191"/>
      <c r="C1055" s="191"/>
      <c r="D1055" s="13"/>
      <c r="G1055" s="11"/>
      <c r="H1055" s="11"/>
      <c r="I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0"/>
      <c r="AA1055" s="14"/>
      <c r="AB1055" s="14"/>
      <c r="AC1055" s="14"/>
      <c r="AD1055" s="142"/>
      <c r="AE1055" s="139"/>
      <c r="AF1055" s="142"/>
      <c r="AG1055" s="142"/>
      <c r="AH1055" s="14"/>
      <c r="AI1055" s="14"/>
      <c r="AJ1055" s="14"/>
      <c r="AK1055" s="14"/>
      <c r="AL1055" s="143"/>
      <c r="AM1055" s="143"/>
      <c r="AN1055" s="143"/>
      <c r="AO1055" s="143"/>
      <c r="AP1055" s="20"/>
      <c r="AQ1055" s="14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</row>
    <row r="1056" spans="1:76" s="12" customFormat="1" ht="12.75" x14ac:dyDescent="0.2">
      <c r="A1056" s="18"/>
      <c r="B1056" s="191"/>
      <c r="C1056" s="191"/>
      <c r="D1056" s="13"/>
      <c r="G1056" s="11"/>
      <c r="H1056" s="11"/>
      <c r="I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0"/>
      <c r="AA1056" s="14"/>
      <c r="AB1056" s="14"/>
      <c r="AC1056" s="14"/>
      <c r="AD1056" s="142"/>
      <c r="AE1056" s="139"/>
      <c r="AF1056" s="142"/>
      <c r="AG1056" s="142"/>
      <c r="AH1056" s="14"/>
      <c r="AI1056" s="14"/>
      <c r="AJ1056" s="14"/>
      <c r="AK1056" s="14"/>
      <c r="AL1056" s="143"/>
      <c r="AM1056" s="143"/>
      <c r="AN1056" s="143"/>
      <c r="AO1056" s="143"/>
      <c r="AP1056" s="20"/>
      <c r="AQ1056" s="14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</row>
    <row r="1057" spans="1:76" s="12" customFormat="1" ht="12.75" x14ac:dyDescent="0.2">
      <c r="A1057" s="18"/>
      <c r="B1057" s="191"/>
      <c r="C1057" s="191"/>
      <c r="D1057" s="13"/>
      <c r="G1057" s="11"/>
      <c r="H1057" s="11"/>
      <c r="I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0"/>
      <c r="AA1057" s="14"/>
      <c r="AB1057" s="14"/>
      <c r="AC1057" s="14"/>
      <c r="AD1057" s="142"/>
      <c r="AE1057" s="139"/>
      <c r="AF1057" s="142"/>
      <c r="AG1057" s="142"/>
      <c r="AH1057" s="14"/>
      <c r="AI1057" s="14"/>
      <c r="AJ1057" s="14"/>
      <c r="AK1057" s="14"/>
      <c r="AL1057" s="143"/>
      <c r="AM1057" s="143"/>
      <c r="AN1057" s="143"/>
      <c r="AO1057" s="143"/>
      <c r="AP1057" s="20"/>
      <c r="AQ1057" s="14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</row>
    <row r="1058" spans="1:76" s="12" customFormat="1" ht="12.75" x14ac:dyDescent="0.2">
      <c r="A1058" s="18"/>
      <c r="B1058" s="191"/>
      <c r="C1058" s="191"/>
      <c r="D1058" s="13"/>
      <c r="G1058" s="11"/>
      <c r="H1058" s="11"/>
      <c r="I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0"/>
      <c r="AA1058" s="14"/>
      <c r="AB1058" s="14"/>
      <c r="AC1058" s="14"/>
      <c r="AD1058" s="142"/>
      <c r="AE1058" s="139"/>
      <c r="AF1058" s="142"/>
      <c r="AG1058" s="142"/>
      <c r="AH1058" s="14"/>
      <c r="AI1058" s="14"/>
      <c r="AJ1058" s="14"/>
      <c r="AK1058" s="14"/>
      <c r="AL1058" s="143"/>
      <c r="AM1058" s="143"/>
      <c r="AN1058" s="143"/>
      <c r="AO1058" s="143"/>
      <c r="AP1058" s="20"/>
      <c r="AQ1058" s="14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</row>
    <row r="1059" spans="1:76" s="12" customFormat="1" ht="12.75" x14ac:dyDescent="0.2">
      <c r="A1059" s="18"/>
      <c r="B1059" s="191"/>
      <c r="C1059" s="191"/>
      <c r="D1059" s="13"/>
      <c r="G1059" s="11"/>
      <c r="H1059" s="11"/>
      <c r="I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0"/>
      <c r="AA1059" s="14"/>
      <c r="AB1059" s="14"/>
      <c r="AC1059" s="14"/>
      <c r="AD1059" s="142"/>
      <c r="AE1059" s="139"/>
      <c r="AF1059" s="142"/>
      <c r="AG1059" s="142"/>
      <c r="AH1059" s="14"/>
      <c r="AI1059" s="14"/>
      <c r="AJ1059" s="14"/>
      <c r="AK1059" s="14"/>
      <c r="AL1059" s="143"/>
      <c r="AM1059" s="143"/>
      <c r="AN1059" s="143"/>
      <c r="AO1059" s="143"/>
      <c r="AP1059" s="20"/>
      <c r="AQ1059" s="14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</row>
    <row r="1060" spans="1:76" s="12" customFormat="1" ht="12.75" x14ac:dyDescent="0.2">
      <c r="A1060" s="18"/>
      <c r="B1060" s="191"/>
      <c r="C1060" s="191"/>
      <c r="D1060" s="13"/>
      <c r="G1060" s="11"/>
      <c r="H1060" s="11"/>
      <c r="I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0"/>
      <c r="AA1060" s="14"/>
      <c r="AB1060" s="14"/>
      <c r="AC1060" s="14"/>
      <c r="AD1060" s="142"/>
      <c r="AE1060" s="139"/>
      <c r="AF1060" s="142"/>
      <c r="AG1060" s="142"/>
      <c r="AH1060" s="14"/>
      <c r="AI1060" s="14"/>
      <c r="AJ1060" s="14"/>
      <c r="AK1060" s="14"/>
      <c r="AL1060" s="143"/>
      <c r="AM1060" s="143"/>
      <c r="AN1060" s="143"/>
      <c r="AO1060" s="143"/>
      <c r="AP1060" s="20"/>
      <c r="AQ1060" s="14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</row>
    <row r="1061" spans="1:76" s="12" customFormat="1" ht="12.75" x14ac:dyDescent="0.2">
      <c r="A1061" s="18"/>
      <c r="B1061" s="191"/>
      <c r="C1061" s="191"/>
      <c r="D1061" s="13"/>
      <c r="G1061" s="11"/>
      <c r="H1061" s="11"/>
      <c r="I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0"/>
      <c r="AA1061" s="14"/>
      <c r="AB1061" s="14"/>
      <c r="AC1061" s="14"/>
      <c r="AD1061" s="142"/>
      <c r="AE1061" s="139"/>
      <c r="AF1061" s="142"/>
      <c r="AG1061" s="142"/>
      <c r="AH1061" s="14"/>
      <c r="AI1061" s="14"/>
      <c r="AJ1061" s="14"/>
      <c r="AK1061" s="14"/>
      <c r="AL1061" s="143"/>
      <c r="AM1061" s="143"/>
      <c r="AN1061" s="143"/>
      <c r="AO1061" s="143"/>
      <c r="AP1061" s="20"/>
      <c r="AQ1061" s="14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</row>
    <row r="1062" spans="1:76" s="12" customFormat="1" ht="12.75" x14ac:dyDescent="0.2">
      <c r="A1062" s="18"/>
      <c r="B1062" s="191"/>
      <c r="C1062" s="191"/>
      <c r="D1062" s="13"/>
      <c r="G1062" s="11"/>
      <c r="H1062" s="11"/>
      <c r="I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0"/>
      <c r="AA1062" s="14"/>
      <c r="AB1062" s="14"/>
      <c r="AC1062" s="14"/>
      <c r="AD1062" s="142"/>
      <c r="AE1062" s="139"/>
      <c r="AF1062" s="142"/>
      <c r="AG1062" s="142"/>
      <c r="AH1062" s="14"/>
      <c r="AI1062" s="14"/>
      <c r="AJ1062" s="14"/>
      <c r="AK1062" s="14"/>
      <c r="AL1062" s="143"/>
      <c r="AM1062" s="143"/>
      <c r="AN1062" s="143"/>
      <c r="AO1062" s="143"/>
      <c r="AP1062" s="20"/>
      <c r="AQ1062" s="14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</row>
    <row r="1063" spans="1:76" s="12" customFormat="1" ht="12.75" x14ac:dyDescent="0.2">
      <c r="A1063" s="18"/>
      <c r="B1063" s="191"/>
      <c r="C1063" s="191"/>
      <c r="D1063" s="13"/>
      <c r="G1063" s="11"/>
      <c r="H1063" s="11"/>
      <c r="I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0"/>
      <c r="AA1063" s="14"/>
      <c r="AB1063" s="14"/>
      <c r="AC1063" s="14"/>
      <c r="AD1063" s="142"/>
      <c r="AE1063" s="139"/>
      <c r="AF1063" s="142"/>
      <c r="AG1063" s="142"/>
      <c r="AH1063" s="14"/>
      <c r="AI1063" s="14"/>
      <c r="AJ1063" s="14"/>
      <c r="AK1063" s="14"/>
      <c r="AL1063" s="143"/>
      <c r="AM1063" s="143"/>
      <c r="AN1063" s="143"/>
      <c r="AO1063" s="143"/>
      <c r="AP1063" s="20"/>
      <c r="AQ1063" s="14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</row>
    <row r="1064" spans="1:76" s="12" customFormat="1" ht="12.75" x14ac:dyDescent="0.2">
      <c r="A1064" s="18"/>
      <c r="B1064" s="191"/>
      <c r="C1064" s="191"/>
      <c r="D1064" s="13"/>
      <c r="G1064" s="11"/>
      <c r="H1064" s="11"/>
      <c r="I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0"/>
      <c r="AA1064" s="14"/>
      <c r="AB1064" s="14"/>
      <c r="AC1064" s="14"/>
      <c r="AD1064" s="142"/>
      <c r="AE1064" s="139"/>
      <c r="AF1064" s="142"/>
      <c r="AG1064" s="142"/>
      <c r="AH1064" s="14"/>
      <c r="AI1064" s="14"/>
      <c r="AJ1064" s="14"/>
      <c r="AK1064" s="14"/>
      <c r="AL1064" s="143"/>
      <c r="AM1064" s="143"/>
      <c r="AN1064" s="143"/>
      <c r="AO1064" s="143"/>
      <c r="AP1064" s="20"/>
      <c r="AQ1064" s="14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</row>
    <row r="1065" spans="1:76" s="12" customFormat="1" ht="12.75" x14ac:dyDescent="0.2">
      <c r="A1065" s="18"/>
      <c r="B1065" s="191"/>
      <c r="C1065" s="191"/>
      <c r="D1065" s="13"/>
      <c r="G1065" s="11"/>
      <c r="H1065" s="11"/>
      <c r="I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0"/>
      <c r="AA1065" s="14"/>
      <c r="AB1065" s="14"/>
      <c r="AC1065" s="14"/>
      <c r="AD1065" s="142"/>
      <c r="AE1065" s="139"/>
      <c r="AF1065" s="142"/>
      <c r="AG1065" s="142"/>
      <c r="AH1065" s="14"/>
      <c r="AI1065" s="14"/>
      <c r="AJ1065" s="14"/>
      <c r="AK1065" s="14"/>
      <c r="AL1065" s="143"/>
      <c r="AM1065" s="143"/>
      <c r="AN1065" s="143"/>
      <c r="AO1065" s="143"/>
      <c r="AP1065" s="20"/>
      <c r="AQ1065" s="14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</row>
    <row r="1066" spans="1:76" s="12" customFormat="1" ht="12.75" x14ac:dyDescent="0.2">
      <c r="A1066" s="18"/>
      <c r="B1066" s="191"/>
      <c r="C1066" s="191"/>
      <c r="D1066" s="13"/>
      <c r="G1066" s="11"/>
      <c r="H1066" s="11"/>
      <c r="I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0"/>
      <c r="AA1066" s="14"/>
      <c r="AB1066" s="14"/>
      <c r="AC1066" s="14"/>
      <c r="AD1066" s="142"/>
      <c r="AE1066" s="139"/>
      <c r="AF1066" s="142"/>
      <c r="AG1066" s="142"/>
      <c r="AH1066" s="14"/>
      <c r="AI1066" s="14"/>
      <c r="AJ1066" s="14"/>
      <c r="AK1066" s="14"/>
      <c r="AL1066" s="143"/>
      <c r="AM1066" s="143"/>
      <c r="AN1066" s="143"/>
      <c r="AO1066" s="143"/>
      <c r="AP1066" s="20"/>
      <c r="AQ1066" s="14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</row>
    <row r="1067" spans="1:76" s="12" customFormat="1" ht="12.75" x14ac:dyDescent="0.2">
      <c r="A1067" s="18"/>
      <c r="B1067" s="191"/>
      <c r="C1067" s="191"/>
      <c r="D1067" s="13"/>
      <c r="G1067" s="11"/>
      <c r="H1067" s="11"/>
      <c r="I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0"/>
      <c r="AA1067" s="14"/>
      <c r="AB1067" s="14"/>
      <c r="AC1067" s="14"/>
      <c r="AD1067" s="142"/>
      <c r="AE1067" s="139"/>
      <c r="AF1067" s="142"/>
      <c r="AG1067" s="142"/>
      <c r="AH1067" s="14"/>
      <c r="AI1067" s="14"/>
      <c r="AJ1067" s="14"/>
      <c r="AK1067" s="14"/>
      <c r="AL1067" s="143"/>
      <c r="AM1067" s="143"/>
      <c r="AN1067" s="143"/>
      <c r="AO1067" s="143"/>
      <c r="AP1067" s="20"/>
      <c r="AQ1067" s="14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</row>
    <row r="1068" spans="1:76" s="12" customFormat="1" ht="12.75" x14ac:dyDescent="0.2">
      <c r="A1068" s="18"/>
      <c r="B1068" s="191"/>
      <c r="C1068" s="191"/>
      <c r="D1068" s="13"/>
      <c r="G1068" s="11"/>
      <c r="H1068" s="11"/>
      <c r="I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0"/>
      <c r="AA1068" s="14"/>
      <c r="AB1068" s="14"/>
      <c r="AC1068" s="14"/>
      <c r="AD1068" s="142"/>
      <c r="AE1068" s="139"/>
      <c r="AF1068" s="142"/>
      <c r="AG1068" s="142"/>
      <c r="AH1068" s="14"/>
      <c r="AI1068" s="14"/>
      <c r="AJ1068" s="14"/>
      <c r="AK1068" s="14"/>
      <c r="AL1068" s="143"/>
      <c r="AM1068" s="143"/>
      <c r="AN1068" s="143"/>
      <c r="AO1068" s="143"/>
      <c r="AP1068" s="20"/>
      <c r="AQ1068" s="14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</row>
    <row r="1069" spans="1:76" s="12" customFormat="1" ht="12.75" x14ac:dyDescent="0.2">
      <c r="A1069" s="18"/>
      <c r="B1069" s="191"/>
      <c r="C1069" s="191"/>
      <c r="D1069" s="13"/>
      <c r="G1069" s="11"/>
      <c r="H1069" s="11"/>
      <c r="I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0"/>
      <c r="AA1069" s="14"/>
      <c r="AB1069" s="14"/>
      <c r="AC1069" s="14"/>
      <c r="AD1069" s="142"/>
      <c r="AE1069" s="139"/>
      <c r="AF1069" s="142"/>
      <c r="AG1069" s="142"/>
      <c r="AH1069" s="14"/>
      <c r="AI1069" s="14"/>
      <c r="AJ1069" s="14"/>
      <c r="AK1069" s="14"/>
      <c r="AL1069" s="143"/>
      <c r="AM1069" s="143"/>
      <c r="AN1069" s="143"/>
      <c r="AO1069" s="143"/>
      <c r="AP1069" s="20"/>
      <c r="AQ1069" s="14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</row>
    <row r="1070" spans="1:76" s="12" customFormat="1" ht="12.75" x14ac:dyDescent="0.2">
      <c r="A1070" s="18"/>
      <c r="B1070" s="191"/>
      <c r="C1070" s="191"/>
      <c r="D1070" s="13"/>
      <c r="G1070" s="11"/>
      <c r="H1070" s="11"/>
      <c r="I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0"/>
      <c r="AA1070" s="14"/>
      <c r="AB1070" s="14"/>
      <c r="AC1070" s="14"/>
      <c r="AD1070" s="142"/>
      <c r="AE1070" s="139"/>
      <c r="AF1070" s="142"/>
      <c r="AG1070" s="142"/>
      <c r="AH1070" s="14"/>
      <c r="AI1070" s="14"/>
      <c r="AJ1070" s="14"/>
      <c r="AK1070" s="14"/>
      <c r="AL1070" s="143"/>
      <c r="AM1070" s="143"/>
      <c r="AN1070" s="143"/>
      <c r="AO1070" s="143"/>
      <c r="AP1070" s="20"/>
      <c r="AQ1070" s="14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</row>
    <row r="1071" spans="1:76" s="12" customFormat="1" ht="12.75" x14ac:dyDescent="0.2">
      <c r="A1071" s="18"/>
      <c r="B1071" s="191"/>
      <c r="C1071" s="191"/>
      <c r="D1071" s="13"/>
      <c r="G1071" s="11"/>
      <c r="H1071" s="11"/>
      <c r="I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0"/>
      <c r="AA1071" s="14"/>
      <c r="AB1071" s="14"/>
      <c r="AC1071" s="14"/>
      <c r="AD1071" s="142"/>
      <c r="AE1071" s="139"/>
      <c r="AF1071" s="142"/>
      <c r="AG1071" s="142"/>
      <c r="AH1071" s="14"/>
      <c r="AI1071" s="14"/>
      <c r="AJ1071" s="14"/>
      <c r="AK1071" s="14"/>
      <c r="AL1071" s="143"/>
      <c r="AM1071" s="143"/>
      <c r="AN1071" s="143"/>
      <c r="AO1071" s="143"/>
      <c r="AP1071" s="20"/>
      <c r="AQ1071" s="14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</row>
    <row r="1072" spans="1:76" s="12" customFormat="1" ht="12.75" x14ac:dyDescent="0.2">
      <c r="A1072" s="18"/>
      <c r="B1072" s="191"/>
      <c r="C1072" s="191"/>
      <c r="D1072" s="13"/>
      <c r="G1072" s="11"/>
      <c r="H1072" s="11"/>
      <c r="I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0"/>
      <c r="AA1072" s="14"/>
      <c r="AB1072" s="14"/>
      <c r="AC1072" s="14"/>
      <c r="AD1072" s="142"/>
      <c r="AE1072" s="139"/>
      <c r="AF1072" s="142"/>
      <c r="AG1072" s="142"/>
      <c r="AH1072" s="14"/>
      <c r="AI1072" s="14"/>
      <c r="AJ1072" s="14"/>
      <c r="AK1072" s="14"/>
      <c r="AL1072" s="143"/>
      <c r="AM1072" s="143"/>
      <c r="AN1072" s="143"/>
      <c r="AO1072" s="143"/>
      <c r="AP1072" s="20"/>
      <c r="AQ1072" s="14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</row>
    <row r="1073" spans="1:76" s="12" customFormat="1" ht="12.75" x14ac:dyDescent="0.2">
      <c r="A1073" s="18"/>
      <c r="B1073" s="191"/>
      <c r="C1073" s="191"/>
      <c r="D1073" s="13"/>
      <c r="G1073" s="11"/>
      <c r="H1073" s="11"/>
      <c r="I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0"/>
      <c r="AA1073" s="14"/>
      <c r="AB1073" s="14"/>
      <c r="AC1073" s="14"/>
      <c r="AD1073" s="142"/>
      <c r="AE1073" s="139"/>
      <c r="AF1073" s="142"/>
      <c r="AG1073" s="142"/>
      <c r="AH1073" s="14"/>
      <c r="AI1073" s="14"/>
      <c r="AJ1073" s="14"/>
      <c r="AK1073" s="14"/>
      <c r="AL1073" s="143"/>
      <c r="AM1073" s="143"/>
      <c r="AN1073" s="143"/>
      <c r="AO1073" s="143"/>
      <c r="AP1073" s="20"/>
      <c r="AQ1073" s="14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</row>
    <row r="1074" spans="1:76" s="12" customFormat="1" ht="12.75" x14ac:dyDescent="0.2">
      <c r="A1074" s="18"/>
      <c r="B1074" s="191"/>
      <c r="C1074" s="191"/>
      <c r="D1074" s="13"/>
      <c r="G1074" s="11"/>
      <c r="H1074" s="11"/>
      <c r="I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0"/>
      <c r="AA1074" s="14"/>
      <c r="AB1074" s="14"/>
      <c r="AC1074" s="14"/>
      <c r="AD1074" s="142"/>
      <c r="AE1074" s="139"/>
      <c r="AF1074" s="142"/>
      <c r="AG1074" s="142"/>
      <c r="AH1074" s="14"/>
      <c r="AI1074" s="14"/>
      <c r="AJ1074" s="14"/>
      <c r="AK1074" s="14"/>
      <c r="AL1074" s="143"/>
      <c r="AM1074" s="143"/>
      <c r="AN1074" s="143"/>
      <c r="AO1074" s="143"/>
      <c r="AP1074" s="20"/>
      <c r="AQ1074" s="14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</row>
    <row r="1075" spans="1:76" s="12" customFormat="1" ht="12.75" x14ac:dyDescent="0.2">
      <c r="A1075" s="18"/>
      <c r="B1075" s="191"/>
      <c r="C1075" s="191"/>
      <c r="D1075" s="13"/>
      <c r="G1075" s="11"/>
      <c r="H1075" s="11"/>
      <c r="I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0"/>
      <c r="AA1075" s="14"/>
      <c r="AB1075" s="14"/>
      <c r="AC1075" s="14"/>
      <c r="AD1075" s="142"/>
      <c r="AE1075" s="139"/>
      <c r="AF1075" s="142"/>
      <c r="AG1075" s="142"/>
      <c r="AH1075" s="14"/>
      <c r="AI1075" s="14"/>
      <c r="AJ1075" s="14"/>
      <c r="AK1075" s="14"/>
      <c r="AL1075" s="143"/>
      <c r="AM1075" s="143"/>
      <c r="AN1075" s="143"/>
      <c r="AO1075" s="143"/>
      <c r="AP1075" s="20"/>
      <c r="AQ1075" s="14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</row>
    <row r="1076" spans="1:76" s="12" customFormat="1" ht="12.75" x14ac:dyDescent="0.2">
      <c r="A1076" s="18"/>
      <c r="B1076" s="191"/>
      <c r="C1076" s="191"/>
      <c r="D1076" s="13"/>
      <c r="G1076" s="11"/>
      <c r="H1076" s="11"/>
      <c r="I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0"/>
      <c r="AA1076" s="14"/>
      <c r="AB1076" s="14"/>
      <c r="AC1076" s="14"/>
      <c r="AD1076" s="142"/>
      <c r="AE1076" s="139"/>
      <c r="AF1076" s="142"/>
      <c r="AG1076" s="142"/>
      <c r="AH1076" s="14"/>
      <c r="AI1076" s="14"/>
      <c r="AJ1076" s="14"/>
      <c r="AK1076" s="14"/>
      <c r="AL1076" s="143"/>
      <c r="AM1076" s="143"/>
      <c r="AN1076" s="143"/>
      <c r="AO1076" s="143"/>
      <c r="AP1076" s="20"/>
      <c r="AQ1076" s="14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</row>
    <row r="1077" spans="1:76" s="12" customFormat="1" ht="12.75" x14ac:dyDescent="0.2">
      <c r="A1077" s="18"/>
      <c r="B1077" s="191"/>
      <c r="C1077" s="191"/>
      <c r="D1077" s="13"/>
      <c r="G1077" s="11"/>
      <c r="H1077" s="11"/>
      <c r="I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0"/>
      <c r="AA1077" s="14"/>
      <c r="AB1077" s="14"/>
      <c r="AC1077" s="14"/>
      <c r="AD1077" s="142"/>
      <c r="AE1077" s="139"/>
      <c r="AF1077" s="142"/>
      <c r="AG1077" s="142"/>
      <c r="AH1077" s="14"/>
      <c r="AI1077" s="14"/>
      <c r="AJ1077" s="14"/>
      <c r="AK1077" s="14"/>
      <c r="AL1077" s="143"/>
      <c r="AM1077" s="143"/>
      <c r="AN1077" s="143"/>
      <c r="AO1077" s="143"/>
      <c r="AP1077" s="20"/>
      <c r="AQ1077" s="14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</row>
    <row r="1078" spans="1:76" s="12" customFormat="1" ht="12.75" x14ac:dyDescent="0.2">
      <c r="A1078" s="18"/>
      <c r="B1078" s="191"/>
      <c r="C1078" s="191"/>
      <c r="D1078" s="13"/>
      <c r="G1078" s="11"/>
      <c r="H1078" s="11"/>
      <c r="I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0"/>
      <c r="AA1078" s="14"/>
      <c r="AB1078" s="14"/>
      <c r="AC1078" s="14"/>
      <c r="AD1078" s="142"/>
      <c r="AE1078" s="139"/>
      <c r="AF1078" s="142"/>
      <c r="AG1078" s="142"/>
      <c r="AH1078" s="14"/>
      <c r="AI1078" s="14"/>
      <c r="AJ1078" s="14"/>
      <c r="AK1078" s="14"/>
      <c r="AL1078" s="143"/>
      <c r="AM1078" s="143"/>
      <c r="AN1078" s="143"/>
      <c r="AO1078" s="143"/>
      <c r="AP1078" s="20"/>
      <c r="AQ1078" s="14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</row>
    <row r="1079" spans="1:76" s="12" customFormat="1" ht="12.75" x14ac:dyDescent="0.2">
      <c r="A1079" s="18"/>
      <c r="B1079" s="191"/>
      <c r="C1079" s="191"/>
      <c r="D1079" s="13"/>
      <c r="G1079" s="11"/>
      <c r="H1079" s="11"/>
      <c r="I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0"/>
      <c r="AA1079" s="14"/>
      <c r="AB1079" s="14"/>
      <c r="AC1079" s="14"/>
      <c r="AD1079" s="142"/>
      <c r="AE1079" s="139"/>
      <c r="AF1079" s="142"/>
      <c r="AG1079" s="142"/>
      <c r="AH1079" s="14"/>
      <c r="AI1079" s="14"/>
      <c r="AJ1079" s="14"/>
      <c r="AK1079" s="14"/>
      <c r="AL1079" s="143"/>
      <c r="AM1079" s="143"/>
      <c r="AN1079" s="143"/>
      <c r="AO1079" s="143"/>
      <c r="AP1079" s="20"/>
      <c r="AQ1079" s="14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</row>
    <row r="1080" spans="1:76" s="12" customFormat="1" ht="12.75" x14ac:dyDescent="0.2">
      <c r="A1080" s="18"/>
      <c r="B1080" s="191"/>
      <c r="C1080" s="191"/>
      <c r="D1080" s="13"/>
      <c r="G1080" s="11"/>
      <c r="H1080" s="11"/>
      <c r="I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0"/>
      <c r="AA1080" s="14"/>
      <c r="AB1080" s="14"/>
      <c r="AC1080" s="14"/>
      <c r="AD1080" s="142"/>
      <c r="AE1080" s="139"/>
      <c r="AF1080" s="142"/>
      <c r="AG1080" s="142"/>
      <c r="AH1080" s="14"/>
      <c r="AI1080" s="14"/>
      <c r="AJ1080" s="14"/>
      <c r="AK1080" s="14"/>
      <c r="AL1080" s="143"/>
      <c r="AM1080" s="143"/>
      <c r="AN1080" s="143"/>
      <c r="AO1080" s="143"/>
      <c r="AP1080" s="20"/>
      <c r="AQ1080" s="14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</row>
    <row r="1081" spans="1:76" s="12" customFormat="1" ht="12.75" x14ac:dyDescent="0.2">
      <c r="A1081" s="18"/>
      <c r="B1081" s="191"/>
      <c r="C1081" s="191"/>
      <c r="D1081" s="13"/>
      <c r="G1081" s="11"/>
      <c r="H1081" s="11"/>
      <c r="I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0"/>
      <c r="AA1081" s="14"/>
      <c r="AB1081" s="14"/>
      <c r="AC1081" s="14"/>
      <c r="AD1081" s="142"/>
      <c r="AE1081" s="139"/>
      <c r="AF1081" s="142"/>
      <c r="AG1081" s="142"/>
      <c r="AH1081" s="14"/>
      <c r="AI1081" s="14"/>
      <c r="AJ1081" s="14"/>
      <c r="AK1081" s="14"/>
      <c r="AL1081" s="143"/>
      <c r="AM1081" s="143"/>
      <c r="AN1081" s="143"/>
      <c r="AO1081" s="143"/>
      <c r="AP1081" s="20"/>
      <c r="AQ1081" s="14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</row>
    <row r="1082" spans="1:76" s="12" customFormat="1" ht="12.75" x14ac:dyDescent="0.2">
      <c r="A1082" s="18"/>
      <c r="B1082" s="191"/>
      <c r="C1082" s="191"/>
      <c r="D1082" s="13"/>
      <c r="G1082" s="11"/>
      <c r="H1082" s="11"/>
      <c r="I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0"/>
      <c r="AA1082" s="14"/>
      <c r="AB1082" s="14"/>
      <c r="AC1082" s="14"/>
      <c r="AD1082" s="142"/>
      <c r="AE1082" s="139"/>
      <c r="AF1082" s="142"/>
      <c r="AG1082" s="142"/>
      <c r="AH1082" s="14"/>
      <c r="AI1082" s="14"/>
      <c r="AJ1082" s="14"/>
      <c r="AK1082" s="14"/>
      <c r="AL1082" s="143"/>
      <c r="AM1082" s="143"/>
      <c r="AN1082" s="143"/>
      <c r="AO1082" s="143"/>
      <c r="AP1082" s="20"/>
      <c r="AQ1082" s="14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</row>
    <row r="1083" spans="1:76" s="12" customFormat="1" ht="12.75" x14ac:dyDescent="0.2">
      <c r="A1083" s="18"/>
      <c r="B1083" s="191"/>
      <c r="C1083" s="191"/>
      <c r="D1083" s="13"/>
      <c r="G1083" s="11"/>
      <c r="H1083" s="11"/>
      <c r="I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0"/>
      <c r="AA1083" s="14"/>
      <c r="AB1083" s="14"/>
      <c r="AC1083" s="14"/>
      <c r="AD1083" s="142"/>
      <c r="AE1083" s="139"/>
      <c r="AF1083" s="142"/>
      <c r="AG1083" s="142"/>
      <c r="AH1083" s="14"/>
      <c r="AI1083" s="14"/>
      <c r="AJ1083" s="14"/>
      <c r="AK1083" s="14"/>
      <c r="AL1083" s="143"/>
      <c r="AM1083" s="143"/>
      <c r="AN1083" s="143"/>
      <c r="AO1083" s="143"/>
      <c r="AP1083" s="20"/>
      <c r="AQ1083" s="14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</row>
    <row r="1084" spans="1:76" s="12" customFormat="1" ht="12.75" x14ac:dyDescent="0.2">
      <c r="A1084" s="18"/>
      <c r="B1084" s="191"/>
      <c r="C1084" s="191"/>
      <c r="D1084" s="13"/>
      <c r="G1084" s="11"/>
      <c r="H1084" s="11"/>
      <c r="I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0"/>
      <c r="AA1084" s="14"/>
      <c r="AB1084" s="14"/>
      <c r="AC1084" s="14"/>
      <c r="AD1084" s="142"/>
      <c r="AE1084" s="139"/>
      <c r="AF1084" s="142"/>
      <c r="AG1084" s="142"/>
      <c r="AH1084" s="14"/>
      <c r="AI1084" s="14"/>
      <c r="AJ1084" s="14"/>
      <c r="AK1084" s="14"/>
      <c r="AL1084" s="143"/>
      <c r="AM1084" s="143"/>
      <c r="AN1084" s="143"/>
      <c r="AO1084" s="143"/>
      <c r="AP1084" s="20"/>
      <c r="AQ1084" s="14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</row>
    <row r="1085" spans="1:76" s="12" customFormat="1" ht="12.75" x14ac:dyDescent="0.2">
      <c r="A1085" s="18"/>
      <c r="B1085" s="191"/>
      <c r="C1085" s="191"/>
      <c r="D1085" s="13"/>
      <c r="G1085" s="11"/>
      <c r="H1085" s="11"/>
      <c r="I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0"/>
      <c r="AA1085" s="14"/>
      <c r="AB1085" s="14"/>
      <c r="AC1085" s="14"/>
      <c r="AD1085" s="142"/>
      <c r="AE1085" s="139"/>
      <c r="AF1085" s="142"/>
      <c r="AG1085" s="142"/>
      <c r="AH1085" s="14"/>
      <c r="AI1085" s="14"/>
      <c r="AJ1085" s="14"/>
      <c r="AK1085" s="14"/>
      <c r="AL1085" s="143"/>
      <c r="AM1085" s="143"/>
      <c r="AN1085" s="143"/>
      <c r="AO1085" s="143"/>
      <c r="AP1085" s="20"/>
      <c r="AQ1085" s="14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</row>
    <row r="1086" spans="1:76" s="12" customFormat="1" ht="12.75" x14ac:dyDescent="0.2">
      <c r="A1086" s="18"/>
      <c r="B1086" s="191"/>
      <c r="C1086" s="191"/>
      <c r="D1086" s="13"/>
      <c r="G1086" s="11"/>
      <c r="H1086" s="11"/>
      <c r="I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0"/>
      <c r="AA1086" s="14"/>
      <c r="AB1086" s="14"/>
      <c r="AC1086" s="14"/>
      <c r="AD1086" s="142"/>
      <c r="AE1086" s="139"/>
      <c r="AF1086" s="142"/>
      <c r="AG1086" s="142"/>
      <c r="AH1086" s="14"/>
      <c r="AI1086" s="14"/>
      <c r="AJ1086" s="14"/>
      <c r="AK1086" s="14"/>
      <c r="AL1086" s="143"/>
      <c r="AM1086" s="143"/>
      <c r="AN1086" s="143"/>
      <c r="AO1086" s="143"/>
      <c r="AP1086" s="20"/>
      <c r="AQ1086" s="14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</row>
    <row r="1087" spans="1:76" s="12" customFormat="1" ht="12.75" x14ac:dyDescent="0.2">
      <c r="A1087" s="18"/>
      <c r="B1087" s="191"/>
      <c r="C1087" s="191"/>
      <c r="D1087" s="13"/>
      <c r="G1087" s="11"/>
      <c r="H1087" s="11"/>
      <c r="I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0"/>
      <c r="AA1087" s="14"/>
      <c r="AB1087" s="14"/>
      <c r="AC1087" s="14"/>
      <c r="AD1087" s="142"/>
      <c r="AE1087" s="139"/>
      <c r="AF1087" s="142"/>
      <c r="AG1087" s="142"/>
      <c r="AH1087" s="14"/>
      <c r="AI1087" s="14"/>
      <c r="AJ1087" s="14"/>
      <c r="AK1087" s="14"/>
      <c r="AL1087" s="143"/>
      <c r="AM1087" s="143"/>
      <c r="AN1087" s="143"/>
      <c r="AO1087" s="143"/>
      <c r="AP1087" s="20"/>
      <c r="AQ1087" s="14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</row>
    <row r="1088" spans="1:76" s="12" customFormat="1" ht="12.75" x14ac:dyDescent="0.2">
      <c r="A1088" s="18"/>
      <c r="B1088" s="191"/>
      <c r="C1088" s="191"/>
      <c r="D1088" s="13"/>
      <c r="G1088" s="11"/>
      <c r="H1088" s="11"/>
      <c r="I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0"/>
      <c r="AA1088" s="14"/>
      <c r="AB1088" s="14"/>
      <c r="AC1088" s="14"/>
      <c r="AD1088" s="142"/>
      <c r="AE1088" s="139"/>
      <c r="AF1088" s="142"/>
      <c r="AG1088" s="142"/>
      <c r="AH1088" s="14"/>
      <c r="AI1088" s="14"/>
      <c r="AJ1088" s="14"/>
      <c r="AK1088" s="14"/>
      <c r="AL1088" s="143"/>
      <c r="AM1088" s="143"/>
      <c r="AN1088" s="143"/>
      <c r="AO1088" s="143"/>
      <c r="AP1088" s="20"/>
      <c r="AQ1088" s="14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</row>
    <row r="1089" spans="1:76" s="12" customFormat="1" ht="12.75" x14ac:dyDescent="0.2">
      <c r="A1089" s="18"/>
      <c r="B1089" s="191"/>
      <c r="C1089" s="191"/>
      <c r="D1089" s="13"/>
      <c r="G1089" s="11"/>
      <c r="H1089" s="11"/>
      <c r="I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0"/>
      <c r="AA1089" s="14"/>
      <c r="AB1089" s="14"/>
      <c r="AC1089" s="14"/>
      <c r="AD1089" s="142"/>
      <c r="AE1089" s="139"/>
      <c r="AF1089" s="142"/>
      <c r="AG1089" s="142"/>
      <c r="AH1089" s="14"/>
      <c r="AI1089" s="14"/>
      <c r="AJ1089" s="14"/>
      <c r="AK1089" s="14"/>
      <c r="AL1089" s="143"/>
      <c r="AM1089" s="143"/>
      <c r="AN1089" s="143"/>
      <c r="AO1089" s="143"/>
      <c r="AP1089" s="20"/>
      <c r="AQ1089" s="14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</row>
    <row r="1090" spans="1:76" s="12" customFormat="1" ht="12.75" x14ac:dyDescent="0.2">
      <c r="A1090" s="18"/>
      <c r="B1090" s="191"/>
      <c r="C1090" s="191"/>
      <c r="D1090" s="13"/>
      <c r="G1090" s="11"/>
      <c r="H1090" s="11"/>
      <c r="I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0"/>
      <c r="AA1090" s="14"/>
      <c r="AB1090" s="14"/>
      <c r="AC1090" s="14"/>
      <c r="AD1090" s="142"/>
      <c r="AE1090" s="139"/>
      <c r="AF1090" s="142"/>
      <c r="AG1090" s="142"/>
      <c r="AH1090" s="14"/>
      <c r="AI1090" s="14"/>
      <c r="AJ1090" s="14"/>
      <c r="AK1090" s="14"/>
      <c r="AL1090" s="143"/>
      <c r="AM1090" s="143"/>
      <c r="AN1090" s="143"/>
      <c r="AO1090" s="143"/>
      <c r="AP1090" s="20"/>
      <c r="AQ1090" s="14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</row>
    <row r="1091" spans="1:76" s="12" customFormat="1" ht="12.75" x14ac:dyDescent="0.2">
      <c r="A1091" s="18"/>
      <c r="B1091" s="191"/>
      <c r="C1091" s="191"/>
      <c r="D1091" s="13"/>
      <c r="G1091" s="11"/>
      <c r="H1091" s="11"/>
      <c r="I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0"/>
      <c r="AA1091" s="14"/>
      <c r="AB1091" s="14"/>
      <c r="AC1091" s="14"/>
      <c r="AD1091" s="142"/>
      <c r="AE1091" s="139"/>
      <c r="AF1091" s="142"/>
      <c r="AG1091" s="142"/>
      <c r="AH1091" s="14"/>
      <c r="AI1091" s="14"/>
      <c r="AJ1091" s="14"/>
      <c r="AK1091" s="14"/>
      <c r="AL1091" s="143"/>
      <c r="AM1091" s="143"/>
      <c r="AN1091" s="143"/>
      <c r="AO1091" s="143"/>
      <c r="AP1091" s="20"/>
      <c r="AQ1091" s="14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</row>
    <row r="1092" spans="1:76" s="12" customFormat="1" ht="12.75" x14ac:dyDescent="0.2">
      <c r="A1092" s="18"/>
      <c r="B1092" s="191"/>
      <c r="C1092" s="191"/>
      <c r="D1092" s="13"/>
      <c r="G1092" s="11"/>
      <c r="H1092" s="11"/>
      <c r="I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0"/>
      <c r="AA1092" s="14"/>
      <c r="AB1092" s="14"/>
      <c r="AC1092" s="14"/>
      <c r="AD1092" s="142"/>
      <c r="AE1092" s="139"/>
      <c r="AF1092" s="142"/>
      <c r="AG1092" s="142"/>
      <c r="AH1092" s="14"/>
      <c r="AI1092" s="14"/>
      <c r="AJ1092" s="14"/>
      <c r="AK1092" s="14"/>
      <c r="AL1092" s="143"/>
      <c r="AM1092" s="143"/>
      <c r="AN1092" s="143"/>
      <c r="AO1092" s="143"/>
      <c r="AP1092" s="20"/>
      <c r="AQ1092" s="14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</row>
    <row r="1093" spans="1:76" s="12" customFormat="1" ht="12.75" x14ac:dyDescent="0.2">
      <c r="A1093" s="18"/>
      <c r="B1093" s="191"/>
      <c r="C1093" s="191"/>
      <c r="D1093" s="13"/>
      <c r="G1093" s="11"/>
      <c r="H1093" s="11"/>
      <c r="I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0"/>
      <c r="AA1093" s="14"/>
      <c r="AB1093" s="14"/>
      <c r="AC1093" s="14"/>
      <c r="AD1093" s="142"/>
      <c r="AE1093" s="139"/>
      <c r="AF1093" s="142"/>
      <c r="AG1093" s="142"/>
      <c r="AH1093" s="14"/>
      <c r="AI1093" s="14"/>
      <c r="AJ1093" s="14"/>
      <c r="AK1093" s="14"/>
      <c r="AL1093" s="143"/>
      <c r="AM1093" s="143"/>
      <c r="AN1093" s="143"/>
      <c r="AO1093" s="143"/>
      <c r="AP1093" s="20"/>
      <c r="AQ1093" s="14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</row>
    <row r="1094" spans="1:76" s="12" customFormat="1" ht="12.75" x14ac:dyDescent="0.2">
      <c r="A1094" s="18"/>
      <c r="B1094" s="191"/>
      <c r="C1094" s="191"/>
      <c r="D1094" s="13"/>
      <c r="G1094" s="11"/>
      <c r="H1094" s="11"/>
      <c r="I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0"/>
      <c r="AA1094" s="14"/>
      <c r="AB1094" s="14"/>
      <c r="AC1094" s="14"/>
      <c r="AD1094" s="142"/>
      <c r="AE1094" s="139"/>
      <c r="AF1094" s="142"/>
      <c r="AG1094" s="142"/>
      <c r="AH1094" s="14"/>
      <c r="AI1094" s="14"/>
      <c r="AJ1094" s="14"/>
      <c r="AK1094" s="14"/>
      <c r="AL1094" s="143"/>
      <c r="AM1094" s="143"/>
      <c r="AN1094" s="143"/>
      <c r="AO1094" s="143"/>
      <c r="AP1094" s="20"/>
      <c r="AQ1094" s="14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</row>
    <row r="1095" spans="1:76" s="12" customFormat="1" ht="12.75" x14ac:dyDescent="0.2">
      <c r="A1095" s="18"/>
      <c r="B1095" s="191"/>
      <c r="C1095" s="191"/>
      <c r="D1095" s="13"/>
      <c r="G1095" s="11"/>
      <c r="H1095" s="11"/>
      <c r="I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0"/>
      <c r="AA1095" s="14"/>
      <c r="AB1095" s="14"/>
      <c r="AC1095" s="14"/>
      <c r="AD1095" s="142"/>
      <c r="AE1095" s="139"/>
      <c r="AF1095" s="142"/>
      <c r="AG1095" s="142"/>
      <c r="AH1095" s="14"/>
      <c r="AI1095" s="14"/>
      <c r="AJ1095" s="14"/>
      <c r="AK1095" s="14"/>
      <c r="AL1095" s="143"/>
      <c r="AM1095" s="143"/>
      <c r="AN1095" s="143"/>
      <c r="AO1095" s="143"/>
      <c r="AP1095" s="20"/>
      <c r="AQ1095" s="14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</row>
    <row r="1096" spans="1:76" s="12" customFormat="1" ht="12.75" x14ac:dyDescent="0.2">
      <c r="A1096" s="18"/>
      <c r="B1096" s="191"/>
      <c r="C1096" s="191"/>
      <c r="D1096" s="13"/>
      <c r="G1096" s="11"/>
      <c r="H1096" s="11"/>
      <c r="I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0"/>
      <c r="AA1096" s="14"/>
      <c r="AB1096" s="14"/>
      <c r="AC1096" s="14"/>
      <c r="AD1096" s="142"/>
      <c r="AE1096" s="139"/>
      <c r="AF1096" s="142"/>
      <c r="AG1096" s="142"/>
      <c r="AH1096" s="14"/>
      <c r="AI1096" s="14"/>
      <c r="AJ1096" s="14"/>
      <c r="AK1096" s="14"/>
      <c r="AL1096" s="143"/>
      <c r="AM1096" s="143"/>
      <c r="AN1096" s="143"/>
      <c r="AO1096" s="143"/>
      <c r="AP1096" s="20"/>
      <c r="AQ1096" s="14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</row>
    <row r="1097" spans="1:76" s="12" customFormat="1" ht="12.75" x14ac:dyDescent="0.2">
      <c r="A1097" s="18"/>
      <c r="B1097" s="191"/>
      <c r="C1097" s="191"/>
      <c r="D1097" s="13"/>
      <c r="G1097" s="11"/>
      <c r="H1097" s="11"/>
      <c r="I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0"/>
      <c r="AA1097" s="14"/>
      <c r="AB1097" s="14"/>
      <c r="AC1097" s="14"/>
      <c r="AD1097" s="142"/>
      <c r="AE1097" s="139"/>
      <c r="AF1097" s="142"/>
      <c r="AG1097" s="142"/>
      <c r="AH1097" s="14"/>
      <c r="AI1097" s="14"/>
      <c r="AJ1097" s="14"/>
      <c r="AK1097" s="14"/>
      <c r="AL1097" s="143"/>
      <c r="AM1097" s="143"/>
      <c r="AN1097" s="143"/>
      <c r="AO1097" s="143"/>
      <c r="AP1097" s="20"/>
      <c r="AQ1097" s="14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</row>
    <row r="1098" spans="1:76" s="12" customFormat="1" ht="12.75" x14ac:dyDescent="0.2">
      <c r="A1098" s="18"/>
      <c r="B1098" s="191"/>
      <c r="C1098" s="191"/>
      <c r="D1098" s="13"/>
      <c r="G1098" s="11"/>
      <c r="H1098" s="11"/>
      <c r="I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0"/>
      <c r="AA1098" s="14"/>
      <c r="AB1098" s="14"/>
      <c r="AC1098" s="14"/>
      <c r="AD1098" s="142"/>
      <c r="AE1098" s="139"/>
      <c r="AF1098" s="142"/>
      <c r="AG1098" s="142"/>
      <c r="AH1098" s="14"/>
      <c r="AI1098" s="14"/>
      <c r="AJ1098" s="14"/>
      <c r="AK1098" s="14"/>
      <c r="AL1098" s="143"/>
      <c r="AM1098" s="143"/>
      <c r="AN1098" s="143"/>
      <c r="AO1098" s="143"/>
      <c r="AP1098" s="20"/>
      <c r="AQ1098" s="14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</row>
    <row r="1099" spans="1:76" s="12" customFormat="1" ht="12.75" x14ac:dyDescent="0.2">
      <c r="A1099" s="18"/>
      <c r="B1099" s="191"/>
      <c r="C1099" s="191"/>
      <c r="D1099" s="13"/>
      <c r="G1099" s="11"/>
      <c r="H1099" s="11"/>
      <c r="I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0"/>
      <c r="AA1099" s="14"/>
      <c r="AB1099" s="14"/>
      <c r="AC1099" s="14"/>
      <c r="AD1099" s="142"/>
      <c r="AE1099" s="139"/>
      <c r="AF1099" s="142"/>
      <c r="AG1099" s="142"/>
      <c r="AH1099" s="14"/>
      <c r="AI1099" s="14"/>
      <c r="AJ1099" s="14"/>
      <c r="AK1099" s="14"/>
      <c r="AL1099" s="143"/>
      <c r="AM1099" s="143"/>
      <c r="AN1099" s="143"/>
      <c r="AO1099" s="143"/>
      <c r="AP1099" s="20"/>
      <c r="AQ1099" s="14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</row>
    <row r="1100" spans="1:76" s="12" customFormat="1" ht="12.75" x14ac:dyDescent="0.2">
      <c r="A1100" s="18"/>
      <c r="B1100" s="191"/>
      <c r="C1100" s="191"/>
      <c r="D1100" s="13"/>
      <c r="G1100" s="11"/>
      <c r="H1100" s="11"/>
      <c r="I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0"/>
      <c r="AA1100" s="14"/>
      <c r="AB1100" s="14"/>
      <c r="AC1100" s="14"/>
      <c r="AD1100" s="142"/>
      <c r="AE1100" s="139"/>
      <c r="AF1100" s="142"/>
      <c r="AG1100" s="142"/>
      <c r="AH1100" s="14"/>
      <c r="AI1100" s="14"/>
      <c r="AJ1100" s="14"/>
      <c r="AK1100" s="14"/>
      <c r="AL1100" s="143"/>
      <c r="AM1100" s="143"/>
      <c r="AN1100" s="143"/>
      <c r="AO1100" s="143"/>
      <c r="AP1100" s="20"/>
      <c r="AQ1100" s="14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</row>
    <row r="1101" spans="1:76" s="12" customFormat="1" ht="12.75" x14ac:dyDescent="0.2">
      <c r="A1101" s="18"/>
      <c r="B1101" s="191"/>
      <c r="C1101" s="191"/>
      <c r="D1101" s="13"/>
      <c r="G1101" s="11"/>
      <c r="H1101" s="11"/>
      <c r="I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0"/>
      <c r="AA1101" s="14"/>
      <c r="AB1101" s="14"/>
      <c r="AC1101" s="14"/>
      <c r="AD1101" s="142"/>
      <c r="AE1101" s="139"/>
      <c r="AF1101" s="142"/>
      <c r="AG1101" s="142"/>
      <c r="AH1101" s="14"/>
      <c r="AI1101" s="14"/>
      <c r="AJ1101" s="14"/>
      <c r="AK1101" s="14"/>
      <c r="AL1101" s="143"/>
      <c r="AM1101" s="143"/>
      <c r="AN1101" s="143"/>
      <c r="AO1101" s="143"/>
      <c r="AP1101" s="20"/>
      <c r="AQ1101" s="14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</row>
    <row r="1102" spans="1:76" s="12" customFormat="1" ht="12.75" x14ac:dyDescent="0.2">
      <c r="A1102" s="18"/>
      <c r="B1102" s="191"/>
      <c r="C1102" s="191"/>
      <c r="D1102" s="13"/>
      <c r="G1102" s="11"/>
      <c r="H1102" s="11"/>
      <c r="I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0"/>
      <c r="AA1102" s="14"/>
      <c r="AB1102" s="14"/>
      <c r="AC1102" s="14"/>
      <c r="AD1102" s="142"/>
      <c r="AE1102" s="139"/>
      <c r="AF1102" s="142"/>
      <c r="AG1102" s="142"/>
      <c r="AH1102" s="14"/>
      <c r="AI1102" s="14"/>
      <c r="AJ1102" s="14"/>
      <c r="AK1102" s="14"/>
      <c r="AL1102" s="143"/>
      <c r="AM1102" s="143"/>
      <c r="AN1102" s="143"/>
      <c r="AO1102" s="143"/>
      <c r="AP1102" s="20"/>
      <c r="AQ1102" s="14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</row>
    <row r="1103" spans="1:76" s="12" customFormat="1" ht="12.75" x14ac:dyDescent="0.2">
      <c r="A1103" s="18"/>
      <c r="B1103" s="191"/>
      <c r="C1103" s="191"/>
      <c r="D1103" s="13"/>
      <c r="G1103" s="11"/>
      <c r="H1103" s="11"/>
      <c r="I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0"/>
      <c r="AA1103" s="14"/>
      <c r="AB1103" s="14"/>
      <c r="AC1103" s="14"/>
      <c r="AD1103" s="142"/>
      <c r="AE1103" s="139"/>
      <c r="AF1103" s="142"/>
      <c r="AG1103" s="142"/>
      <c r="AH1103" s="14"/>
      <c r="AI1103" s="14"/>
      <c r="AJ1103" s="14"/>
      <c r="AK1103" s="14"/>
      <c r="AL1103" s="143"/>
      <c r="AM1103" s="143"/>
      <c r="AN1103" s="143"/>
      <c r="AO1103" s="143"/>
      <c r="AP1103" s="20"/>
      <c r="AQ1103" s="14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</row>
    <row r="1104" spans="1:76" s="12" customFormat="1" ht="12.75" x14ac:dyDescent="0.2">
      <c r="A1104" s="18"/>
      <c r="B1104" s="191"/>
      <c r="C1104" s="191"/>
      <c r="D1104" s="13"/>
      <c r="G1104" s="11"/>
      <c r="H1104" s="11"/>
      <c r="I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0"/>
      <c r="AA1104" s="14"/>
      <c r="AB1104" s="14"/>
      <c r="AC1104" s="14"/>
      <c r="AD1104" s="142"/>
      <c r="AE1104" s="139"/>
      <c r="AF1104" s="142"/>
      <c r="AG1104" s="142"/>
      <c r="AH1104" s="14"/>
      <c r="AI1104" s="14"/>
      <c r="AJ1104" s="14"/>
      <c r="AK1104" s="14"/>
      <c r="AL1104" s="143"/>
      <c r="AM1104" s="143"/>
      <c r="AN1104" s="143"/>
      <c r="AO1104" s="143"/>
      <c r="AP1104" s="20"/>
      <c r="AQ1104" s="14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</row>
    <row r="1105" spans="1:76" s="12" customFormat="1" ht="12.75" x14ac:dyDescent="0.2">
      <c r="A1105" s="18"/>
      <c r="B1105" s="191"/>
      <c r="C1105" s="191"/>
      <c r="D1105" s="13"/>
      <c r="G1105" s="11"/>
      <c r="H1105" s="11"/>
      <c r="I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0"/>
      <c r="AA1105" s="14"/>
      <c r="AB1105" s="14"/>
      <c r="AC1105" s="14"/>
      <c r="AD1105" s="142"/>
      <c r="AE1105" s="139"/>
      <c r="AF1105" s="142"/>
      <c r="AG1105" s="142"/>
      <c r="AH1105" s="14"/>
      <c r="AI1105" s="14"/>
      <c r="AJ1105" s="14"/>
      <c r="AK1105" s="14"/>
      <c r="AL1105" s="143"/>
      <c r="AM1105" s="143"/>
      <c r="AN1105" s="143"/>
      <c r="AO1105" s="143"/>
      <c r="AP1105" s="20"/>
      <c r="AQ1105" s="14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</row>
    <row r="1106" spans="1:76" s="12" customFormat="1" ht="12.75" x14ac:dyDescent="0.2">
      <c r="A1106" s="18"/>
      <c r="B1106" s="191"/>
      <c r="C1106" s="191"/>
      <c r="D1106" s="13"/>
      <c r="G1106" s="11"/>
      <c r="H1106" s="11"/>
      <c r="I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0"/>
      <c r="AA1106" s="14"/>
      <c r="AB1106" s="14"/>
      <c r="AC1106" s="14"/>
      <c r="AD1106" s="142"/>
      <c r="AE1106" s="139"/>
      <c r="AF1106" s="142"/>
      <c r="AG1106" s="142"/>
      <c r="AH1106" s="14"/>
      <c r="AI1106" s="14"/>
      <c r="AJ1106" s="14"/>
      <c r="AK1106" s="14"/>
      <c r="AL1106" s="143"/>
      <c r="AM1106" s="143"/>
      <c r="AN1106" s="143"/>
      <c r="AO1106" s="143"/>
      <c r="AP1106" s="20"/>
      <c r="AQ1106" s="14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</row>
    <row r="1107" spans="1:76" s="12" customFormat="1" ht="12.75" x14ac:dyDescent="0.2">
      <c r="A1107" s="18"/>
      <c r="B1107" s="191"/>
      <c r="C1107" s="191"/>
      <c r="D1107" s="13"/>
      <c r="G1107" s="11"/>
      <c r="H1107" s="11"/>
      <c r="I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0"/>
      <c r="AA1107" s="14"/>
      <c r="AB1107" s="14"/>
      <c r="AC1107" s="14"/>
      <c r="AD1107" s="142"/>
      <c r="AE1107" s="139"/>
      <c r="AF1107" s="142"/>
      <c r="AG1107" s="142"/>
      <c r="AH1107" s="14"/>
      <c r="AI1107" s="14"/>
      <c r="AJ1107" s="14"/>
      <c r="AK1107" s="14"/>
      <c r="AL1107" s="143"/>
      <c r="AM1107" s="143"/>
      <c r="AN1107" s="143"/>
      <c r="AO1107" s="143"/>
      <c r="AP1107" s="20"/>
      <c r="AQ1107" s="14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</row>
    <row r="1108" spans="1:76" s="12" customFormat="1" ht="12.75" x14ac:dyDescent="0.2">
      <c r="A1108" s="18"/>
      <c r="B1108" s="191"/>
      <c r="C1108" s="191"/>
      <c r="D1108" s="13"/>
      <c r="G1108" s="11"/>
      <c r="H1108" s="11"/>
      <c r="I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0"/>
      <c r="AA1108" s="14"/>
      <c r="AB1108" s="14"/>
      <c r="AC1108" s="14"/>
      <c r="AD1108" s="142"/>
      <c r="AE1108" s="139"/>
      <c r="AF1108" s="142"/>
      <c r="AG1108" s="142"/>
      <c r="AH1108" s="14"/>
      <c r="AI1108" s="14"/>
      <c r="AJ1108" s="14"/>
      <c r="AK1108" s="14"/>
      <c r="AL1108" s="143"/>
      <c r="AM1108" s="143"/>
      <c r="AN1108" s="143"/>
      <c r="AO1108" s="143"/>
      <c r="AP1108" s="20"/>
      <c r="AQ1108" s="14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</row>
    <row r="1109" spans="1:76" s="12" customFormat="1" ht="12.75" x14ac:dyDescent="0.2">
      <c r="A1109" s="18"/>
      <c r="B1109" s="191"/>
      <c r="C1109" s="191"/>
      <c r="D1109" s="13"/>
      <c r="G1109" s="11"/>
      <c r="H1109" s="11"/>
      <c r="I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0"/>
      <c r="AA1109" s="14"/>
      <c r="AB1109" s="14"/>
      <c r="AC1109" s="14"/>
      <c r="AD1109" s="142"/>
      <c r="AE1109" s="139"/>
      <c r="AF1109" s="142"/>
      <c r="AG1109" s="142"/>
      <c r="AH1109" s="14"/>
      <c r="AI1109" s="14"/>
      <c r="AJ1109" s="14"/>
      <c r="AK1109" s="14"/>
      <c r="AL1109" s="143"/>
      <c r="AM1109" s="143"/>
      <c r="AN1109" s="143"/>
      <c r="AO1109" s="143"/>
      <c r="AP1109" s="20"/>
      <c r="AQ1109" s="14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</row>
    <row r="1110" spans="1:76" s="12" customFormat="1" ht="12.75" x14ac:dyDescent="0.2">
      <c r="A1110" s="18"/>
      <c r="B1110" s="191"/>
      <c r="C1110" s="191"/>
      <c r="D1110" s="13"/>
      <c r="G1110" s="11"/>
      <c r="H1110" s="11"/>
      <c r="I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0"/>
      <c r="AA1110" s="14"/>
      <c r="AB1110" s="14"/>
      <c r="AC1110" s="14"/>
      <c r="AD1110" s="142"/>
      <c r="AE1110" s="139"/>
      <c r="AF1110" s="142"/>
      <c r="AG1110" s="142"/>
      <c r="AH1110" s="14"/>
      <c r="AI1110" s="14"/>
      <c r="AJ1110" s="14"/>
      <c r="AK1110" s="14"/>
      <c r="AL1110" s="143"/>
      <c r="AM1110" s="143"/>
      <c r="AN1110" s="143"/>
      <c r="AO1110" s="143"/>
      <c r="AP1110" s="20"/>
      <c r="AQ1110" s="14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</row>
    <row r="1111" spans="1:76" s="12" customFormat="1" ht="12.75" x14ac:dyDescent="0.2">
      <c r="A1111" s="18"/>
      <c r="B1111" s="191"/>
      <c r="C1111" s="191"/>
      <c r="D1111" s="13"/>
      <c r="G1111" s="11"/>
      <c r="H1111" s="11"/>
      <c r="I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0"/>
      <c r="AA1111" s="14"/>
      <c r="AB1111" s="14"/>
      <c r="AC1111" s="14"/>
      <c r="AD1111" s="142"/>
      <c r="AE1111" s="139"/>
      <c r="AF1111" s="142"/>
      <c r="AG1111" s="142"/>
      <c r="AH1111" s="14"/>
      <c r="AI1111" s="14"/>
      <c r="AJ1111" s="14"/>
      <c r="AK1111" s="14"/>
      <c r="AL1111" s="143"/>
      <c r="AM1111" s="143"/>
      <c r="AN1111" s="143"/>
      <c r="AO1111" s="143"/>
      <c r="AP1111" s="20"/>
      <c r="AQ1111" s="14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</row>
    <row r="1112" spans="1:76" s="12" customFormat="1" ht="12.75" x14ac:dyDescent="0.2">
      <c r="A1112" s="18"/>
      <c r="B1112" s="191"/>
      <c r="C1112" s="191"/>
      <c r="D1112" s="13"/>
      <c r="G1112" s="11"/>
      <c r="H1112" s="11"/>
      <c r="I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0"/>
      <c r="AA1112" s="14"/>
      <c r="AB1112" s="14"/>
      <c r="AC1112" s="14"/>
      <c r="AD1112" s="142"/>
      <c r="AE1112" s="139"/>
      <c r="AF1112" s="142"/>
      <c r="AG1112" s="142"/>
      <c r="AH1112" s="14"/>
      <c r="AI1112" s="14"/>
      <c r="AJ1112" s="14"/>
      <c r="AK1112" s="14"/>
      <c r="AL1112" s="143"/>
      <c r="AM1112" s="143"/>
      <c r="AN1112" s="143"/>
      <c r="AO1112" s="143"/>
      <c r="AP1112" s="20"/>
      <c r="AQ1112" s="14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</row>
    <row r="1113" spans="1:76" s="12" customFormat="1" ht="12.75" x14ac:dyDescent="0.2">
      <c r="A1113" s="18"/>
      <c r="B1113" s="191"/>
      <c r="C1113" s="191"/>
      <c r="D1113" s="13"/>
      <c r="G1113" s="11"/>
      <c r="H1113" s="11"/>
      <c r="I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0"/>
      <c r="AA1113" s="14"/>
      <c r="AB1113" s="14"/>
      <c r="AC1113" s="14"/>
      <c r="AD1113" s="142"/>
      <c r="AE1113" s="139"/>
      <c r="AF1113" s="142"/>
      <c r="AG1113" s="142"/>
      <c r="AH1113" s="14"/>
      <c r="AI1113" s="14"/>
      <c r="AJ1113" s="14"/>
      <c r="AK1113" s="14"/>
      <c r="AL1113" s="143"/>
      <c r="AM1113" s="143"/>
      <c r="AN1113" s="143"/>
      <c r="AO1113" s="143"/>
      <c r="AP1113" s="20"/>
      <c r="AQ1113" s="14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</row>
    <row r="1114" spans="1:76" s="12" customFormat="1" ht="12.75" x14ac:dyDescent="0.2">
      <c r="A1114" s="18"/>
      <c r="B1114" s="191"/>
      <c r="C1114" s="191"/>
      <c r="D1114" s="13"/>
      <c r="G1114" s="11"/>
      <c r="H1114" s="11"/>
      <c r="I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0"/>
      <c r="AA1114" s="14"/>
      <c r="AB1114" s="14"/>
      <c r="AC1114" s="14"/>
      <c r="AD1114" s="142"/>
      <c r="AE1114" s="139"/>
      <c r="AF1114" s="142"/>
      <c r="AG1114" s="142"/>
      <c r="AH1114" s="14"/>
      <c r="AI1114" s="14"/>
      <c r="AJ1114" s="14"/>
      <c r="AK1114" s="14"/>
      <c r="AL1114" s="143"/>
      <c r="AM1114" s="143"/>
      <c r="AN1114" s="143"/>
      <c r="AO1114" s="143"/>
      <c r="AP1114" s="20"/>
      <c r="AQ1114" s="14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</row>
    <row r="1115" spans="1:76" s="12" customFormat="1" ht="12.75" x14ac:dyDescent="0.2">
      <c r="A1115" s="18"/>
      <c r="B1115" s="191"/>
      <c r="C1115" s="191"/>
      <c r="D1115" s="13"/>
      <c r="G1115" s="11"/>
      <c r="H1115" s="11"/>
      <c r="I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0"/>
      <c r="AA1115" s="14"/>
      <c r="AB1115" s="14"/>
      <c r="AC1115" s="14"/>
      <c r="AD1115" s="142"/>
      <c r="AE1115" s="139"/>
      <c r="AF1115" s="142"/>
      <c r="AG1115" s="142"/>
      <c r="AH1115" s="14"/>
      <c r="AI1115" s="14"/>
      <c r="AJ1115" s="14"/>
      <c r="AK1115" s="14"/>
      <c r="AL1115" s="143"/>
      <c r="AM1115" s="143"/>
      <c r="AN1115" s="143"/>
      <c r="AO1115" s="143"/>
      <c r="AP1115" s="20"/>
      <c r="AQ1115" s="14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</row>
    <row r="1116" spans="1:76" s="12" customFormat="1" ht="12.75" x14ac:dyDescent="0.2">
      <c r="A1116" s="18"/>
      <c r="B1116" s="191"/>
      <c r="C1116" s="191"/>
      <c r="D1116" s="13"/>
      <c r="G1116" s="11"/>
      <c r="H1116" s="11"/>
      <c r="I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0"/>
      <c r="AA1116" s="14"/>
      <c r="AB1116" s="14"/>
      <c r="AC1116" s="14"/>
      <c r="AD1116" s="142"/>
      <c r="AE1116" s="139"/>
      <c r="AF1116" s="142"/>
      <c r="AG1116" s="142"/>
      <c r="AH1116" s="14"/>
      <c r="AI1116" s="14"/>
      <c r="AJ1116" s="14"/>
      <c r="AK1116" s="14"/>
      <c r="AL1116" s="143"/>
      <c r="AM1116" s="143"/>
      <c r="AN1116" s="143"/>
      <c r="AO1116" s="143"/>
      <c r="AP1116" s="20"/>
      <c r="AQ1116" s="14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</row>
    <row r="1117" spans="1:76" s="12" customFormat="1" ht="12.75" x14ac:dyDescent="0.2">
      <c r="A1117" s="18"/>
      <c r="B1117" s="191"/>
      <c r="C1117" s="191"/>
      <c r="D1117" s="13"/>
      <c r="G1117" s="11"/>
      <c r="H1117" s="11"/>
      <c r="I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0"/>
      <c r="AA1117" s="14"/>
      <c r="AB1117" s="14"/>
      <c r="AC1117" s="14"/>
      <c r="AD1117" s="142"/>
      <c r="AE1117" s="139"/>
      <c r="AF1117" s="142"/>
      <c r="AG1117" s="142"/>
      <c r="AH1117" s="14"/>
      <c r="AI1117" s="14"/>
      <c r="AJ1117" s="14"/>
      <c r="AK1117" s="14"/>
      <c r="AL1117" s="143"/>
      <c r="AM1117" s="143"/>
      <c r="AN1117" s="143"/>
      <c r="AO1117" s="143"/>
      <c r="AP1117" s="20"/>
      <c r="AQ1117" s="14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</row>
    <row r="1118" spans="1:76" s="12" customFormat="1" ht="12.75" x14ac:dyDescent="0.2">
      <c r="A1118" s="18"/>
      <c r="B1118" s="191"/>
      <c r="C1118" s="191"/>
      <c r="D1118" s="13"/>
      <c r="G1118" s="11"/>
      <c r="H1118" s="11"/>
      <c r="I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0"/>
      <c r="AA1118" s="14"/>
      <c r="AB1118" s="14"/>
      <c r="AC1118" s="14"/>
      <c r="AD1118" s="142"/>
      <c r="AE1118" s="139"/>
      <c r="AF1118" s="142"/>
      <c r="AG1118" s="142"/>
      <c r="AH1118" s="14"/>
      <c r="AI1118" s="14"/>
      <c r="AJ1118" s="14"/>
      <c r="AK1118" s="14"/>
      <c r="AL1118" s="143"/>
      <c r="AM1118" s="143"/>
      <c r="AN1118" s="143"/>
      <c r="AO1118" s="143"/>
      <c r="AP1118" s="20"/>
      <c r="AQ1118" s="14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</row>
    <row r="1119" spans="1:76" s="12" customFormat="1" ht="12.75" x14ac:dyDescent="0.2">
      <c r="A1119" s="18"/>
      <c r="B1119" s="191"/>
      <c r="C1119" s="191"/>
      <c r="D1119" s="13"/>
      <c r="G1119" s="11"/>
      <c r="H1119" s="11"/>
      <c r="I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0"/>
      <c r="AA1119" s="14"/>
      <c r="AB1119" s="14"/>
      <c r="AC1119" s="14"/>
      <c r="AD1119" s="142"/>
      <c r="AE1119" s="139"/>
      <c r="AF1119" s="142"/>
      <c r="AG1119" s="142"/>
      <c r="AH1119" s="14"/>
      <c r="AI1119" s="14"/>
      <c r="AJ1119" s="14"/>
      <c r="AK1119" s="14"/>
      <c r="AL1119" s="143"/>
      <c r="AM1119" s="143"/>
      <c r="AN1119" s="143"/>
      <c r="AO1119" s="143"/>
      <c r="AP1119" s="20"/>
      <c r="AQ1119" s="14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</row>
    <row r="1120" spans="1:76" s="12" customFormat="1" ht="12.75" x14ac:dyDescent="0.2">
      <c r="A1120" s="18"/>
      <c r="B1120" s="191"/>
      <c r="C1120" s="191"/>
      <c r="D1120" s="13"/>
      <c r="G1120" s="11"/>
      <c r="H1120" s="11"/>
      <c r="I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0"/>
      <c r="AA1120" s="14"/>
      <c r="AB1120" s="14"/>
      <c r="AC1120" s="14"/>
      <c r="AD1120" s="142"/>
      <c r="AE1120" s="139"/>
      <c r="AF1120" s="142"/>
      <c r="AG1120" s="142"/>
      <c r="AH1120" s="14"/>
      <c r="AI1120" s="14"/>
      <c r="AJ1120" s="14"/>
      <c r="AK1120" s="14"/>
      <c r="AL1120" s="143"/>
      <c r="AM1120" s="143"/>
      <c r="AN1120" s="143"/>
      <c r="AO1120" s="143"/>
      <c r="AP1120" s="20"/>
      <c r="AQ1120" s="14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</row>
    <row r="1121" spans="1:76" s="12" customFormat="1" ht="12.75" x14ac:dyDescent="0.2">
      <c r="A1121" s="18"/>
      <c r="B1121" s="191"/>
      <c r="C1121" s="191"/>
      <c r="D1121" s="13"/>
      <c r="G1121" s="11"/>
      <c r="H1121" s="11"/>
      <c r="I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0"/>
      <c r="AA1121" s="14"/>
      <c r="AB1121" s="14"/>
      <c r="AC1121" s="14"/>
      <c r="AD1121" s="142"/>
      <c r="AE1121" s="139"/>
      <c r="AF1121" s="142"/>
      <c r="AG1121" s="142"/>
      <c r="AH1121" s="14"/>
      <c r="AI1121" s="14"/>
      <c r="AJ1121" s="14"/>
      <c r="AK1121" s="14"/>
      <c r="AL1121" s="143"/>
      <c r="AM1121" s="143"/>
      <c r="AN1121" s="143"/>
      <c r="AO1121" s="143"/>
      <c r="AP1121" s="20"/>
      <c r="AQ1121" s="14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</row>
    <row r="1122" spans="1:76" s="12" customFormat="1" ht="12.75" x14ac:dyDescent="0.2">
      <c r="A1122" s="18"/>
      <c r="B1122" s="191"/>
      <c r="C1122" s="191"/>
      <c r="D1122" s="13"/>
      <c r="G1122" s="11"/>
      <c r="H1122" s="11"/>
      <c r="I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0"/>
      <c r="AA1122" s="14"/>
      <c r="AB1122" s="14"/>
      <c r="AC1122" s="14"/>
      <c r="AD1122" s="142"/>
      <c r="AE1122" s="139"/>
      <c r="AF1122" s="142"/>
      <c r="AG1122" s="142"/>
      <c r="AH1122" s="14"/>
      <c r="AI1122" s="14"/>
      <c r="AJ1122" s="14"/>
      <c r="AK1122" s="14"/>
      <c r="AL1122" s="143"/>
      <c r="AM1122" s="143"/>
      <c r="AN1122" s="143"/>
      <c r="AO1122" s="143"/>
      <c r="AP1122" s="20"/>
      <c r="AQ1122" s="14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</row>
    <row r="1123" spans="1:76" s="12" customFormat="1" ht="12.75" x14ac:dyDescent="0.2">
      <c r="A1123" s="18"/>
      <c r="B1123" s="191"/>
      <c r="C1123" s="191"/>
      <c r="D1123" s="13"/>
      <c r="G1123" s="11"/>
      <c r="H1123" s="11"/>
      <c r="I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0"/>
      <c r="AA1123" s="14"/>
      <c r="AB1123" s="14"/>
      <c r="AC1123" s="14"/>
      <c r="AD1123" s="142"/>
      <c r="AE1123" s="139"/>
      <c r="AF1123" s="142"/>
      <c r="AG1123" s="142"/>
      <c r="AH1123" s="14"/>
      <c r="AI1123" s="14"/>
      <c r="AJ1123" s="14"/>
      <c r="AK1123" s="14"/>
      <c r="AL1123" s="143"/>
      <c r="AM1123" s="143"/>
      <c r="AN1123" s="143"/>
      <c r="AO1123" s="143"/>
      <c r="AP1123" s="20"/>
      <c r="AQ1123" s="14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</row>
    <row r="1124" spans="1:76" s="12" customFormat="1" ht="12.75" x14ac:dyDescent="0.2">
      <c r="A1124" s="18"/>
      <c r="B1124" s="191"/>
      <c r="C1124" s="191"/>
      <c r="D1124" s="13"/>
      <c r="G1124" s="11"/>
      <c r="H1124" s="11"/>
      <c r="I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0"/>
      <c r="AA1124" s="14"/>
      <c r="AB1124" s="14"/>
      <c r="AC1124" s="14"/>
      <c r="AD1124" s="142"/>
      <c r="AE1124" s="139"/>
      <c r="AF1124" s="142"/>
      <c r="AG1124" s="142"/>
      <c r="AH1124" s="14"/>
      <c r="AI1124" s="14"/>
      <c r="AJ1124" s="14"/>
      <c r="AK1124" s="14"/>
      <c r="AL1124" s="143"/>
      <c r="AM1124" s="143"/>
      <c r="AN1124" s="143"/>
      <c r="AO1124" s="143"/>
      <c r="AP1124" s="20"/>
      <c r="AQ1124" s="14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</row>
    <row r="1125" spans="1:76" s="12" customFormat="1" ht="12.75" x14ac:dyDescent="0.2">
      <c r="A1125" s="18"/>
      <c r="B1125" s="191"/>
      <c r="C1125" s="191"/>
      <c r="D1125" s="13"/>
      <c r="G1125" s="11"/>
      <c r="H1125" s="11"/>
      <c r="I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0"/>
      <c r="AA1125" s="14"/>
      <c r="AB1125" s="14"/>
      <c r="AC1125" s="14"/>
      <c r="AD1125" s="142"/>
      <c r="AE1125" s="139"/>
      <c r="AF1125" s="142"/>
      <c r="AG1125" s="142"/>
      <c r="AH1125" s="14"/>
      <c r="AI1125" s="14"/>
      <c r="AJ1125" s="14"/>
      <c r="AK1125" s="14"/>
      <c r="AL1125" s="143"/>
      <c r="AM1125" s="143"/>
      <c r="AN1125" s="143"/>
      <c r="AO1125" s="143"/>
      <c r="AP1125" s="20"/>
      <c r="AQ1125" s="14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</row>
    <row r="1126" spans="1:76" s="12" customFormat="1" ht="12.75" x14ac:dyDescent="0.2">
      <c r="A1126" s="18"/>
      <c r="B1126" s="191"/>
      <c r="C1126" s="191"/>
      <c r="D1126" s="13"/>
      <c r="G1126" s="11"/>
      <c r="H1126" s="11"/>
      <c r="I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0"/>
      <c r="AA1126" s="14"/>
      <c r="AB1126" s="14"/>
      <c r="AC1126" s="14"/>
      <c r="AD1126" s="142"/>
      <c r="AE1126" s="139"/>
      <c r="AF1126" s="142"/>
      <c r="AG1126" s="142"/>
      <c r="AH1126" s="14"/>
      <c r="AI1126" s="14"/>
      <c r="AJ1126" s="14"/>
      <c r="AK1126" s="14"/>
      <c r="AL1126" s="143"/>
      <c r="AM1126" s="143"/>
      <c r="AN1126" s="143"/>
      <c r="AO1126" s="143"/>
      <c r="AP1126" s="20"/>
      <c r="AQ1126" s="14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</row>
    <row r="1127" spans="1:76" s="12" customFormat="1" ht="12.75" x14ac:dyDescent="0.2">
      <c r="A1127" s="18"/>
      <c r="B1127" s="191"/>
      <c r="C1127" s="191"/>
      <c r="D1127" s="13"/>
      <c r="G1127" s="11"/>
      <c r="H1127" s="11"/>
      <c r="I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0"/>
      <c r="AA1127" s="14"/>
      <c r="AB1127" s="14"/>
      <c r="AC1127" s="14"/>
      <c r="AD1127" s="142"/>
      <c r="AE1127" s="139"/>
      <c r="AF1127" s="142"/>
      <c r="AG1127" s="142"/>
      <c r="AH1127" s="14"/>
      <c r="AI1127" s="14"/>
      <c r="AJ1127" s="14"/>
      <c r="AK1127" s="14"/>
      <c r="AL1127" s="143"/>
      <c r="AM1127" s="143"/>
      <c r="AN1127" s="143"/>
      <c r="AO1127" s="143"/>
      <c r="AP1127" s="20"/>
      <c r="AQ1127" s="14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</row>
    <row r="1128" spans="1:76" s="12" customFormat="1" ht="12.75" x14ac:dyDescent="0.2">
      <c r="A1128" s="18"/>
      <c r="B1128" s="191"/>
      <c r="C1128" s="191"/>
      <c r="D1128" s="13"/>
      <c r="G1128" s="11"/>
      <c r="H1128" s="11"/>
      <c r="I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0"/>
      <c r="AA1128" s="14"/>
      <c r="AB1128" s="14"/>
      <c r="AC1128" s="14"/>
      <c r="AD1128" s="142"/>
      <c r="AE1128" s="139"/>
      <c r="AF1128" s="142"/>
      <c r="AG1128" s="142"/>
      <c r="AH1128" s="14"/>
      <c r="AI1128" s="14"/>
      <c r="AJ1128" s="14"/>
      <c r="AK1128" s="14"/>
      <c r="AL1128" s="143"/>
      <c r="AM1128" s="143"/>
      <c r="AN1128" s="143"/>
      <c r="AO1128" s="143"/>
      <c r="AP1128" s="20"/>
      <c r="AQ1128" s="14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</row>
    <row r="1129" spans="1:76" s="12" customFormat="1" ht="12.75" x14ac:dyDescent="0.2">
      <c r="A1129" s="18"/>
      <c r="B1129" s="191"/>
      <c r="C1129" s="191"/>
      <c r="D1129" s="13"/>
      <c r="G1129" s="11"/>
      <c r="H1129" s="11"/>
      <c r="I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0"/>
      <c r="AA1129" s="14"/>
      <c r="AB1129" s="14"/>
      <c r="AC1129" s="14"/>
      <c r="AD1129" s="142"/>
      <c r="AE1129" s="139"/>
      <c r="AF1129" s="142"/>
      <c r="AG1129" s="142"/>
      <c r="AH1129" s="14"/>
      <c r="AI1129" s="14"/>
      <c r="AJ1129" s="14"/>
      <c r="AK1129" s="14"/>
      <c r="AL1129" s="143"/>
      <c r="AM1129" s="143"/>
      <c r="AN1129" s="143"/>
      <c r="AO1129" s="143"/>
      <c r="AP1129" s="20"/>
      <c r="AQ1129" s="14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</row>
    <row r="1130" spans="1:76" s="12" customFormat="1" ht="12.75" x14ac:dyDescent="0.2">
      <c r="A1130" s="18"/>
      <c r="B1130" s="191"/>
      <c r="C1130" s="191"/>
      <c r="D1130" s="13"/>
      <c r="G1130" s="11"/>
      <c r="H1130" s="11"/>
      <c r="I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0"/>
      <c r="AA1130" s="14"/>
      <c r="AB1130" s="14"/>
      <c r="AC1130" s="14"/>
      <c r="AD1130" s="142"/>
      <c r="AE1130" s="139"/>
      <c r="AF1130" s="142"/>
      <c r="AG1130" s="142"/>
      <c r="AH1130" s="14"/>
      <c r="AI1130" s="14"/>
      <c r="AJ1130" s="14"/>
      <c r="AK1130" s="14"/>
      <c r="AL1130" s="143"/>
      <c r="AM1130" s="143"/>
      <c r="AN1130" s="143"/>
      <c r="AO1130" s="143"/>
      <c r="AP1130" s="20"/>
      <c r="AQ1130" s="14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</row>
    <row r="1131" spans="1:76" s="12" customFormat="1" ht="12.75" x14ac:dyDescent="0.2">
      <c r="A1131" s="18"/>
      <c r="B1131" s="191"/>
      <c r="C1131" s="191"/>
      <c r="D1131" s="13"/>
      <c r="G1131" s="11"/>
      <c r="H1131" s="11"/>
      <c r="I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0"/>
      <c r="AA1131" s="14"/>
      <c r="AB1131" s="14"/>
      <c r="AC1131" s="14"/>
      <c r="AD1131" s="142"/>
      <c r="AE1131" s="139"/>
      <c r="AF1131" s="142"/>
      <c r="AG1131" s="142"/>
      <c r="AH1131" s="14"/>
      <c r="AI1131" s="14"/>
      <c r="AJ1131" s="14"/>
      <c r="AK1131" s="14"/>
      <c r="AL1131" s="143"/>
      <c r="AM1131" s="143"/>
      <c r="AN1131" s="143"/>
      <c r="AO1131" s="143"/>
      <c r="AP1131" s="20"/>
      <c r="AQ1131" s="14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</row>
    <row r="1132" spans="1:76" s="12" customFormat="1" ht="12.75" x14ac:dyDescent="0.2">
      <c r="A1132" s="18"/>
      <c r="B1132" s="191"/>
      <c r="C1132" s="191"/>
      <c r="D1132" s="13"/>
      <c r="G1132" s="11"/>
      <c r="H1132" s="11"/>
      <c r="I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0"/>
      <c r="AA1132" s="14"/>
      <c r="AB1132" s="14"/>
      <c r="AC1132" s="14"/>
      <c r="AD1132" s="142"/>
      <c r="AE1132" s="139"/>
      <c r="AF1132" s="142"/>
      <c r="AG1132" s="142"/>
      <c r="AH1132" s="14"/>
      <c r="AI1132" s="14"/>
      <c r="AJ1132" s="14"/>
      <c r="AK1132" s="14"/>
      <c r="AL1132" s="143"/>
      <c r="AM1132" s="143"/>
      <c r="AN1132" s="143"/>
      <c r="AO1132" s="143"/>
      <c r="AP1132" s="20"/>
      <c r="AQ1132" s="14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</row>
    <row r="1133" spans="1:76" s="12" customFormat="1" ht="12.75" x14ac:dyDescent="0.2">
      <c r="A1133" s="18"/>
      <c r="B1133" s="191"/>
      <c r="C1133" s="191"/>
      <c r="D1133" s="13"/>
      <c r="G1133" s="11"/>
      <c r="H1133" s="11"/>
      <c r="I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0"/>
      <c r="AA1133" s="14"/>
      <c r="AB1133" s="14"/>
      <c r="AC1133" s="14"/>
      <c r="AD1133" s="142"/>
      <c r="AE1133" s="139"/>
      <c r="AF1133" s="142"/>
      <c r="AG1133" s="142"/>
      <c r="AH1133" s="14"/>
      <c r="AI1133" s="14"/>
      <c r="AJ1133" s="14"/>
      <c r="AK1133" s="14"/>
      <c r="AL1133" s="143"/>
      <c r="AM1133" s="143"/>
      <c r="AN1133" s="143"/>
      <c r="AO1133" s="143"/>
      <c r="AP1133" s="20"/>
      <c r="AQ1133" s="14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</row>
    <row r="1134" spans="1:76" s="12" customFormat="1" ht="12.75" x14ac:dyDescent="0.2">
      <c r="A1134" s="18"/>
      <c r="B1134" s="191"/>
      <c r="C1134" s="191"/>
      <c r="D1134" s="13"/>
      <c r="G1134" s="11"/>
      <c r="H1134" s="11"/>
      <c r="I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0"/>
      <c r="AA1134" s="14"/>
      <c r="AB1134" s="14"/>
      <c r="AC1134" s="14"/>
      <c r="AD1134" s="142"/>
      <c r="AE1134" s="139"/>
      <c r="AF1134" s="142"/>
      <c r="AG1134" s="142"/>
      <c r="AH1134" s="14"/>
      <c r="AI1134" s="14"/>
      <c r="AJ1134" s="14"/>
      <c r="AK1134" s="14"/>
      <c r="AL1134" s="143"/>
      <c r="AM1134" s="143"/>
      <c r="AN1134" s="143"/>
      <c r="AO1134" s="143"/>
      <c r="AP1134" s="20"/>
      <c r="AQ1134" s="14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</row>
    <row r="1135" spans="1:76" s="12" customFormat="1" ht="12.75" x14ac:dyDescent="0.2">
      <c r="A1135" s="18"/>
      <c r="B1135" s="191"/>
      <c r="C1135" s="191"/>
      <c r="D1135" s="13"/>
      <c r="G1135" s="11"/>
      <c r="H1135" s="11"/>
      <c r="I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0"/>
      <c r="AA1135" s="14"/>
      <c r="AB1135" s="14"/>
      <c r="AC1135" s="14"/>
      <c r="AD1135" s="142"/>
      <c r="AE1135" s="139"/>
      <c r="AF1135" s="142"/>
      <c r="AG1135" s="142"/>
      <c r="AH1135" s="14"/>
      <c r="AI1135" s="14"/>
      <c r="AJ1135" s="14"/>
      <c r="AK1135" s="14"/>
      <c r="AL1135" s="143"/>
      <c r="AM1135" s="143"/>
      <c r="AN1135" s="143"/>
      <c r="AO1135" s="143"/>
      <c r="AP1135" s="20"/>
      <c r="AQ1135" s="14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</row>
    <row r="1136" spans="1:76" s="12" customFormat="1" ht="12.75" x14ac:dyDescent="0.2">
      <c r="A1136" s="18"/>
      <c r="B1136" s="191"/>
      <c r="C1136" s="191"/>
      <c r="D1136" s="13"/>
      <c r="G1136" s="11"/>
      <c r="H1136" s="11"/>
      <c r="I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0"/>
      <c r="AA1136" s="14"/>
      <c r="AB1136" s="14"/>
      <c r="AC1136" s="14"/>
      <c r="AD1136" s="142"/>
      <c r="AE1136" s="139"/>
      <c r="AF1136" s="142"/>
      <c r="AG1136" s="142"/>
      <c r="AH1136" s="14"/>
      <c r="AI1136" s="14"/>
      <c r="AJ1136" s="14"/>
      <c r="AK1136" s="14"/>
      <c r="AL1136" s="143"/>
      <c r="AM1136" s="143"/>
      <c r="AN1136" s="143"/>
      <c r="AO1136" s="143"/>
      <c r="AP1136" s="20"/>
      <c r="AQ1136" s="14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</row>
    <row r="1137" spans="1:76" s="12" customFormat="1" ht="12.75" x14ac:dyDescent="0.2">
      <c r="A1137" s="18"/>
      <c r="B1137" s="191"/>
      <c r="C1137" s="191"/>
      <c r="D1137" s="13"/>
      <c r="G1137" s="11"/>
      <c r="H1137" s="11"/>
      <c r="I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0"/>
      <c r="AA1137" s="14"/>
      <c r="AB1137" s="14"/>
      <c r="AC1137" s="14"/>
      <c r="AD1137" s="142"/>
      <c r="AE1137" s="139"/>
      <c r="AF1137" s="142"/>
      <c r="AG1137" s="142"/>
      <c r="AH1137" s="14"/>
      <c r="AI1137" s="14"/>
      <c r="AJ1137" s="14"/>
      <c r="AK1137" s="14"/>
      <c r="AL1137" s="143"/>
      <c r="AM1137" s="143"/>
      <c r="AN1137" s="143"/>
      <c r="AO1137" s="143"/>
      <c r="AP1137" s="20"/>
      <c r="AQ1137" s="14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</row>
    <row r="1138" spans="1:76" s="12" customFormat="1" ht="12.75" x14ac:dyDescent="0.2">
      <c r="A1138" s="18"/>
      <c r="B1138" s="191"/>
      <c r="C1138" s="191"/>
      <c r="D1138" s="13"/>
      <c r="G1138" s="11"/>
      <c r="H1138" s="11"/>
      <c r="I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0"/>
      <c r="AA1138" s="14"/>
      <c r="AB1138" s="14"/>
      <c r="AC1138" s="14"/>
      <c r="AD1138" s="142"/>
      <c r="AE1138" s="139"/>
      <c r="AF1138" s="142"/>
      <c r="AG1138" s="142"/>
      <c r="AH1138" s="14"/>
      <c r="AI1138" s="14"/>
      <c r="AJ1138" s="14"/>
      <c r="AK1138" s="14"/>
      <c r="AL1138" s="143"/>
      <c r="AM1138" s="143"/>
      <c r="AN1138" s="143"/>
      <c r="AO1138" s="143"/>
      <c r="AP1138" s="20"/>
      <c r="AQ1138" s="14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</row>
    <row r="1139" spans="1:76" s="12" customFormat="1" ht="12.75" x14ac:dyDescent="0.2">
      <c r="A1139" s="18"/>
      <c r="B1139" s="191"/>
      <c r="C1139" s="191"/>
      <c r="D1139" s="13"/>
      <c r="G1139" s="11"/>
      <c r="H1139" s="11"/>
      <c r="I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0"/>
      <c r="AA1139" s="14"/>
      <c r="AB1139" s="14"/>
      <c r="AC1139" s="14"/>
      <c r="AD1139" s="142"/>
      <c r="AE1139" s="139"/>
      <c r="AF1139" s="142"/>
      <c r="AG1139" s="142"/>
      <c r="AH1139" s="14"/>
      <c r="AI1139" s="14"/>
      <c r="AJ1139" s="14"/>
      <c r="AK1139" s="14"/>
      <c r="AL1139" s="143"/>
      <c r="AM1139" s="143"/>
      <c r="AN1139" s="143"/>
      <c r="AO1139" s="143"/>
      <c r="AP1139" s="20"/>
      <c r="AQ1139" s="14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</row>
    <row r="1140" spans="1:76" s="12" customFormat="1" ht="12.75" x14ac:dyDescent="0.2">
      <c r="A1140" s="18"/>
      <c r="B1140" s="191"/>
      <c r="C1140" s="191"/>
      <c r="D1140" s="13"/>
      <c r="G1140" s="11"/>
      <c r="H1140" s="11"/>
      <c r="I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0"/>
      <c r="AA1140" s="14"/>
      <c r="AB1140" s="14"/>
      <c r="AC1140" s="14"/>
      <c r="AD1140" s="142"/>
      <c r="AE1140" s="139"/>
      <c r="AF1140" s="142"/>
      <c r="AG1140" s="142"/>
      <c r="AH1140" s="14"/>
      <c r="AI1140" s="14"/>
      <c r="AJ1140" s="14"/>
      <c r="AK1140" s="14"/>
      <c r="AL1140" s="143"/>
      <c r="AM1140" s="143"/>
      <c r="AN1140" s="143"/>
      <c r="AO1140" s="143"/>
      <c r="AP1140" s="20"/>
      <c r="AQ1140" s="14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</row>
    <row r="1141" spans="1:76" s="12" customFormat="1" ht="12.75" x14ac:dyDescent="0.2">
      <c r="A1141" s="18"/>
      <c r="B1141" s="191"/>
      <c r="C1141" s="191"/>
      <c r="D1141" s="13"/>
      <c r="G1141" s="11"/>
      <c r="H1141" s="11"/>
      <c r="I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0"/>
      <c r="AA1141" s="14"/>
      <c r="AB1141" s="14"/>
      <c r="AC1141" s="14"/>
      <c r="AD1141" s="142"/>
      <c r="AE1141" s="139"/>
      <c r="AF1141" s="142"/>
      <c r="AG1141" s="142"/>
      <c r="AH1141" s="14"/>
      <c r="AI1141" s="14"/>
      <c r="AJ1141" s="14"/>
      <c r="AK1141" s="14"/>
      <c r="AL1141" s="143"/>
      <c r="AM1141" s="143"/>
      <c r="AN1141" s="143"/>
      <c r="AO1141" s="143"/>
      <c r="AP1141" s="20"/>
      <c r="AQ1141" s="14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</row>
    <row r="1142" spans="1:76" s="12" customFormat="1" ht="12.75" x14ac:dyDescent="0.2">
      <c r="A1142" s="18"/>
      <c r="B1142" s="191"/>
      <c r="C1142" s="191"/>
      <c r="D1142" s="13"/>
      <c r="G1142" s="11"/>
      <c r="H1142" s="11"/>
      <c r="I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0"/>
      <c r="AA1142" s="14"/>
      <c r="AB1142" s="14"/>
      <c r="AC1142" s="14"/>
      <c r="AD1142" s="142"/>
      <c r="AE1142" s="139"/>
      <c r="AF1142" s="142"/>
      <c r="AG1142" s="142"/>
      <c r="AH1142" s="14"/>
      <c r="AI1142" s="14"/>
      <c r="AJ1142" s="14"/>
      <c r="AK1142" s="14"/>
      <c r="AL1142" s="143"/>
      <c r="AM1142" s="143"/>
      <c r="AN1142" s="143"/>
      <c r="AO1142" s="143"/>
      <c r="AP1142" s="20"/>
      <c r="AQ1142" s="14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</row>
    <row r="1143" spans="1:76" s="12" customFormat="1" ht="12.75" x14ac:dyDescent="0.2">
      <c r="A1143" s="18"/>
      <c r="B1143" s="191"/>
      <c r="C1143" s="191"/>
      <c r="D1143" s="13"/>
      <c r="G1143" s="11"/>
      <c r="H1143" s="11"/>
      <c r="I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0"/>
      <c r="AA1143" s="14"/>
      <c r="AB1143" s="14"/>
      <c r="AC1143" s="14"/>
      <c r="AD1143" s="142"/>
      <c r="AE1143" s="139"/>
      <c r="AF1143" s="142"/>
      <c r="AG1143" s="142"/>
      <c r="AH1143" s="14"/>
      <c r="AI1143" s="14"/>
      <c r="AJ1143" s="14"/>
      <c r="AK1143" s="14"/>
      <c r="AL1143" s="143"/>
      <c r="AM1143" s="143"/>
      <c r="AN1143" s="143"/>
      <c r="AO1143" s="143"/>
      <c r="AP1143" s="20"/>
      <c r="AQ1143" s="14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</row>
    <row r="1144" spans="1:76" s="12" customFormat="1" ht="12.75" x14ac:dyDescent="0.2">
      <c r="A1144" s="18"/>
      <c r="B1144" s="191"/>
      <c r="C1144" s="191"/>
      <c r="D1144" s="13"/>
      <c r="G1144" s="11"/>
      <c r="H1144" s="11"/>
      <c r="I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0"/>
      <c r="AA1144" s="14"/>
      <c r="AB1144" s="14"/>
      <c r="AC1144" s="14"/>
      <c r="AD1144" s="142"/>
      <c r="AE1144" s="139"/>
      <c r="AF1144" s="142"/>
      <c r="AG1144" s="142"/>
      <c r="AH1144" s="14"/>
      <c r="AI1144" s="14"/>
      <c r="AJ1144" s="14"/>
      <c r="AK1144" s="14"/>
      <c r="AL1144" s="143"/>
      <c r="AM1144" s="143"/>
      <c r="AN1144" s="143"/>
      <c r="AO1144" s="143"/>
      <c r="AP1144" s="20"/>
      <c r="AQ1144" s="14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</row>
    <row r="1145" spans="1:76" s="12" customFormat="1" ht="12.75" x14ac:dyDescent="0.2">
      <c r="A1145" s="18"/>
      <c r="B1145" s="191"/>
      <c r="C1145" s="191"/>
      <c r="D1145" s="13"/>
      <c r="G1145" s="11"/>
      <c r="H1145" s="11"/>
      <c r="I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0"/>
      <c r="AA1145" s="14"/>
      <c r="AB1145" s="14"/>
      <c r="AC1145" s="14"/>
      <c r="AD1145" s="142"/>
      <c r="AE1145" s="139"/>
      <c r="AF1145" s="142"/>
      <c r="AG1145" s="142"/>
      <c r="AH1145" s="14"/>
      <c r="AI1145" s="14"/>
      <c r="AJ1145" s="14"/>
      <c r="AK1145" s="14"/>
      <c r="AL1145" s="143"/>
      <c r="AM1145" s="143"/>
      <c r="AN1145" s="143"/>
      <c r="AO1145" s="143"/>
      <c r="AP1145" s="20"/>
      <c r="AQ1145" s="14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</row>
    <row r="1146" spans="1:76" s="12" customFormat="1" ht="12.75" x14ac:dyDescent="0.2">
      <c r="A1146" s="18"/>
      <c r="B1146" s="191"/>
      <c r="C1146" s="191"/>
      <c r="D1146" s="13"/>
      <c r="G1146" s="11"/>
      <c r="H1146" s="11"/>
      <c r="I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0"/>
      <c r="AA1146" s="14"/>
      <c r="AB1146" s="14"/>
      <c r="AC1146" s="14"/>
      <c r="AD1146" s="142"/>
      <c r="AE1146" s="139"/>
      <c r="AF1146" s="142"/>
      <c r="AG1146" s="142"/>
      <c r="AH1146" s="14"/>
      <c r="AI1146" s="14"/>
      <c r="AJ1146" s="14"/>
      <c r="AK1146" s="14"/>
      <c r="AL1146" s="143"/>
      <c r="AM1146" s="143"/>
      <c r="AN1146" s="143"/>
      <c r="AO1146" s="143"/>
      <c r="AP1146" s="20"/>
      <c r="AQ1146" s="14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</row>
    <row r="1147" spans="1:76" s="12" customFormat="1" ht="12.75" x14ac:dyDescent="0.2">
      <c r="A1147" s="18"/>
      <c r="B1147" s="191"/>
      <c r="C1147" s="191"/>
      <c r="D1147" s="13"/>
      <c r="G1147" s="11"/>
      <c r="H1147" s="11"/>
      <c r="I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0"/>
      <c r="AA1147" s="14"/>
      <c r="AB1147" s="14"/>
      <c r="AC1147" s="14"/>
      <c r="AD1147" s="142"/>
      <c r="AE1147" s="139"/>
      <c r="AF1147" s="142"/>
      <c r="AG1147" s="142"/>
      <c r="AH1147" s="14"/>
      <c r="AI1147" s="14"/>
      <c r="AJ1147" s="14"/>
      <c r="AK1147" s="14"/>
      <c r="AL1147" s="143"/>
      <c r="AM1147" s="143"/>
      <c r="AN1147" s="143"/>
      <c r="AO1147" s="143"/>
      <c r="AP1147" s="20"/>
      <c r="AQ1147" s="14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</row>
    <row r="1148" spans="1:76" s="12" customFormat="1" ht="12.75" x14ac:dyDescent="0.2">
      <c r="A1148" s="18"/>
      <c r="B1148" s="191"/>
      <c r="C1148" s="191"/>
      <c r="D1148" s="13"/>
      <c r="G1148" s="11"/>
      <c r="H1148" s="11"/>
      <c r="I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0"/>
      <c r="AA1148" s="14"/>
      <c r="AB1148" s="14"/>
      <c r="AC1148" s="14"/>
      <c r="AD1148" s="142"/>
      <c r="AE1148" s="139"/>
      <c r="AF1148" s="142"/>
      <c r="AG1148" s="142"/>
      <c r="AH1148" s="14"/>
      <c r="AI1148" s="14"/>
      <c r="AJ1148" s="14"/>
      <c r="AK1148" s="14"/>
      <c r="AL1148" s="143"/>
      <c r="AM1148" s="143"/>
      <c r="AN1148" s="143"/>
      <c r="AO1148" s="143"/>
      <c r="AP1148" s="20"/>
      <c r="AQ1148" s="14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</row>
    <row r="1149" spans="1:76" s="12" customFormat="1" ht="12.75" x14ac:dyDescent="0.2">
      <c r="A1149" s="18"/>
      <c r="B1149" s="191"/>
      <c r="C1149" s="191"/>
      <c r="D1149" s="13"/>
      <c r="G1149" s="11"/>
      <c r="H1149" s="11"/>
      <c r="I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0"/>
      <c r="AA1149" s="14"/>
      <c r="AB1149" s="14"/>
      <c r="AC1149" s="14"/>
      <c r="AD1149" s="142"/>
      <c r="AE1149" s="139"/>
      <c r="AF1149" s="142"/>
      <c r="AG1149" s="142"/>
      <c r="AH1149" s="14"/>
      <c r="AI1149" s="14"/>
      <c r="AJ1149" s="14"/>
      <c r="AK1149" s="14"/>
      <c r="AL1149" s="143"/>
      <c r="AM1149" s="143"/>
      <c r="AN1149" s="143"/>
      <c r="AO1149" s="143"/>
      <c r="AP1149" s="20"/>
      <c r="AQ1149" s="14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</row>
    <row r="1150" spans="1:76" s="12" customFormat="1" ht="12.75" x14ac:dyDescent="0.2">
      <c r="A1150" s="18"/>
      <c r="B1150" s="191"/>
      <c r="C1150" s="191"/>
      <c r="D1150" s="13"/>
      <c r="G1150" s="11"/>
      <c r="H1150" s="11"/>
      <c r="I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0"/>
      <c r="AA1150" s="14"/>
      <c r="AB1150" s="14"/>
      <c r="AC1150" s="14"/>
      <c r="AD1150" s="142"/>
      <c r="AE1150" s="139"/>
      <c r="AF1150" s="142"/>
      <c r="AG1150" s="142"/>
      <c r="AH1150" s="14"/>
      <c r="AI1150" s="14"/>
      <c r="AJ1150" s="14"/>
      <c r="AK1150" s="14"/>
      <c r="AL1150" s="143"/>
      <c r="AM1150" s="143"/>
      <c r="AN1150" s="143"/>
      <c r="AO1150" s="143"/>
      <c r="AP1150" s="20"/>
      <c r="AQ1150" s="14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</row>
    <row r="1151" spans="1:76" s="12" customFormat="1" ht="12.75" x14ac:dyDescent="0.2">
      <c r="A1151" s="18"/>
      <c r="B1151" s="191"/>
      <c r="C1151" s="191"/>
      <c r="D1151" s="13"/>
      <c r="G1151" s="11"/>
      <c r="H1151" s="11"/>
      <c r="I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0"/>
      <c r="AA1151" s="14"/>
      <c r="AB1151" s="14"/>
      <c r="AC1151" s="14"/>
      <c r="AD1151" s="142"/>
      <c r="AE1151" s="139"/>
      <c r="AF1151" s="142"/>
      <c r="AG1151" s="142"/>
      <c r="AH1151" s="14"/>
      <c r="AI1151" s="14"/>
      <c r="AJ1151" s="14"/>
      <c r="AK1151" s="14"/>
      <c r="AL1151" s="143"/>
      <c r="AM1151" s="143"/>
      <c r="AN1151" s="143"/>
      <c r="AO1151" s="143"/>
      <c r="AP1151" s="20"/>
      <c r="AQ1151" s="14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</row>
    <row r="1152" spans="1:76" s="12" customFormat="1" ht="12.75" x14ac:dyDescent="0.2">
      <c r="A1152" s="18"/>
      <c r="B1152" s="191"/>
      <c r="C1152" s="191"/>
      <c r="D1152" s="13"/>
      <c r="G1152" s="11"/>
      <c r="H1152" s="11"/>
      <c r="I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0"/>
      <c r="AA1152" s="14"/>
      <c r="AB1152" s="14"/>
      <c r="AC1152" s="14"/>
      <c r="AD1152" s="142"/>
      <c r="AE1152" s="139"/>
      <c r="AF1152" s="142"/>
      <c r="AG1152" s="142"/>
      <c r="AH1152" s="14"/>
      <c r="AI1152" s="14"/>
      <c r="AJ1152" s="14"/>
      <c r="AK1152" s="14"/>
      <c r="AL1152" s="143"/>
      <c r="AM1152" s="143"/>
      <c r="AN1152" s="143"/>
      <c r="AO1152" s="143"/>
      <c r="AP1152" s="20"/>
      <c r="AQ1152" s="14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</row>
    <row r="1153" spans="1:76" s="12" customFormat="1" ht="12.75" x14ac:dyDescent="0.2">
      <c r="A1153" s="18"/>
      <c r="B1153" s="191"/>
      <c r="C1153" s="191"/>
      <c r="D1153" s="13"/>
      <c r="G1153" s="11"/>
      <c r="H1153" s="11"/>
      <c r="I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0"/>
      <c r="AA1153" s="14"/>
      <c r="AB1153" s="14"/>
      <c r="AC1153" s="14"/>
      <c r="AD1153" s="142"/>
      <c r="AE1153" s="139"/>
      <c r="AF1153" s="142"/>
      <c r="AG1153" s="142"/>
      <c r="AH1153" s="14"/>
      <c r="AI1153" s="14"/>
      <c r="AJ1153" s="14"/>
      <c r="AK1153" s="14"/>
      <c r="AL1153" s="143"/>
      <c r="AM1153" s="143"/>
      <c r="AN1153" s="143"/>
      <c r="AO1153" s="143"/>
      <c r="AP1153" s="20"/>
      <c r="AQ1153" s="14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</row>
    <row r="1154" spans="1:76" s="12" customFormat="1" ht="12.75" x14ac:dyDescent="0.2">
      <c r="A1154" s="18"/>
      <c r="B1154" s="191"/>
      <c r="C1154" s="191"/>
      <c r="D1154" s="13"/>
      <c r="G1154" s="11"/>
      <c r="H1154" s="11"/>
      <c r="I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0"/>
      <c r="AA1154" s="14"/>
      <c r="AB1154" s="14"/>
      <c r="AC1154" s="14"/>
      <c r="AD1154" s="142"/>
      <c r="AE1154" s="139"/>
      <c r="AF1154" s="142"/>
      <c r="AG1154" s="142"/>
      <c r="AH1154" s="14"/>
      <c r="AI1154" s="14"/>
      <c r="AJ1154" s="14"/>
      <c r="AK1154" s="14"/>
      <c r="AL1154" s="143"/>
      <c r="AM1154" s="143"/>
      <c r="AN1154" s="143"/>
      <c r="AO1154" s="143"/>
      <c r="AP1154" s="20"/>
      <c r="AQ1154" s="14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</row>
    <row r="1155" spans="1:76" s="12" customFormat="1" ht="12.75" x14ac:dyDescent="0.2">
      <c r="A1155" s="18"/>
      <c r="B1155" s="191"/>
      <c r="C1155" s="191"/>
      <c r="D1155" s="13"/>
      <c r="G1155" s="11"/>
      <c r="H1155" s="11"/>
      <c r="I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0"/>
      <c r="AA1155" s="14"/>
      <c r="AB1155" s="14"/>
      <c r="AC1155" s="14"/>
      <c r="AD1155" s="142"/>
      <c r="AE1155" s="139"/>
      <c r="AF1155" s="142"/>
      <c r="AG1155" s="142"/>
      <c r="AH1155" s="14"/>
      <c r="AI1155" s="14"/>
      <c r="AJ1155" s="14"/>
      <c r="AK1155" s="14"/>
      <c r="AL1155" s="143"/>
      <c r="AM1155" s="143"/>
      <c r="AN1155" s="143"/>
      <c r="AO1155" s="143"/>
      <c r="AP1155" s="20"/>
      <c r="AQ1155" s="14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</row>
    <row r="1156" spans="1:76" s="12" customFormat="1" ht="12.75" x14ac:dyDescent="0.2">
      <c r="A1156" s="18"/>
      <c r="B1156" s="191"/>
      <c r="C1156" s="191"/>
      <c r="D1156" s="13"/>
      <c r="G1156" s="11"/>
      <c r="H1156" s="11"/>
      <c r="I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0"/>
      <c r="AA1156" s="14"/>
      <c r="AB1156" s="14"/>
      <c r="AC1156" s="14"/>
      <c r="AD1156" s="142"/>
      <c r="AE1156" s="139"/>
      <c r="AF1156" s="142"/>
      <c r="AG1156" s="142"/>
      <c r="AH1156" s="14"/>
      <c r="AI1156" s="14"/>
      <c r="AJ1156" s="14"/>
      <c r="AK1156" s="14"/>
      <c r="AL1156" s="143"/>
      <c r="AM1156" s="143"/>
      <c r="AN1156" s="143"/>
      <c r="AO1156" s="143"/>
      <c r="AP1156" s="20"/>
      <c r="AQ1156" s="14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</row>
    <row r="1157" spans="1:76" s="12" customFormat="1" ht="12.75" x14ac:dyDescent="0.2">
      <c r="A1157" s="18"/>
      <c r="B1157" s="191"/>
      <c r="C1157" s="191"/>
      <c r="D1157" s="13"/>
      <c r="G1157" s="11"/>
      <c r="H1157" s="11"/>
      <c r="I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0"/>
      <c r="AA1157" s="14"/>
      <c r="AB1157" s="14"/>
      <c r="AC1157" s="14"/>
      <c r="AD1157" s="142"/>
      <c r="AE1157" s="139"/>
      <c r="AF1157" s="142"/>
      <c r="AG1157" s="142"/>
      <c r="AH1157" s="14"/>
      <c r="AI1157" s="14"/>
      <c r="AJ1157" s="14"/>
      <c r="AK1157" s="14"/>
      <c r="AL1157" s="143"/>
      <c r="AM1157" s="143"/>
      <c r="AN1157" s="143"/>
      <c r="AO1157" s="143"/>
      <c r="AP1157" s="20"/>
      <c r="AQ1157" s="14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</row>
    <row r="1158" spans="1:76" s="12" customFormat="1" ht="12.75" x14ac:dyDescent="0.2">
      <c r="A1158" s="18"/>
      <c r="B1158" s="191"/>
      <c r="C1158" s="191"/>
      <c r="D1158" s="13"/>
      <c r="G1158" s="11"/>
      <c r="H1158" s="11"/>
      <c r="I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0"/>
      <c r="AA1158" s="14"/>
      <c r="AB1158" s="14"/>
      <c r="AC1158" s="14"/>
      <c r="AD1158" s="142"/>
      <c r="AE1158" s="139"/>
      <c r="AF1158" s="142"/>
      <c r="AG1158" s="142"/>
      <c r="AH1158" s="14"/>
      <c r="AI1158" s="14"/>
      <c r="AJ1158" s="14"/>
      <c r="AK1158" s="14"/>
      <c r="AL1158" s="143"/>
      <c r="AM1158" s="143"/>
      <c r="AN1158" s="143"/>
      <c r="AO1158" s="143"/>
      <c r="AP1158" s="20"/>
      <c r="AQ1158" s="14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</row>
    <row r="1159" spans="1:76" s="12" customFormat="1" ht="12.75" x14ac:dyDescent="0.2">
      <c r="A1159" s="18"/>
      <c r="B1159" s="191"/>
      <c r="C1159" s="191"/>
      <c r="D1159" s="13"/>
      <c r="G1159" s="11"/>
      <c r="H1159" s="11"/>
      <c r="I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0"/>
      <c r="AA1159" s="14"/>
      <c r="AB1159" s="14"/>
      <c r="AC1159" s="14"/>
      <c r="AD1159" s="142"/>
      <c r="AE1159" s="139"/>
      <c r="AF1159" s="142"/>
      <c r="AG1159" s="142"/>
      <c r="AH1159" s="14"/>
      <c r="AI1159" s="14"/>
      <c r="AJ1159" s="14"/>
      <c r="AK1159" s="14"/>
      <c r="AL1159" s="143"/>
      <c r="AM1159" s="143"/>
      <c r="AN1159" s="143"/>
      <c r="AO1159" s="143"/>
      <c r="AP1159" s="20"/>
      <c r="AQ1159" s="14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</row>
    <row r="1160" spans="1:76" s="12" customFormat="1" ht="12.75" x14ac:dyDescent="0.2">
      <c r="A1160" s="18"/>
      <c r="B1160" s="191"/>
      <c r="C1160" s="191"/>
      <c r="D1160" s="13"/>
      <c r="G1160" s="11"/>
      <c r="H1160" s="11"/>
      <c r="I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0"/>
      <c r="AA1160" s="14"/>
      <c r="AB1160" s="14"/>
      <c r="AC1160" s="14"/>
      <c r="AD1160" s="142"/>
      <c r="AE1160" s="139"/>
      <c r="AF1160" s="142"/>
      <c r="AG1160" s="142"/>
      <c r="AH1160" s="14"/>
      <c r="AI1160" s="14"/>
      <c r="AJ1160" s="14"/>
      <c r="AK1160" s="14"/>
      <c r="AL1160" s="143"/>
      <c r="AM1160" s="143"/>
      <c r="AN1160" s="143"/>
      <c r="AO1160" s="143"/>
      <c r="AP1160" s="20"/>
      <c r="AQ1160" s="14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</row>
    <row r="1161" spans="1:76" s="12" customFormat="1" ht="12.75" x14ac:dyDescent="0.2">
      <c r="A1161" s="18"/>
      <c r="B1161" s="191"/>
      <c r="C1161" s="191"/>
      <c r="D1161" s="13"/>
      <c r="G1161" s="11"/>
      <c r="H1161" s="11"/>
      <c r="I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0"/>
      <c r="AA1161" s="14"/>
      <c r="AB1161" s="14"/>
      <c r="AC1161" s="14"/>
      <c r="AD1161" s="142"/>
      <c r="AE1161" s="139"/>
      <c r="AF1161" s="142"/>
      <c r="AG1161" s="142"/>
      <c r="AH1161" s="14"/>
      <c r="AI1161" s="14"/>
      <c r="AJ1161" s="14"/>
      <c r="AK1161" s="14"/>
      <c r="AL1161" s="143"/>
      <c r="AM1161" s="143"/>
      <c r="AN1161" s="143"/>
      <c r="AO1161" s="143"/>
      <c r="AP1161" s="20"/>
      <c r="AQ1161" s="14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</row>
    <row r="1162" spans="1:76" s="12" customFormat="1" ht="12.75" x14ac:dyDescent="0.2">
      <c r="A1162" s="18"/>
      <c r="B1162" s="191"/>
      <c r="C1162" s="191"/>
      <c r="D1162" s="13"/>
      <c r="G1162" s="11"/>
      <c r="H1162" s="11"/>
      <c r="I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0"/>
      <c r="AA1162" s="14"/>
      <c r="AB1162" s="14"/>
      <c r="AC1162" s="14"/>
      <c r="AD1162" s="142"/>
      <c r="AE1162" s="139"/>
      <c r="AF1162" s="142"/>
      <c r="AG1162" s="142"/>
      <c r="AH1162" s="14"/>
      <c r="AI1162" s="14"/>
      <c r="AJ1162" s="14"/>
      <c r="AK1162" s="14"/>
      <c r="AL1162" s="143"/>
      <c r="AM1162" s="143"/>
      <c r="AN1162" s="143"/>
      <c r="AO1162" s="143"/>
      <c r="AP1162" s="20"/>
      <c r="AQ1162" s="14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</row>
    <row r="1163" spans="1:76" s="12" customFormat="1" ht="12.75" x14ac:dyDescent="0.2">
      <c r="A1163" s="18"/>
      <c r="B1163" s="191"/>
      <c r="C1163" s="191"/>
      <c r="D1163" s="13"/>
      <c r="G1163" s="11"/>
      <c r="H1163" s="11"/>
      <c r="I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0"/>
      <c r="AA1163" s="14"/>
      <c r="AB1163" s="14"/>
      <c r="AC1163" s="14"/>
      <c r="AD1163" s="142"/>
      <c r="AE1163" s="139"/>
      <c r="AF1163" s="142"/>
      <c r="AG1163" s="142"/>
      <c r="AH1163" s="14"/>
      <c r="AI1163" s="14"/>
      <c r="AJ1163" s="14"/>
      <c r="AK1163" s="14"/>
      <c r="AL1163" s="143"/>
      <c r="AM1163" s="143"/>
      <c r="AN1163" s="143"/>
      <c r="AO1163" s="143"/>
      <c r="AP1163" s="20"/>
      <c r="AQ1163" s="14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</row>
    <row r="1164" spans="1:76" s="12" customFormat="1" ht="12.75" x14ac:dyDescent="0.2">
      <c r="A1164" s="18"/>
      <c r="B1164" s="191"/>
      <c r="C1164" s="191"/>
      <c r="D1164" s="13"/>
      <c r="G1164" s="11"/>
      <c r="H1164" s="11"/>
      <c r="I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0"/>
      <c r="AA1164" s="14"/>
      <c r="AB1164" s="14"/>
      <c r="AC1164" s="14"/>
      <c r="AD1164" s="142"/>
      <c r="AE1164" s="139"/>
      <c r="AF1164" s="142"/>
      <c r="AG1164" s="142"/>
      <c r="AH1164" s="14"/>
      <c r="AI1164" s="14"/>
      <c r="AJ1164" s="14"/>
      <c r="AK1164" s="14"/>
      <c r="AL1164" s="143"/>
      <c r="AM1164" s="143"/>
      <c r="AN1164" s="143"/>
      <c r="AO1164" s="143"/>
      <c r="AP1164" s="20"/>
      <c r="AQ1164" s="14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</row>
    <row r="1165" spans="1:76" s="12" customFormat="1" ht="12.75" x14ac:dyDescent="0.2">
      <c r="A1165" s="18"/>
      <c r="B1165" s="191"/>
      <c r="C1165" s="191"/>
      <c r="D1165" s="13"/>
      <c r="G1165" s="11"/>
      <c r="H1165" s="11"/>
      <c r="I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0"/>
      <c r="AA1165" s="14"/>
      <c r="AB1165" s="14"/>
      <c r="AC1165" s="14"/>
      <c r="AD1165" s="142"/>
      <c r="AE1165" s="139"/>
      <c r="AF1165" s="142"/>
      <c r="AG1165" s="142"/>
      <c r="AH1165" s="14"/>
      <c r="AI1165" s="14"/>
      <c r="AJ1165" s="14"/>
      <c r="AK1165" s="14"/>
      <c r="AL1165" s="143"/>
      <c r="AM1165" s="143"/>
      <c r="AN1165" s="143"/>
      <c r="AO1165" s="143"/>
      <c r="AP1165" s="20"/>
      <c r="AQ1165" s="14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</row>
    <row r="1166" spans="1:76" s="12" customFormat="1" ht="12.75" x14ac:dyDescent="0.2">
      <c r="A1166" s="18"/>
      <c r="B1166" s="191"/>
      <c r="C1166" s="191"/>
      <c r="D1166" s="13"/>
      <c r="G1166" s="11"/>
      <c r="H1166" s="11"/>
      <c r="I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0"/>
      <c r="AA1166" s="14"/>
      <c r="AB1166" s="14"/>
      <c r="AC1166" s="14"/>
      <c r="AD1166" s="142"/>
      <c r="AE1166" s="139"/>
      <c r="AF1166" s="142"/>
      <c r="AG1166" s="142"/>
      <c r="AH1166" s="14"/>
      <c r="AI1166" s="14"/>
      <c r="AJ1166" s="14"/>
      <c r="AK1166" s="14"/>
      <c r="AL1166" s="143"/>
      <c r="AM1166" s="143"/>
      <c r="AN1166" s="143"/>
      <c r="AO1166" s="143"/>
      <c r="AP1166" s="20"/>
      <c r="AQ1166" s="14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</row>
    <row r="1167" spans="1:76" s="12" customFormat="1" ht="12.75" x14ac:dyDescent="0.2">
      <c r="A1167" s="18"/>
      <c r="B1167" s="191"/>
      <c r="C1167" s="191"/>
      <c r="D1167" s="13"/>
      <c r="G1167" s="11"/>
      <c r="H1167" s="11"/>
      <c r="I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0"/>
      <c r="AA1167" s="14"/>
      <c r="AB1167" s="14"/>
      <c r="AC1167" s="14"/>
      <c r="AD1167" s="142"/>
      <c r="AE1167" s="139"/>
      <c r="AF1167" s="142"/>
      <c r="AG1167" s="142"/>
      <c r="AH1167" s="14"/>
      <c r="AI1167" s="14"/>
      <c r="AJ1167" s="14"/>
      <c r="AK1167" s="14"/>
      <c r="AL1167" s="143"/>
      <c r="AM1167" s="143"/>
      <c r="AN1167" s="143"/>
      <c r="AO1167" s="143"/>
      <c r="AP1167" s="20"/>
      <c r="AQ1167" s="14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</row>
    <row r="1168" spans="1:76" s="12" customFormat="1" ht="12.75" x14ac:dyDescent="0.2">
      <c r="A1168" s="18"/>
      <c r="B1168" s="191"/>
      <c r="C1168" s="191"/>
      <c r="D1168" s="13"/>
      <c r="G1168" s="11"/>
      <c r="H1168" s="11"/>
      <c r="I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0"/>
      <c r="AA1168" s="14"/>
      <c r="AB1168" s="14"/>
      <c r="AC1168" s="14"/>
      <c r="AD1168" s="142"/>
      <c r="AE1168" s="139"/>
      <c r="AF1168" s="142"/>
      <c r="AG1168" s="142"/>
      <c r="AH1168" s="14"/>
      <c r="AI1168" s="14"/>
      <c r="AJ1168" s="14"/>
      <c r="AK1168" s="14"/>
      <c r="AL1168" s="143"/>
      <c r="AM1168" s="143"/>
      <c r="AN1168" s="143"/>
      <c r="AO1168" s="143"/>
      <c r="AP1168" s="20"/>
      <c r="AQ1168" s="14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</row>
    <row r="1169" spans="1:76" s="12" customFormat="1" ht="12.75" x14ac:dyDescent="0.2">
      <c r="A1169" s="18"/>
      <c r="B1169" s="191"/>
      <c r="C1169" s="191"/>
      <c r="D1169" s="13"/>
      <c r="G1169" s="11"/>
      <c r="H1169" s="11"/>
      <c r="I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0"/>
      <c r="AA1169" s="14"/>
      <c r="AB1169" s="14"/>
      <c r="AC1169" s="14"/>
      <c r="AD1169" s="142"/>
      <c r="AE1169" s="139"/>
      <c r="AF1169" s="142"/>
      <c r="AG1169" s="142"/>
      <c r="AH1169" s="14"/>
      <c r="AI1169" s="14"/>
      <c r="AJ1169" s="14"/>
      <c r="AK1169" s="14"/>
      <c r="AL1169" s="143"/>
      <c r="AM1169" s="143"/>
      <c r="AN1169" s="143"/>
      <c r="AO1169" s="143"/>
      <c r="AP1169" s="20"/>
      <c r="AQ1169" s="14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</row>
    <row r="1170" spans="1:76" s="12" customFormat="1" ht="12.75" x14ac:dyDescent="0.2">
      <c r="A1170" s="18"/>
      <c r="B1170" s="191"/>
      <c r="C1170" s="191"/>
      <c r="D1170" s="13"/>
      <c r="G1170" s="11"/>
      <c r="H1170" s="11"/>
      <c r="I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0"/>
      <c r="AA1170" s="14"/>
      <c r="AB1170" s="14"/>
      <c r="AC1170" s="14"/>
      <c r="AD1170" s="142"/>
      <c r="AE1170" s="139"/>
      <c r="AF1170" s="142"/>
      <c r="AG1170" s="142"/>
      <c r="AH1170" s="14"/>
      <c r="AI1170" s="14"/>
      <c r="AJ1170" s="14"/>
      <c r="AK1170" s="14"/>
      <c r="AL1170" s="143"/>
      <c r="AM1170" s="143"/>
      <c r="AN1170" s="143"/>
      <c r="AO1170" s="143"/>
      <c r="AP1170" s="20"/>
      <c r="AQ1170" s="14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</row>
    <row r="1171" spans="1:76" s="12" customFormat="1" ht="12.75" x14ac:dyDescent="0.2">
      <c r="A1171" s="18"/>
      <c r="B1171" s="191"/>
      <c r="C1171" s="191"/>
      <c r="D1171" s="13"/>
      <c r="G1171" s="11"/>
      <c r="H1171" s="11"/>
      <c r="I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0"/>
      <c r="AA1171" s="14"/>
      <c r="AB1171" s="14"/>
      <c r="AC1171" s="14"/>
      <c r="AD1171" s="142"/>
      <c r="AE1171" s="139"/>
      <c r="AF1171" s="142"/>
      <c r="AG1171" s="142"/>
      <c r="AH1171" s="14"/>
      <c r="AI1171" s="14"/>
      <c r="AJ1171" s="14"/>
      <c r="AK1171" s="14"/>
      <c r="AL1171" s="143"/>
      <c r="AM1171" s="143"/>
      <c r="AN1171" s="143"/>
      <c r="AO1171" s="143"/>
      <c r="AP1171" s="20"/>
      <c r="AQ1171" s="14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</row>
    <row r="1172" spans="1:76" s="12" customFormat="1" ht="12.75" x14ac:dyDescent="0.2">
      <c r="A1172" s="18"/>
      <c r="B1172" s="191"/>
      <c r="C1172" s="191"/>
      <c r="D1172" s="13"/>
      <c r="G1172" s="11"/>
      <c r="H1172" s="11"/>
      <c r="I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0"/>
      <c r="AA1172" s="14"/>
      <c r="AB1172" s="14"/>
      <c r="AC1172" s="14"/>
      <c r="AD1172" s="142"/>
      <c r="AE1172" s="139"/>
      <c r="AF1172" s="142"/>
      <c r="AG1172" s="142"/>
      <c r="AH1172" s="14"/>
      <c r="AI1172" s="14"/>
      <c r="AJ1172" s="14"/>
      <c r="AK1172" s="14"/>
      <c r="AL1172" s="143"/>
      <c r="AM1172" s="143"/>
      <c r="AN1172" s="143"/>
      <c r="AO1172" s="143"/>
      <c r="AP1172" s="20"/>
      <c r="AQ1172" s="14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</row>
    <row r="1173" spans="1:76" s="12" customFormat="1" ht="12.75" x14ac:dyDescent="0.2">
      <c r="A1173" s="18"/>
      <c r="B1173" s="191"/>
      <c r="C1173" s="191"/>
      <c r="D1173" s="13"/>
      <c r="G1173" s="11"/>
      <c r="H1173" s="11"/>
      <c r="I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0"/>
      <c r="AA1173" s="14"/>
      <c r="AB1173" s="14"/>
      <c r="AC1173" s="14"/>
      <c r="AD1173" s="142"/>
      <c r="AE1173" s="139"/>
      <c r="AF1173" s="142"/>
      <c r="AG1173" s="142"/>
      <c r="AH1173" s="14"/>
      <c r="AI1173" s="14"/>
      <c r="AJ1173" s="14"/>
      <c r="AK1173" s="14"/>
      <c r="AL1173" s="143"/>
      <c r="AM1173" s="143"/>
      <c r="AN1173" s="143"/>
      <c r="AO1173" s="143"/>
      <c r="AP1173" s="20"/>
      <c r="AQ1173" s="14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</row>
    <row r="1174" spans="1:76" s="12" customFormat="1" ht="12.75" x14ac:dyDescent="0.2">
      <c r="A1174" s="18"/>
      <c r="B1174" s="191"/>
      <c r="C1174" s="191"/>
      <c r="D1174" s="13"/>
      <c r="G1174" s="11"/>
      <c r="H1174" s="11"/>
      <c r="I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0"/>
      <c r="AA1174" s="14"/>
      <c r="AB1174" s="14"/>
      <c r="AC1174" s="14"/>
      <c r="AD1174" s="142"/>
      <c r="AE1174" s="139"/>
      <c r="AF1174" s="142"/>
      <c r="AG1174" s="142"/>
      <c r="AH1174" s="14"/>
      <c r="AI1174" s="14"/>
      <c r="AJ1174" s="14"/>
      <c r="AK1174" s="14"/>
      <c r="AL1174" s="143"/>
      <c r="AM1174" s="143"/>
      <c r="AN1174" s="143"/>
      <c r="AO1174" s="143"/>
      <c r="AP1174" s="20"/>
      <c r="AQ1174" s="14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</row>
    <row r="1175" spans="1:76" s="12" customFormat="1" ht="12.75" x14ac:dyDescent="0.2">
      <c r="A1175" s="18"/>
      <c r="B1175" s="191"/>
      <c r="C1175" s="191"/>
      <c r="D1175" s="13"/>
      <c r="G1175" s="11"/>
      <c r="H1175" s="11"/>
      <c r="I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0"/>
      <c r="AA1175" s="14"/>
      <c r="AB1175" s="14"/>
      <c r="AC1175" s="14"/>
      <c r="AD1175" s="142"/>
      <c r="AE1175" s="139"/>
      <c r="AF1175" s="142"/>
      <c r="AG1175" s="142"/>
      <c r="AH1175" s="14"/>
      <c r="AI1175" s="14"/>
      <c r="AJ1175" s="14"/>
      <c r="AK1175" s="14"/>
      <c r="AL1175" s="143"/>
      <c r="AM1175" s="143"/>
      <c r="AN1175" s="143"/>
      <c r="AO1175" s="143"/>
      <c r="AP1175" s="20"/>
      <c r="AQ1175" s="14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</row>
    <row r="1176" spans="1:76" s="12" customFormat="1" ht="12.75" x14ac:dyDescent="0.2">
      <c r="A1176" s="18"/>
      <c r="B1176" s="191"/>
      <c r="C1176" s="191"/>
      <c r="D1176" s="13"/>
      <c r="G1176" s="11"/>
      <c r="H1176" s="11"/>
      <c r="I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0"/>
      <c r="AA1176" s="14"/>
      <c r="AB1176" s="14"/>
      <c r="AC1176" s="14"/>
      <c r="AD1176" s="142"/>
      <c r="AE1176" s="139"/>
      <c r="AF1176" s="142"/>
      <c r="AG1176" s="142"/>
      <c r="AH1176" s="14"/>
      <c r="AI1176" s="14"/>
      <c r="AJ1176" s="14"/>
      <c r="AK1176" s="14"/>
      <c r="AL1176" s="143"/>
      <c r="AM1176" s="143"/>
      <c r="AN1176" s="143"/>
      <c r="AO1176" s="143"/>
      <c r="AP1176" s="20"/>
      <c r="AQ1176" s="14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</row>
    <row r="1177" spans="1:76" s="12" customFormat="1" ht="12.75" x14ac:dyDescent="0.2">
      <c r="A1177" s="18"/>
      <c r="B1177" s="191"/>
      <c r="C1177" s="191"/>
      <c r="D1177" s="13"/>
      <c r="G1177" s="11"/>
      <c r="H1177" s="11"/>
      <c r="I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0"/>
      <c r="AA1177" s="14"/>
      <c r="AB1177" s="14"/>
      <c r="AC1177" s="14"/>
      <c r="AD1177" s="142"/>
      <c r="AE1177" s="139"/>
      <c r="AF1177" s="142"/>
      <c r="AG1177" s="142"/>
      <c r="AH1177" s="14"/>
      <c r="AI1177" s="14"/>
      <c r="AJ1177" s="14"/>
      <c r="AK1177" s="14"/>
      <c r="AL1177" s="143"/>
      <c r="AM1177" s="143"/>
      <c r="AN1177" s="143"/>
      <c r="AO1177" s="143"/>
      <c r="AP1177" s="20"/>
      <c r="AQ1177" s="14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</row>
    <row r="1178" spans="1:76" s="13" customFormat="1" ht="12.75" x14ac:dyDescent="0.2">
      <c r="A1178" s="18"/>
      <c r="B1178" s="191"/>
      <c r="C1178" s="191"/>
      <c r="E1178" s="12"/>
      <c r="F1178" s="12"/>
      <c r="G1178" s="11"/>
      <c r="H1178" s="11"/>
      <c r="I1178" s="11"/>
      <c r="J1178" s="12"/>
      <c r="K1178" s="12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0"/>
      <c r="AA1178" s="14"/>
      <c r="AB1178" s="14"/>
      <c r="AC1178" s="14"/>
      <c r="AD1178" s="142"/>
      <c r="AE1178" s="139"/>
      <c r="AF1178" s="142"/>
      <c r="AG1178" s="142"/>
      <c r="AH1178" s="14"/>
      <c r="AI1178" s="14"/>
      <c r="AJ1178" s="14"/>
      <c r="AK1178" s="14"/>
      <c r="AL1178" s="143"/>
      <c r="AM1178" s="143"/>
      <c r="AN1178" s="143"/>
      <c r="AO1178" s="143"/>
      <c r="AP1178" s="20"/>
      <c r="AQ1178" s="14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</row>
    <row r="1179" spans="1:76" s="13" customFormat="1" ht="12.75" x14ac:dyDescent="0.2">
      <c r="A1179" s="18"/>
      <c r="B1179" s="191"/>
      <c r="C1179" s="191"/>
      <c r="E1179" s="12"/>
      <c r="F1179" s="12"/>
      <c r="G1179" s="11"/>
      <c r="H1179" s="11"/>
      <c r="I1179" s="11"/>
      <c r="J1179" s="12"/>
      <c r="K1179" s="12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0"/>
      <c r="AA1179" s="14"/>
      <c r="AB1179" s="14"/>
      <c r="AC1179" s="14"/>
      <c r="AD1179" s="142"/>
      <c r="AE1179" s="139"/>
      <c r="AF1179" s="142"/>
      <c r="AG1179" s="142"/>
      <c r="AH1179" s="14"/>
      <c r="AI1179" s="14"/>
      <c r="AJ1179" s="14"/>
      <c r="AK1179" s="14"/>
      <c r="AL1179" s="143"/>
      <c r="AM1179" s="143"/>
      <c r="AN1179" s="143"/>
      <c r="AO1179" s="143"/>
      <c r="AP1179" s="20"/>
      <c r="AQ1179" s="14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</row>
    <row r="1180" spans="1:76" s="13" customFormat="1" ht="12.75" x14ac:dyDescent="0.2">
      <c r="A1180" s="18"/>
      <c r="B1180" s="191"/>
      <c r="C1180" s="191"/>
      <c r="E1180" s="12"/>
      <c r="F1180" s="12"/>
      <c r="G1180" s="11"/>
      <c r="H1180" s="11"/>
      <c r="I1180" s="11"/>
      <c r="J1180" s="12"/>
      <c r="K1180" s="12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0"/>
      <c r="AA1180" s="14"/>
      <c r="AB1180" s="14"/>
      <c r="AC1180" s="14"/>
      <c r="AD1180" s="142"/>
      <c r="AE1180" s="139"/>
      <c r="AF1180" s="142"/>
      <c r="AG1180" s="142"/>
      <c r="AH1180" s="14"/>
      <c r="AI1180" s="14"/>
      <c r="AJ1180" s="14"/>
      <c r="AK1180" s="14"/>
      <c r="AL1180" s="143"/>
      <c r="AM1180" s="143"/>
      <c r="AN1180" s="143"/>
      <c r="AO1180" s="143"/>
      <c r="AP1180" s="20"/>
      <c r="AQ1180" s="14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</row>
    <row r="1181" spans="1:76" s="13" customFormat="1" ht="12.75" x14ac:dyDescent="0.2">
      <c r="A1181" s="18"/>
      <c r="B1181" s="191"/>
      <c r="C1181" s="191"/>
      <c r="E1181" s="12"/>
      <c r="F1181" s="12"/>
      <c r="G1181" s="11"/>
      <c r="H1181" s="11"/>
      <c r="I1181" s="11"/>
      <c r="J1181" s="12"/>
      <c r="K1181" s="12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0"/>
      <c r="AA1181" s="14"/>
      <c r="AB1181" s="14"/>
      <c r="AC1181" s="14"/>
      <c r="AD1181" s="142"/>
      <c r="AE1181" s="139"/>
      <c r="AF1181" s="142"/>
      <c r="AG1181" s="142"/>
      <c r="AH1181" s="14"/>
      <c r="AI1181" s="14"/>
      <c r="AJ1181" s="14"/>
      <c r="AK1181" s="14"/>
      <c r="AL1181" s="143"/>
      <c r="AM1181" s="143"/>
      <c r="AN1181" s="143"/>
      <c r="AO1181" s="143"/>
      <c r="AP1181" s="20"/>
      <c r="AQ1181" s="14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</row>
    <row r="1182" spans="1:76" s="13" customFormat="1" ht="12.75" x14ac:dyDescent="0.2">
      <c r="A1182" s="18"/>
      <c r="B1182" s="191"/>
      <c r="C1182" s="191"/>
      <c r="E1182" s="12"/>
      <c r="F1182" s="12"/>
      <c r="G1182" s="11"/>
      <c r="H1182" s="11"/>
      <c r="I1182" s="11"/>
      <c r="J1182" s="12"/>
      <c r="K1182" s="12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0"/>
      <c r="AA1182" s="14"/>
      <c r="AB1182" s="14"/>
      <c r="AC1182" s="14"/>
      <c r="AD1182" s="142"/>
      <c r="AE1182" s="139"/>
      <c r="AF1182" s="142"/>
      <c r="AG1182" s="142"/>
      <c r="AH1182" s="14"/>
      <c r="AI1182" s="14"/>
      <c r="AJ1182" s="14"/>
      <c r="AK1182" s="14"/>
      <c r="AL1182" s="143"/>
      <c r="AM1182" s="143"/>
      <c r="AN1182" s="143"/>
      <c r="AO1182" s="143"/>
      <c r="AP1182" s="20"/>
      <c r="AQ1182" s="14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</row>
    <row r="1183" spans="1:76" s="13" customFormat="1" ht="12.75" x14ac:dyDescent="0.2">
      <c r="A1183" s="18"/>
      <c r="B1183" s="191"/>
      <c r="C1183" s="191"/>
      <c r="E1183" s="12"/>
      <c r="F1183" s="12"/>
      <c r="G1183" s="11"/>
      <c r="H1183" s="11"/>
      <c r="I1183" s="11"/>
      <c r="J1183" s="12"/>
      <c r="K1183" s="12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0"/>
      <c r="AA1183" s="14"/>
      <c r="AB1183" s="14"/>
      <c r="AC1183" s="14"/>
      <c r="AD1183" s="142"/>
      <c r="AE1183" s="139"/>
      <c r="AF1183" s="142"/>
      <c r="AG1183" s="142"/>
      <c r="AH1183" s="14"/>
      <c r="AI1183" s="14"/>
      <c r="AJ1183" s="14"/>
      <c r="AK1183" s="14"/>
      <c r="AL1183" s="143"/>
      <c r="AM1183" s="143"/>
      <c r="AN1183" s="143"/>
      <c r="AO1183" s="143"/>
      <c r="AP1183" s="20"/>
      <c r="AQ1183" s="14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</row>
    <row r="1184" spans="1:76" s="13" customFormat="1" ht="12.75" x14ac:dyDescent="0.2">
      <c r="A1184" s="18"/>
      <c r="B1184" s="191"/>
      <c r="C1184" s="191"/>
      <c r="E1184" s="12"/>
      <c r="F1184" s="12"/>
      <c r="G1184" s="11"/>
      <c r="H1184" s="11"/>
      <c r="I1184" s="11"/>
      <c r="J1184" s="12"/>
      <c r="K1184" s="12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0"/>
      <c r="AA1184" s="14"/>
      <c r="AB1184" s="14"/>
      <c r="AC1184" s="14"/>
      <c r="AD1184" s="142"/>
      <c r="AE1184" s="139"/>
      <c r="AF1184" s="142"/>
      <c r="AG1184" s="142"/>
      <c r="AH1184" s="14"/>
      <c r="AI1184" s="14"/>
      <c r="AJ1184" s="14"/>
      <c r="AK1184" s="14"/>
      <c r="AL1184" s="143"/>
      <c r="AM1184" s="143"/>
      <c r="AN1184" s="143"/>
      <c r="AO1184" s="143"/>
      <c r="AP1184" s="20"/>
      <c r="AQ1184" s="14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</row>
    <row r="1185" spans="1:76" s="13" customFormat="1" ht="12.75" x14ac:dyDescent="0.2">
      <c r="A1185" s="18"/>
      <c r="B1185" s="191"/>
      <c r="C1185" s="191"/>
      <c r="E1185" s="12"/>
      <c r="F1185" s="12"/>
      <c r="G1185" s="11"/>
      <c r="H1185" s="11"/>
      <c r="I1185" s="11"/>
      <c r="J1185" s="17"/>
      <c r="K1185" s="17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0"/>
      <c r="AA1185" s="14"/>
      <c r="AB1185" s="14"/>
      <c r="AC1185" s="14"/>
      <c r="AD1185" s="142"/>
      <c r="AE1185" s="139"/>
      <c r="AF1185" s="142"/>
      <c r="AG1185" s="142"/>
      <c r="AH1185" s="14"/>
      <c r="AI1185" s="14"/>
      <c r="AJ1185" s="14"/>
      <c r="AK1185" s="14"/>
      <c r="AL1185" s="143"/>
      <c r="AM1185" s="143"/>
      <c r="AN1185" s="143"/>
      <c r="AO1185" s="143"/>
      <c r="AP1185" s="20"/>
      <c r="AQ1185" s="14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</row>
    <row r="1186" spans="1:76" s="13" customFormat="1" ht="12.75" x14ac:dyDescent="0.2">
      <c r="A1186" s="18"/>
      <c r="B1186" s="191"/>
      <c r="C1186" s="191"/>
      <c r="E1186" s="12"/>
      <c r="F1186" s="12"/>
      <c r="G1186" s="11"/>
      <c r="H1186" s="11"/>
      <c r="I1186" s="11"/>
      <c r="J1186" s="12"/>
      <c r="K1186" s="12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0"/>
      <c r="AA1186" s="14"/>
      <c r="AB1186" s="14"/>
      <c r="AC1186" s="14"/>
      <c r="AD1186" s="142"/>
      <c r="AE1186" s="139"/>
      <c r="AF1186" s="142"/>
      <c r="AG1186" s="142"/>
      <c r="AH1186" s="14"/>
      <c r="AI1186" s="14"/>
      <c r="AJ1186" s="14"/>
      <c r="AK1186" s="14"/>
      <c r="AL1186" s="143"/>
      <c r="AM1186" s="143"/>
      <c r="AN1186" s="143"/>
      <c r="AO1186" s="143"/>
      <c r="AP1186" s="20"/>
      <c r="AQ1186" s="14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</row>
    <row r="1187" spans="1:76" s="13" customFormat="1" ht="12.75" x14ac:dyDescent="0.2">
      <c r="A1187" s="18"/>
      <c r="B1187" s="191"/>
      <c r="C1187" s="191"/>
      <c r="E1187" s="12"/>
      <c r="F1187" s="12"/>
      <c r="G1187" s="11"/>
      <c r="H1187" s="11"/>
      <c r="I1187" s="11"/>
      <c r="J1187" s="12"/>
      <c r="K1187" s="12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0"/>
      <c r="AA1187" s="14"/>
      <c r="AB1187" s="14"/>
      <c r="AC1187" s="14"/>
      <c r="AD1187" s="142"/>
      <c r="AE1187" s="139"/>
      <c r="AF1187" s="142"/>
      <c r="AG1187" s="142"/>
      <c r="AH1187" s="14"/>
      <c r="AI1187" s="14"/>
      <c r="AJ1187" s="14"/>
      <c r="AK1187" s="14"/>
      <c r="AL1187" s="143"/>
      <c r="AM1187" s="143"/>
      <c r="AN1187" s="143"/>
      <c r="AO1187" s="143"/>
      <c r="AP1187" s="20"/>
      <c r="AQ1187" s="14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</row>
    <row r="1188" spans="1:76" s="13" customFormat="1" ht="12.75" x14ac:dyDescent="0.2">
      <c r="A1188" s="18"/>
      <c r="B1188" s="191"/>
      <c r="C1188" s="191"/>
      <c r="E1188" s="12"/>
      <c r="F1188" s="12"/>
      <c r="G1188" s="11"/>
      <c r="H1188" s="11"/>
      <c r="I1188" s="11"/>
      <c r="J1188" s="12"/>
      <c r="K1188" s="12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0"/>
      <c r="AA1188" s="14"/>
      <c r="AB1188" s="14"/>
      <c r="AC1188" s="14"/>
      <c r="AD1188" s="142"/>
      <c r="AE1188" s="139"/>
      <c r="AF1188" s="142"/>
      <c r="AG1188" s="142"/>
      <c r="AH1188" s="14"/>
      <c r="AI1188" s="14"/>
      <c r="AJ1188" s="14"/>
      <c r="AK1188" s="14"/>
      <c r="AL1188" s="143"/>
      <c r="AM1188" s="143"/>
      <c r="AN1188" s="143"/>
      <c r="AO1188" s="143"/>
      <c r="AP1188" s="20"/>
      <c r="AQ1188" s="14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</row>
    <row r="1189" spans="1:76" s="13" customFormat="1" ht="12.75" x14ac:dyDescent="0.2">
      <c r="A1189" s="18"/>
      <c r="B1189" s="191"/>
      <c r="C1189" s="191"/>
      <c r="E1189" s="12"/>
      <c r="F1189" s="12"/>
      <c r="G1189" s="11"/>
      <c r="H1189" s="11"/>
      <c r="I1189" s="11"/>
      <c r="J1189" s="12"/>
      <c r="K1189" s="12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0"/>
      <c r="AA1189" s="14"/>
      <c r="AB1189" s="14"/>
      <c r="AC1189" s="14"/>
      <c r="AD1189" s="142"/>
      <c r="AE1189" s="139"/>
      <c r="AF1189" s="142"/>
      <c r="AG1189" s="142"/>
      <c r="AH1189" s="14"/>
      <c r="AI1189" s="14"/>
      <c r="AJ1189" s="14"/>
      <c r="AK1189" s="14"/>
      <c r="AL1189" s="143"/>
      <c r="AM1189" s="143"/>
      <c r="AN1189" s="143"/>
      <c r="AO1189" s="143"/>
      <c r="AP1189" s="20"/>
      <c r="AQ1189" s="14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</row>
    <row r="1190" spans="1:76" s="13" customFormat="1" ht="12.75" x14ac:dyDescent="0.2">
      <c r="A1190" s="18"/>
      <c r="B1190" s="191"/>
      <c r="C1190" s="191"/>
      <c r="E1190" s="12"/>
      <c r="F1190" s="12"/>
      <c r="G1190" s="11"/>
      <c r="H1190" s="11"/>
      <c r="I1190" s="11"/>
      <c r="J1190" s="12"/>
      <c r="K1190" s="12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0"/>
      <c r="AA1190" s="14"/>
      <c r="AB1190" s="14"/>
      <c r="AC1190" s="14"/>
      <c r="AD1190" s="142"/>
      <c r="AE1190" s="139"/>
      <c r="AF1190" s="142"/>
      <c r="AG1190" s="142"/>
      <c r="AH1190" s="14"/>
      <c r="AI1190" s="14"/>
      <c r="AJ1190" s="14"/>
      <c r="AK1190" s="14"/>
      <c r="AL1190" s="143"/>
      <c r="AM1190" s="143"/>
      <c r="AN1190" s="143"/>
      <c r="AO1190" s="143"/>
      <c r="AP1190" s="20"/>
      <c r="AQ1190" s="14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</row>
    <row r="1191" spans="1:76" s="13" customFormat="1" ht="12.75" x14ac:dyDescent="0.2">
      <c r="A1191" s="18"/>
      <c r="B1191" s="191"/>
      <c r="C1191" s="191"/>
      <c r="E1191" s="12"/>
      <c r="F1191" s="12"/>
      <c r="G1191" s="11"/>
      <c r="H1191" s="11"/>
      <c r="I1191" s="11"/>
      <c r="J1191" s="12"/>
      <c r="K1191" s="12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0"/>
      <c r="AA1191" s="14"/>
      <c r="AB1191" s="14"/>
      <c r="AC1191" s="14"/>
      <c r="AD1191" s="142"/>
      <c r="AE1191" s="139"/>
      <c r="AF1191" s="142"/>
      <c r="AG1191" s="142"/>
      <c r="AH1191" s="14"/>
      <c r="AI1191" s="14"/>
      <c r="AJ1191" s="14"/>
      <c r="AK1191" s="14"/>
      <c r="AL1191" s="143"/>
      <c r="AM1191" s="143"/>
      <c r="AN1191" s="143"/>
      <c r="AO1191" s="143"/>
      <c r="AP1191" s="20"/>
      <c r="AQ1191" s="14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</row>
    <row r="1192" spans="1:76" s="13" customFormat="1" ht="12.75" x14ac:dyDescent="0.2">
      <c r="A1192" s="18"/>
      <c r="B1192" s="191"/>
      <c r="C1192" s="191"/>
      <c r="E1192" s="12"/>
      <c r="F1192" s="12"/>
      <c r="G1192" s="11"/>
      <c r="H1192" s="11"/>
      <c r="I1192" s="11"/>
      <c r="J1192" s="12"/>
      <c r="K1192" s="12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0"/>
      <c r="AA1192" s="14"/>
      <c r="AB1192" s="14"/>
      <c r="AC1192" s="14"/>
      <c r="AD1192" s="142"/>
      <c r="AE1192" s="139"/>
      <c r="AF1192" s="142"/>
      <c r="AG1192" s="142"/>
      <c r="AH1192" s="14"/>
      <c r="AI1192" s="14"/>
      <c r="AJ1192" s="14"/>
      <c r="AK1192" s="14"/>
      <c r="AL1192" s="143"/>
      <c r="AM1192" s="143"/>
      <c r="AN1192" s="143"/>
      <c r="AO1192" s="143"/>
      <c r="AP1192" s="20"/>
      <c r="AQ1192" s="14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</row>
    <row r="1193" spans="1:76" s="13" customFormat="1" ht="12.75" x14ac:dyDescent="0.2">
      <c r="A1193" s="18"/>
      <c r="B1193" s="191"/>
      <c r="C1193" s="191"/>
      <c r="E1193" s="12"/>
      <c r="F1193" s="12"/>
      <c r="G1193" s="11"/>
      <c r="H1193" s="11"/>
      <c r="I1193" s="11"/>
      <c r="J1193" s="12"/>
      <c r="K1193" s="12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0"/>
      <c r="AA1193" s="14"/>
      <c r="AB1193" s="14"/>
      <c r="AC1193" s="14"/>
      <c r="AD1193" s="142"/>
      <c r="AE1193" s="139"/>
      <c r="AF1193" s="142"/>
      <c r="AG1193" s="142"/>
      <c r="AH1193" s="14"/>
      <c r="AI1193" s="14"/>
      <c r="AJ1193" s="14"/>
      <c r="AK1193" s="14"/>
      <c r="AL1193" s="143"/>
      <c r="AM1193" s="143"/>
      <c r="AN1193" s="143"/>
      <c r="AO1193" s="143"/>
      <c r="AP1193" s="20"/>
      <c r="AQ1193" s="14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</row>
    <row r="1194" spans="1:76" s="12" customFormat="1" ht="12.75" x14ac:dyDescent="0.2">
      <c r="A1194" s="18"/>
      <c r="B1194" s="191"/>
      <c r="C1194" s="191"/>
      <c r="D1194" s="13"/>
      <c r="G1194" s="11"/>
      <c r="H1194" s="11"/>
      <c r="I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0"/>
      <c r="AA1194" s="14"/>
      <c r="AB1194" s="14"/>
      <c r="AC1194" s="14"/>
      <c r="AD1194" s="142"/>
      <c r="AE1194" s="139"/>
      <c r="AF1194" s="142"/>
      <c r="AG1194" s="142"/>
      <c r="AH1194" s="14"/>
      <c r="AI1194" s="14"/>
      <c r="AJ1194" s="14"/>
      <c r="AK1194" s="14"/>
      <c r="AL1194" s="143"/>
      <c r="AM1194" s="143"/>
      <c r="AN1194" s="143"/>
      <c r="AO1194" s="143"/>
      <c r="AP1194" s="20"/>
      <c r="AQ1194" s="14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</row>
    <row r="1195" spans="1:76" s="12" customFormat="1" ht="12.75" x14ac:dyDescent="0.2">
      <c r="A1195" s="18"/>
      <c r="B1195" s="191"/>
      <c r="C1195" s="191"/>
      <c r="D1195" s="13"/>
      <c r="G1195" s="11"/>
      <c r="H1195" s="11"/>
      <c r="I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0"/>
      <c r="AA1195" s="14"/>
      <c r="AB1195" s="14"/>
      <c r="AC1195" s="14"/>
      <c r="AD1195" s="142"/>
      <c r="AE1195" s="139"/>
      <c r="AF1195" s="142"/>
      <c r="AG1195" s="142"/>
      <c r="AH1195" s="14"/>
      <c r="AI1195" s="14"/>
      <c r="AJ1195" s="14"/>
      <c r="AK1195" s="14"/>
      <c r="AL1195" s="143"/>
      <c r="AM1195" s="143"/>
      <c r="AN1195" s="143"/>
      <c r="AO1195" s="143"/>
      <c r="AP1195" s="20"/>
      <c r="AQ1195" s="14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</row>
    <row r="1196" spans="1:76" s="12" customFormat="1" ht="12.75" x14ac:dyDescent="0.2">
      <c r="A1196" s="18"/>
      <c r="B1196" s="191"/>
      <c r="C1196" s="191"/>
      <c r="D1196" s="13"/>
      <c r="G1196" s="11"/>
      <c r="H1196" s="11"/>
      <c r="I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0"/>
      <c r="AA1196" s="14"/>
      <c r="AB1196" s="14"/>
      <c r="AC1196" s="14"/>
      <c r="AD1196" s="142"/>
      <c r="AE1196" s="139"/>
      <c r="AF1196" s="142"/>
      <c r="AG1196" s="142"/>
      <c r="AH1196" s="14"/>
      <c r="AI1196" s="14"/>
      <c r="AJ1196" s="14"/>
      <c r="AK1196" s="14"/>
      <c r="AL1196" s="143"/>
      <c r="AM1196" s="143"/>
      <c r="AN1196" s="143"/>
      <c r="AO1196" s="143"/>
      <c r="AP1196" s="20"/>
      <c r="AQ1196" s="14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</row>
    <row r="1197" spans="1:76" s="12" customFormat="1" ht="12.75" x14ac:dyDescent="0.2">
      <c r="A1197" s="18"/>
      <c r="B1197" s="191"/>
      <c r="C1197" s="191"/>
      <c r="D1197" s="13"/>
      <c r="G1197" s="11"/>
      <c r="H1197" s="11"/>
      <c r="I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0"/>
      <c r="AA1197" s="14"/>
      <c r="AB1197" s="14"/>
      <c r="AC1197" s="14"/>
      <c r="AD1197" s="142"/>
      <c r="AE1197" s="139"/>
      <c r="AF1197" s="142"/>
      <c r="AG1197" s="142"/>
      <c r="AH1197" s="14"/>
      <c r="AI1197" s="14"/>
      <c r="AJ1197" s="14"/>
      <c r="AK1197" s="14"/>
      <c r="AL1197" s="143"/>
      <c r="AM1197" s="143"/>
      <c r="AN1197" s="143"/>
      <c r="AO1197" s="143"/>
      <c r="AP1197" s="20"/>
      <c r="AQ1197" s="14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</row>
    <row r="1198" spans="1:76" s="12" customFormat="1" ht="12.75" x14ac:dyDescent="0.2">
      <c r="A1198" s="18"/>
      <c r="B1198" s="191"/>
      <c r="C1198" s="191"/>
      <c r="D1198" s="13"/>
      <c r="G1198" s="11"/>
      <c r="H1198" s="11"/>
      <c r="I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0"/>
      <c r="AA1198" s="14"/>
      <c r="AB1198" s="14"/>
      <c r="AC1198" s="14"/>
      <c r="AD1198" s="142"/>
      <c r="AE1198" s="139"/>
      <c r="AF1198" s="142"/>
      <c r="AG1198" s="142"/>
      <c r="AH1198" s="14"/>
      <c r="AI1198" s="14"/>
      <c r="AJ1198" s="14"/>
      <c r="AK1198" s="14"/>
      <c r="AL1198" s="143"/>
      <c r="AM1198" s="143"/>
      <c r="AN1198" s="143"/>
      <c r="AO1198" s="143"/>
      <c r="AP1198" s="20"/>
      <c r="AQ1198" s="14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</row>
    <row r="1199" spans="1:76" s="12" customFormat="1" ht="12.75" x14ac:dyDescent="0.2">
      <c r="A1199" s="18"/>
      <c r="B1199" s="191"/>
      <c r="C1199" s="191"/>
      <c r="D1199" s="13"/>
      <c r="G1199" s="11"/>
      <c r="H1199" s="11"/>
      <c r="I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0"/>
      <c r="AA1199" s="14"/>
      <c r="AB1199" s="14"/>
      <c r="AC1199" s="14"/>
      <c r="AD1199" s="142"/>
      <c r="AE1199" s="139"/>
      <c r="AF1199" s="142"/>
      <c r="AG1199" s="142"/>
      <c r="AH1199" s="14"/>
      <c r="AI1199" s="14"/>
      <c r="AJ1199" s="14"/>
      <c r="AK1199" s="14"/>
      <c r="AL1199" s="143"/>
      <c r="AM1199" s="143"/>
      <c r="AN1199" s="143"/>
      <c r="AO1199" s="143"/>
      <c r="AP1199" s="20"/>
      <c r="AQ1199" s="14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</row>
    <row r="1200" spans="1:76" s="12" customFormat="1" ht="12.75" x14ac:dyDescent="0.2">
      <c r="A1200" s="18"/>
      <c r="B1200" s="191"/>
      <c r="C1200" s="191"/>
      <c r="D1200" s="13"/>
      <c r="G1200" s="11"/>
      <c r="H1200" s="11"/>
      <c r="I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0"/>
      <c r="AA1200" s="14"/>
      <c r="AB1200" s="14"/>
      <c r="AC1200" s="14"/>
      <c r="AD1200" s="142"/>
      <c r="AE1200" s="139"/>
      <c r="AF1200" s="142"/>
      <c r="AG1200" s="142"/>
      <c r="AH1200" s="14"/>
      <c r="AI1200" s="14"/>
      <c r="AJ1200" s="14"/>
      <c r="AK1200" s="14"/>
      <c r="AL1200" s="143"/>
      <c r="AM1200" s="143"/>
      <c r="AN1200" s="143"/>
      <c r="AO1200" s="143"/>
      <c r="AP1200" s="20"/>
      <c r="AQ1200" s="14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</row>
    <row r="1201" spans="1:76" s="12" customFormat="1" ht="12.75" x14ac:dyDescent="0.2">
      <c r="A1201" s="18"/>
      <c r="B1201" s="191"/>
      <c r="C1201" s="191"/>
      <c r="D1201" s="13"/>
      <c r="G1201" s="11"/>
      <c r="H1201" s="11"/>
      <c r="I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0"/>
      <c r="AA1201" s="14"/>
      <c r="AB1201" s="14"/>
      <c r="AC1201" s="14"/>
      <c r="AD1201" s="142"/>
      <c r="AE1201" s="139"/>
      <c r="AF1201" s="142"/>
      <c r="AG1201" s="142"/>
      <c r="AH1201" s="14"/>
      <c r="AI1201" s="14"/>
      <c r="AJ1201" s="14"/>
      <c r="AK1201" s="14"/>
      <c r="AL1201" s="143"/>
      <c r="AM1201" s="143"/>
      <c r="AN1201" s="143"/>
      <c r="AO1201" s="143"/>
      <c r="AP1201" s="20"/>
      <c r="AQ1201" s="14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</row>
    <row r="1202" spans="1:76" s="12" customFormat="1" ht="12.75" x14ac:dyDescent="0.2">
      <c r="A1202" s="18"/>
      <c r="B1202" s="191"/>
      <c r="C1202" s="191"/>
      <c r="D1202" s="13"/>
      <c r="G1202" s="11"/>
      <c r="H1202" s="11"/>
      <c r="I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0"/>
      <c r="AA1202" s="14"/>
      <c r="AB1202" s="14"/>
      <c r="AC1202" s="14"/>
      <c r="AD1202" s="142"/>
      <c r="AE1202" s="139"/>
      <c r="AF1202" s="142"/>
      <c r="AG1202" s="142"/>
      <c r="AH1202" s="14"/>
      <c r="AI1202" s="14"/>
      <c r="AJ1202" s="14"/>
      <c r="AK1202" s="14"/>
      <c r="AL1202" s="143"/>
      <c r="AM1202" s="143"/>
      <c r="AN1202" s="143"/>
      <c r="AO1202" s="143"/>
      <c r="AP1202" s="20"/>
      <c r="AQ1202" s="14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</row>
    <row r="1203" spans="1:76" s="12" customFormat="1" ht="12.75" x14ac:dyDescent="0.2">
      <c r="A1203" s="18"/>
      <c r="B1203" s="191"/>
      <c r="C1203" s="191"/>
      <c r="D1203" s="13"/>
      <c r="G1203" s="11"/>
      <c r="H1203" s="11"/>
      <c r="I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0"/>
      <c r="AA1203" s="14"/>
      <c r="AB1203" s="14"/>
      <c r="AC1203" s="14"/>
      <c r="AD1203" s="142"/>
      <c r="AE1203" s="139"/>
      <c r="AF1203" s="142"/>
      <c r="AG1203" s="142"/>
      <c r="AH1203" s="14"/>
      <c r="AI1203" s="14"/>
      <c r="AJ1203" s="14"/>
      <c r="AK1203" s="14"/>
      <c r="AL1203" s="143"/>
      <c r="AM1203" s="143"/>
      <c r="AN1203" s="143"/>
      <c r="AO1203" s="143"/>
      <c r="AP1203" s="20"/>
      <c r="AQ1203" s="14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</row>
    <row r="1204" spans="1:76" s="12" customFormat="1" ht="12.75" x14ac:dyDescent="0.2">
      <c r="A1204" s="18"/>
      <c r="B1204" s="191"/>
      <c r="C1204" s="191"/>
      <c r="D1204" s="13"/>
      <c r="G1204" s="11"/>
      <c r="H1204" s="11"/>
      <c r="I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0"/>
      <c r="AA1204" s="14"/>
      <c r="AB1204" s="14"/>
      <c r="AC1204" s="14"/>
      <c r="AD1204" s="142"/>
      <c r="AE1204" s="139"/>
      <c r="AF1204" s="142"/>
      <c r="AG1204" s="142"/>
      <c r="AH1204" s="14"/>
      <c r="AI1204" s="14"/>
      <c r="AJ1204" s="14"/>
      <c r="AK1204" s="14"/>
      <c r="AL1204" s="143"/>
      <c r="AM1204" s="143"/>
      <c r="AN1204" s="143"/>
      <c r="AO1204" s="143"/>
      <c r="AP1204" s="20"/>
      <c r="AQ1204" s="14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</row>
    <row r="1205" spans="1:76" s="12" customFormat="1" ht="12.75" x14ac:dyDescent="0.2">
      <c r="A1205" s="18"/>
      <c r="B1205" s="191"/>
      <c r="C1205" s="191"/>
      <c r="D1205" s="13"/>
      <c r="G1205" s="11"/>
      <c r="H1205" s="11"/>
      <c r="I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0"/>
      <c r="AA1205" s="14"/>
      <c r="AB1205" s="14"/>
      <c r="AC1205" s="14"/>
      <c r="AD1205" s="142"/>
      <c r="AE1205" s="139"/>
      <c r="AF1205" s="142"/>
      <c r="AG1205" s="142"/>
      <c r="AH1205" s="14"/>
      <c r="AI1205" s="14"/>
      <c r="AJ1205" s="14"/>
      <c r="AK1205" s="14"/>
      <c r="AL1205" s="143"/>
      <c r="AM1205" s="143"/>
      <c r="AN1205" s="143"/>
      <c r="AO1205" s="143"/>
      <c r="AP1205" s="20"/>
      <c r="AQ1205" s="14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</row>
    <row r="1206" spans="1:76" s="12" customFormat="1" ht="12.75" x14ac:dyDescent="0.2">
      <c r="A1206" s="18"/>
      <c r="B1206" s="191"/>
      <c r="C1206" s="191"/>
      <c r="D1206" s="13"/>
      <c r="G1206" s="11"/>
      <c r="H1206" s="11"/>
      <c r="I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0"/>
      <c r="AA1206" s="14"/>
      <c r="AB1206" s="14"/>
      <c r="AC1206" s="14"/>
      <c r="AD1206" s="142"/>
      <c r="AE1206" s="139"/>
      <c r="AF1206" s="142"/>
      <c r="AG1206" s="142"/>
      <c r="AH1206" s="14"/>
      <c r="AI1206" s="14"/>
      <c r="AJ1206" s="14"/>
      <c r="AK1206" s="14"/>
      <c r="AL1206" s="143"/>
      <c r="AM1206" s="143"/>
      <c r="AN1206" s="143"/>
      <c r="AO1206" s="143"/>
      <c r="AP1206" s="20"/>
      <c r="AQ1206" s="14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</row>
    <row r="1207" spans="1:76" s="12" customFormat="1" ht="12.75" x14ac:dyDescent="0.2">
      <c r="A1207" s="18"/>
      <c r="B1207" s="191"/>
      <c r="C1207" s="191"/>
      <c r="D1207" s="13"/>
      <c r="G1207" s="11"/>
      <c r="H1207" s="11"/>
      <c r="I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0"/>
      <c r="AA1207" s="14"/>
      <c r="AB1207" s="14"/>
      <c r="AC1207" s="14"/>
      <c r="AD1207" s="142"/>
      <c r="AE1207" s="139"/>
      <c r="AF1207" s="142"/>
      <c r="AG1207" s="142"/>
      <c r="AH1207" s="14"/>
      <c r="AI1207" s="14"/>
      <c r="AJ1207" s="14"/>
      <c r="AK1207" s="14"/>
      <c r="AL1207" s="143"/>
      <c r="AM1207" s="143"/>
      <c r="AN1207" s="143"/>
      <c r="AO1207" s="143"/>
      <c r="AP1207" s="20"/>
      <c r="AQ1207" s="14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</row>
    <row r="1208" spans="1:76" s="12" customFormat="1" ht="12.75" x14ac:dyDescent="0.2">
      <c r="A1208" s="18"/>
      <c r="B1208" s="191"/>
      <c r="C1208" s="191"/>
      <c r="D1208" s="13"/>
      <c r="G1208" s="11"/>
      <c r="H1208" s="11"/>
      <c r="I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0"/>
      <c r="AA1208" s="14"/>
      <c r="AB1208" s="14"/>
      <c r="AC1208" s="14"/>
      <c r="AD1208" s="142"/>
      <c r="AE1208" s="139"/>
      <c r="AF1208" s="142"/>
      <c r="AG1208" s="142"/>
      <c r="AH1208" s="14"/>
      <c r="AI1208" s="14"/>
      <c r="AJ1208" s="14"/>
      <c r="AK1208" s="14"/>
      <c r="AL1208" s="143"/>
      <c r="AM1208" s="143"/>
      <c r="AN1208" s="143"/>
      <c r="AO1208" s="143"/>
      <c r="AP1208" s="20"/>
      <c r="AQ1208" s="14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</row>
    <row r="1209" spans="1:76" s="12" customFormat="1" ht="12.75" x14ac:dyDescent="0.2">
      <c r="A1209" s="18"/>
      <c r="B1209" s="191"/>
      <c r="C1209" s="191"/>
      <c r="D1209" s="13"/>
      <c r="G1209" s="11"/>
      <c r="H1209" s="11"/>
      <c r="I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0"/>
      <c r="AA1209" s="14"/>
      <c r="AB1209" s="14"/>
      <c r="AC1209" s="14"/>
      <c r="AD1209" s="142"/>
      <c r="AE1209" s="139"/>
      <c r="AF1209" s="142"/>
      <c r="AG1209" s="142"/>
      <c r="AH1209" s="14"/>
      <c r="AI1209" s="14"/>
      <c r="AJ1209" s="14"/>
      <c r="AK1209" s="14"/>
      <c r="AL1209" s="143"/>
      <c r="AM1209" s="143"/>
      <c r="AN1209" s="143"/>
      <c r="AO1209" s="143"/>
      <c r="AP1209" s="20"/>
      <c r="AQ1209" s="14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</row>
    <row r="1210" spans="1:76" s="12" customFormat="1" ht="12.75" x14ac:dyDescent="0.2">
      <c r="A1210" s="18"/>
      <c r="B1210" s="191"/>
      <c r="C1210" s="191"/>
      <c r="D1210" s="13"/>
      <c r="G1210" s="11"/>
      <c r="H1210" s="11"/>
      <c r="I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0"/>
      <c r="AA1210" s="14"/>
      <c r="AB1210" s="14"/>
      <c r="AC1210" s="14"/>
      <c r="AD1210" s="142"/>
      <c r="AE1210" s="139"/>
      <c r="AF1210" s="142"/>
      <c r="AG1210" s="142"/>
      <c r="AH1210" s="14"/>
      <c r="AI1210" s="14"/>
      <c r="AJ1210" s="14"/>
      <c r="AK1210" s="14"/>
      <c r="AL1210" s="143"/>
      <c r="AM1210" s="143"/>
      <c r="AN1210" s="143"/>
      <c r="AO1210" s="143"/>
      <c r="AP1210" s="20"/>
      <c r="AQ1210" s="14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</row>
    <row r="1211" spans="1:76" s="12" customFormat="1" ht="12.75" x14ac:dyDescent="0.2">
      <c r="A1211" s="18"/>
      <c r="B1211" s="191"/>
      <c r="C1211" s="191"/>
      <c r="D1211" s="13"/>
      <c r="G1211" s="11"/>
      <c r="H1211" s="11"/>
      <c r="I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0"/>
      <c r="AA1211" s="14"/>
      <c r="AB1211" s="14"/>
      <c r="AC1211" s="14"/>
      <c r="AD1211" s="142"/>
      <c r="AE1211" s="139"/>
      <c r="AF1211" s="142"/>
      <c r="AG1211" s="142"/>
      <c r="AH1211" s="14"/>
      <c r="AI1211" s="14"/>
      <c r="AJ1211" s="14"/>
      <c r="AK1211" s="14"/>
      <c r="AL1211" s="143"/>
      <c r="AM1211" s="143"/>
      <c r="AN1211" s="143"/>
      <c r="AO1211" s="143"/>
      <c r="AP1211" s="20"/>
      <c r="AQ1211" s="14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</row>
    <row r="1212" spans="1:76" s="12" customFormat="1" ht="12.75" x14ac:dyDescent="0.2">
      <c r="A1212" s="18"/>
      <c r="B1212" s="191"/>
      <c r="C1212" s="191"/>
      <c r="D1212" s="13"/>
      <c r="G1212" s="11"/>
      <c r="H1212" s="11"/>
      <c r="I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0"/>
      <c r="AA1212" s="14"/>
      <c r="AB1212" s="14"/>
      <c r="AC1212" s="14"/>
      <c r="AD1212" s="142"/>
      <c r="AE1212" s="139"/>
      <c r="AF1212" s="142"/>
      <c r="AG1212" s="142"/>
      <c r="AH1212" s="14"/>
      <c r="AI1212" s="14"/>
      <c r="AJ1212" s="14"/>
      <c r="AK1212" s="14"/>
      <c r="AL1212" s="143"/>
      <c r="AM1212" s="143"/>
      <c r="AN1212" s="143"/>
      <c r="AO1212" s="143"/>
      <c r="AP1212" s="20"/>
      <c r="AQ1212" s="14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</row>
    <row r="1213" spans="1:76" s="12" customFormat="1" ht="12.75" x14ac:dyDescent="0.2">
      <c r="A1213" s="18"/>
      <c r="B1213" s="191"/>
      <c r="C1213" s="191"/>
      <c r="D1213" s="13"/>
      <c r="G1213" s="11"/>
      <c r="H1213" s="11"/>
      <c r="I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0"/>
      <c r="AA1213" s="14"/>
      <c r="AB1213" s="14"/>
      <c r="AC1213" s="14"/>
      <c r="AD1213" s="142"/>
      <c r="AE1213" s="139"/>
      <c r="AF1213" s="142"/>
      <c r="AG1213" s="142"/>
      <c r="AH1213" s="14"/>
      <c r="AI1213" s="14"/>
      <c r="AJ1213" s="14"/>
      <c r="AK1213" s="14"/>
      <c r="AL1213" s="143"/>
      <c r="AM1213" s="143"/>
      <c r="AN1213" s="143"/>
      <c r="AO1213" s="143"/>
      <c r="AP1213" s="20"/>
      <c r="AQ1213" s="14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</row>
    <row r="1214" spans="1:76" s="12" customFormat="1" ht="12.75" x14ac:dyDescent="0.2">
      <c r="A1214" s="18"/>
      <c r="B1214" s="191"/>
      <c r="C1214" s="191"/>
      <c r="D1214" s="13"/>
      <c r="G1214" s="11"/>
      <c r="H1214" s="11"/>
      <c r="I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0"/>
      <c r="AA1214" s="14"/>
      <c r="AB1214" s="14"/>
      <c r="AC1214" s="14"/>
      <c r="AD1214" s="142"/>
      <c r="AE1214" s="139"/>
      <c r="AF1214" s="142"/>
      <c r="AG1214" s="142"/>
      <c r="AH1214" s="14"/>
      <c r="AI1214" s="14"/>
      <c r="AJ1214" s="14"/>
      <c r="AK1214" s="14"/>
      <c r="AL1214" s="143"/>
      <c r="AM1214" s="143"/>
      <c r="AN1214" s="143"/>
      <c r="AO1214" s="143"/>
      <c r="AP1214" s="20"/>
      <c r="AQ1214" s="14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</row>
    <row r="1215" spans="1:76" s="12" customFormat="1" ht="12.75" x14ac:dyDescent="0.2">
      <c r="A1215" s="18"/>
      <c r="B1215" s="191"/>
      <c r="C1215" s="191"/>
      <c r="D1215" s="13"/>
      <c r="G1215" s="11"/>
      <c r="H1215" s="11"/>
      <c r="I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0"/>
      <c r="AA1215" s="14"/>
      <c r="AB1215" s="14"/>
      <c r="AC1215" s="14"/>
      <c r="AD1215" s="142"/>
      <c r="AE1215" s="139"/>
      <c r="AF1215" s="142"/>
      <c r="AG1215" s="142"/>
      <c r="AH1215" s="14"/>
      <c r="AI1215" s="14"/>
      <c r="AJ1215" s="14"/>
      <c r="AK1215" s="14"/>
      <c r="AL1215" s="143"/>
      <c r="AM1215" s="143"/>
      <c r="AN1215" s="143"/>
      <c r="AO1215" s="143"/>
      <c r="AP1215" s="20"/>
      <c r="AQ1215" s="14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</row>
    <row r="1216" spans="1:76" s="12" customFormat="1" ht="12.75" x14ac:dyDescent="0.2">
      <c r="A1216" s="18"/>
      <c r="B1216" s="191"/>
      <c r="C1216" s="191"/>
      <c r="D1216" s="13"/>
      <c r="G1216" s="11"/>
      <c r="H1216" s="11"/>
      <c r="I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0"/>
      <c r="AA1216" s="14"/>
      <c r="AB1216" s="14"/>
      <c r="AC1216" s="14"/>
      <c r="AD1216" s="142"/>
      <c r="AE1216" s="139"/>
      <c r="AF1216" s="142"/>
      <c r="AG1216" s="142"/>
      <c r="AH1216" s="14"/>
      <c r="AI1216" s="14"/>
      <c r="AJ1216" s="14"/>
      <c r="AK1216" s="14"/>
      <c r="AL1216" s="143"/>
      <c r="AM1216" s="143"/>
      <c r="AN1216" s="143"/>
      <c r="AO1216" s="143"/>
      <c r="AP1216" s="20"/>
      <c r="AQ1216" s="14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</row>
    <row r="1217" spans="1:76" s="12" customFormat="1" ht="12.75" x14ac:dyDescent="0.2">
      <c r="A1217" s="18"/>
      <c r="B1217" s="191"/>
      <c r="C1217" s="191"/>
      <c r="D1217" s="13"/>
      <c r="G1217" s="11"/>
      <c r="H1217" s="11"/>
      <c r="I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0"/>
      <c r="AA1217" s="14"/>
      <c r="AB1217" s="14"/>
      <c r="AC1217" s="14"/>
      <c r="AD1217" s="142"/>
      <c r="AE1217" s="139"/>
      <c r="AF1217" s="142"/>
      <c r="AG1217" s="142"/>
      <c r="AH1217" s="14"/>
      <c r="AI1217" s="14"/>
      <c r="AJ1217" s="14"/>
      <c r="AK1217" s="14"/>
      <c r="AL1217" s="143"/>
      <c r="AM1217" s="143"/>
      <c r="AN1217" s="143"/>
      <c r="AO1217" s="143"/>
      <c r="AP1217" s="20"/>
      <c r="AQ1217" s="14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</row>
    <row r="1218" spans="1:76" s="12" customFormat="1" ht="12.75" x14ac:dyDescent="0.2">
      <c r="A1218" s="18"/>
      <c r="B1218" s="191"/>
      <c r="C1218" s="191"/>
      <c r="D1218" s="13"/>
      <c r="G1218" s="11"/>
      <c r="H1218" s="11"/>
      <c r="I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0"/>
      <c r="AA1218" s="14"/>
      <c r="AB1218" s="14"/>
      <c r="AC1218" s="14"/>
      <c r="AD1218" s="142"/>
      <c r="AE1218" s="139"/>
      <c r="AF1218" s="142"/>
      <c r="AG1218" s="142"/>
      <c r="AH1218" s="14"/>
      <c r="AI1218" s="14"/>
      <c r="AJ1218" s="14"/>
      <c r="AK1218" s="14"/>
      <c r="AL1218" s="143"/>
      <c r="AM1218" s="143"/>
      <c r="AN1218" s="143"/>
      <c r="AO1218" s="143"/>
      <c r="AP1218" s="20"/>
      <c r="AQ1218" s="14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</row>
    <row r="1219" spans="1:76" s="12" customFormat="1" ht="12.75" x14ac:dyDescent="0.2">
      <c r="A1219" s="18"/>
      <c r="B1219" s="191"/>
      <c r="C1219" s="191"/>
      <c r="D1219" s="13"/>
      <c r="G1219" s="11"/>
      <c r="H1219" s="11"/>
      <c r="I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0"/>
      <c r="AA1219" s="14"/>
      <c r="AB1219" s="14"/>
      <c r="AC1219" s="14"/>
      <c r="AD1219" s="142"/>
      <c r="AE1219" s="139"/>
      <c r="AF1219" s="142"/>
      <c r="AG1219" s="142"/>
      <c r="AH1219" s="14"/>
      <c r="AI1219" s="14"/>
      <c r="AJ1219" s="14"/>
      <c r="AK1219" s="14"/>
      <c r="AL1219" s="143"/>
      <c r="AM1219" s="143"/>
      <c r="AN1219" s="143"/>
      <c r="AO1219" s="143"/>
      <c r="AP1219" s="20"/>
      <c r="AQ1219" s="14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</row>
    <row r="1220" spans="1:76" s="12" customFormat="1" ht="12.75" x14ac:dyDescent="0.2">
      <c r="A1220" s="18"/>
      <c r="B1220" s="191"/>
      <c r="C1220" s="191"/>
      <c r="D1220" s="13"/>
      <c r="G1220" s="11"/>
      <c r="H1220" s="11"/>
      <c r="I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0"/>
      <c r="AA1220" s="14"/>
      <c r="AB1220" s="14"/>
      <c r="AC1220" s="14"/>
      <c r="AD1220" s="142"/>
      <c r="AE1220" s="139"/>
      <c r="AF1220" s="142"/>
      <c r="AG1220" s="142"/>
      <c r="AH1220" s="14"/>
      <c r="AI1220" s="14"/>
      <c r="AJ1220" s="14"/>
      <c r="AK1220" s="14"/>
      <c r="AL1220" s="143"/>
      <c r="AM1220" s="143"/>
      <c r="AN1220" s="143"/>
      <c r="AO1220" s="143"/>
      <c r="AP1220" s="20"/>
      <c r="AQ1220" s="14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</row>
    <row r="1221" spans="1:76" s="12" customFormat="1" ht="12.75" x14ac:dyDescent="0.2">
      <c r="A1221" s="18"/>
      <c r="B1221" s="191"/>
      <c r="C1221" s="191"/>
      <c r="D1221" s="13"/>
      <c r="G1221" s="11"/>
      <c r="H1221" s="11"/>
      <c r="I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0"/>
      <c r="AA1221" s="14"/>
      <c r="AB1221" s="14"/>
      <c r="AC1221" s="14"/>
      <c r="AD1221" s="142"/>
      <c r="AE1221" s="139"/>
      <c r="AF1221" s="142"/>
      <c r="AG1221" s="142"/>
      <c r="AH1221" s="14"/>
      <c r="AI1221" s="14"/>
      <c r="AJ1221" s="14"/>
      <c r="AK1221" s="14"/>
      <c r="AL1221" s="143"/>
      <c r="AM1221" s="143"/>
      <c r="AN1221" s="143"/>
      <c r="AO1221" s="143"/>
      <c r="AP1221" s="20"/>
      <c r="AQ1221" s="14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</row>
    <row r="1222" spans="1:76" s="12" customFormat="1" ht="12.75" x14ac:dyDescent="0.2">
      <c r="A1222" s="18"/>
      <c r="B1222" s="191"/>
      <c r="C1222" s="191"/>
      <c r="D1222" s="13"/>
      <c r="G1222" s="11"/>
      <c r="H1222" s="11"/>
      <c r="I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0"/>
      <c r="AA1222" s="14"/>
      <c r="AB1222" s="14"/>
      <c r="AC1222" s="14"/>
      <c r="AD1222" s="142"/>
      <c r="AE1222" s="139"/>
      <c r="AF1222" s="142"/>
      <c r="AG1222" s="142"/>
      <c r="AH1222" s="14"/>
      <c r="AI1222" s="14"/>
      <c r="AJ1222" s="14"/>
      <c r="AK1222" s="14"/>
      <c r="AL1222" s="143"/>
      <c r="AM1222" s="143"/>
      <c r="AN1222" s="143"/>
      <c r="AO1222" s="143"/>
      <c r="AP1222" s="20"/>
      <c r="AQ1222" s="14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</row>
    <row r="1223" spans="1:76" s="12" customFormat="1" ht="12.75" x14ac:dyDescent="0.2">
      <c r="A1223" s="18"/>
      <c r="B1223" s="191"/>
      <c r="C1223" s="191"/>
      <c r="D1223" s="13"/>
      <c r="G1223" s="11"/>
      <c r="H1223" s="11"/>
      <c r="I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0"/>
      <c r="AA1223" s="14"/>
      <c r="AB1223" s="14"/>
      <c r="AC1223" s="14"/>
      <c r="AD1223" s="142"/>
      <c r="AE1223" s="139"/>
      <c r="AF1223" s="142"/>
      <c r="AG1223" s="142"/>
      <c r="AH1223" s="14"/>
      <c r="AI1223" s="14"/>
      <c r="AJ1223" s="14"/>
      <c r="AK1223" s="14"/>
      <c r="AL1223" s="143"/>
      <c r="AM1223" s="143"/>
      <c r="AN1223" s="143"/>
      <c r="AO1223" s="143"/>
      <c r="AP1223" s="20"/>
      <c r="AQ1223" s="14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</row>
    <row r="1224" spans="1:76" s="12" customFormat="1" ht="12.75" x14ac:dyDescent="0.2">
      <c r="A1224" s="18"/>
      <c r="B1224" s="191"/>
      <c r="C1224" s="191"/>
      <c r="D1224" s="13"/>
      <c r="G1224" s="11"/>
      <c r="H1224" s="11"/>
      <c r="I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0"/>
      <c r="AA1224" s="14"/>
      <c r="AB1224" s="14"/>
      <c r="AC1224" s="14"/>
      <c r="AD1224" s="142"/>
      <c r="AE1224" s="139"/>
      <c r="AF1224" s="142"/>
      <c r="AG1224" s="142"/>
      <c r="AH1224" s="14"/>
      <c r="AI1224" s="14"/>
      <c r="AJ1224" s="14"/>
      <c r="AK1224" s="14"/>
      <c r="AL1224" s="143"/>
      <c r="AM1224" s="143"/>
      <c r="AN1224" s="143"/>
      <c r="AO1224" s="143"/>
      <c r="AP1224" s="20"/>
      <c r="AQ1224" s="14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</row>
    <row r="1225" spans="1:76" s="12" customFormat="1" ht="12.75" x14ac:dyDescent="0.2">
      <c r="A1225" s="18"/>
      <c r="B1225" s="191"/>
      <c r="C1225" s="191"/>
      <c r="D1225" s="13"/>
      <c r="G1225" s="11"/>
      <c r="H1225" s="11"/>
      <c r="I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0"/>
      <c r="AA1225" s="14"/>
      <c r="AB1225" s="14"/>
      <c r="AC1225" s="14"/>
      <c r="AD1225" s="142"/>
      <c r="AE1225" s="139"/>
      <c r="AF1225" s="142"/>
      <c r="AG1225" s="142"/>
      <c r="AH1225" s="14"/>
      <c r="AI1225" s="14"/>
      <c r="AJ1225" s="14"/>
      <c r="AK1225" s="14"/>
      <c r="AL1225" s="143"/>
      <c r="AM1225" s="143"/>
      <c r="AN1225" s="143"/>
      <c r="AO1225" s="143"/>
      <c r="AP1225" s="20"/>
      <c r="AQ1225" s="14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</row>
    <row r="1226" spans="1:76" s="12" customFormat="1" ht="12.75" x14ac:dyDescent="0.2">
      <c r="A1226" s="18"/>
      <c r="B1226" s="191"/>
      <c r="C1226" s="191"/>
      <c r="D1226" s="13"/>
      <c r="G1226" s="11"/>
      <c r="H1226" s="11"/>
      <c r="I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0"/>
      <c r="AA1226" s="14"/>
      <c r="AB1226" s="14"/>
      <c r="AC1226" s="14"/>
      <c r="AD1226" s="142"/>
      <c r="AE1226" s="139"/>
      <c r="AF1226" s="142"/>
      <c r="AG1226" s="142"/>
      <c r="AH1226" s="14"/>
      <c r="AI1226" s="14"/>
      <c r="AJ1226" s="14"/>
      <c r="AK1226" s="14"/>
      <c r="AL1226" s="143"/>
      <c r="AM1226" s="143"/>
      <c r="AN1226" s="143"/>
      <c r="AO1226" s="143"/>
      <c r="AP1226" s="20"/>
      <c r="AQ1226" s="14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</row>
    <row r="1227" spans="1:76" s="12" customFormat="1" ht="12.75" x14ac:dyDescent="0.2">
      <c r="A1227" s="18"/>
      <c r="B1227" s="191"/>
      <c r="C1227" s="191"/>
      <c r="D1227" s="13"/>
      <c r="G1227" s="11"/>
      <c r="H1227" s="11"/>
      <c r="I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0"/>
      <c r="AA1227" s="14"/>
      <c r="AB1227" s="14"/>
      <c r="AC1227" s="14"/>
      <c r="AD1227" s="142"/>
      <c r="AE1227" s="139"/>
      <c r="AF1227" s="142"/>
      <c r="AG1227" s="142"/>
      <c r="AH1227" s="14"/>
      <c r="AI1227" s="14"/>
      <c r="AJ1227" s="14"/>
      <c r="AK1227" s="14"/>
      <c r="AL1227" s="143"/>
      <c r="AM1227" s="143"/>
      <c r="AN1227" s="143"/>
      <c r="AO1227" s="143"/>
      <c r="AP1227" s="20"/>
      <c r="AQ1227" s="14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</row>
    <row r="1228" spans="1:76" s="12" customFormat="1" ht="12.75" x14ac:dyDescent="0.2">
      <c r="A1228" s="18"/>
      <c r="B1228" s="191"/>
      <c r="C1228" s="191"/>
      <c r="D1228" s="13"/>
      <c r="G1228" s="11"/>
      <c r="H1228" s="11"/>
      <c r="I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0"/>
      <c r="AA1228" s="14"/>
      <c r="AB1228" s="14"/>
      <c r="AC1228" s="14"/>
      <c r="AD1228" s="142"/>
      <c r="AE1228" s="139"/>
      <c r="AF1228" s="142"/>
      <c r="AG1228" s="142"/>
      <c r="AH1228" s="14"/>
      <c r="AI1228" s="14"/>
      <c r="AJ1228" s="14"/>
      <c r="AK1228" s="14"/>
      <c r="AL1228" s="143"/>
      <c r="AM1228" s="143"/>
      <c r="AN1228" s="143"/>
      <c r="AO1228" s="143"/>
      <c r="AP1228" s="20"/>
      <c r="AQ1228" s="14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</row>
    <row r="1229" spans="1:76" s="12" customFormat="1" ht="12.75" x14ac:dyDescent="0.2">
      <c r="A1229" s="18"/>
      <c r="B1229" s="191"/>
      <c r="C1229" s="191"/>
      <c r="D1229" s="13"/>
      <c r="G1229" s="11"/>
      <c r="H1229" s="11"/>
      <c r="I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0"/>
      <c r="AA1229" s="14"/>
      <c r="AB1229" s="14"/>
      <c r="AC1229" s="14"/>
      <c r="AD1229" s="142"/>
      <c r="AE1229" s="139"/>
      <c r="AF1229" s="142"/>
      <c r="AG1229" s="142"/>
      <c r="AH1229" s="14"/>
      <c r="AI1229" s="14"/>
      <c r="AJ1229" s="14"/>
      <c r="AK1229" s="14"/>
      <c r="AL1229" s="143"/>
      <c r="AM1229" s="143"/>
      <c r="AN1229" s="143"/>
      <c r="AO1229" s="143"/>
      <c r="AP1229" s="20"/>
      <c r="AQ1229" s="14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</row>
    <row r="1230" spans="1:76" s="12" customFormat="1" ht="12.75" x14ac:dyDescent="0.2">
      <c r="A1230" s="18"/>
      <c r="B1230" s="191"/>
      <c r="C1230" s="191"/>
      <c r="D1230" s="13"/>
      <c r="G1230" s="11"/>
      <c r="H1230" s="11"/>
      <c r="I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0"/>
      <c r="AA1230" s="14"/>
      <c r="AB1230" s="14"/>
      <c r="AC1230" s="14"/>
      <c r="AD1230" s="142"/>
      <c r="AE1230" s="139"/>
      <c r="AF1230" s="142"/>
      <c r="AG1230" s="142"/>
      <c r="AH1230" s="14"/>
      <c r="AI1230" s="14"/>
      <c r="AJ1230" s="14"/>
      <c r="AK1230" s="14"/>
      <c r="AL1230" s="143"/>
      <c r="AM1230" s="143"/>
      <c r="AN1230" s="143"/>
      <c r="AO1230" s="143"/>
      <c r="AP1230" s="20"/>
      <c r="AQ1230" s="14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</row>
    <row r="1231" spans="1:76" s="12" customFormat="1" ht="12.75" x14ac:dyDescent="0.2">
      <c r="A1231" s="18"/>
      <c r="B1231" s="191"/>
      <c r="C1231" s="191"/>
      <c r="D1231" s="13"/>
      <c r="G1231" s="11"/>
      <c r="H1231" s="11"/>
      <c r="I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0"/>
      <c r="AA1231" s="14"/>
      <c r="AB1231" s="14"/>
      <c r="AC1231" s="14"/>
      <c r="AD1231" s="142"/>
      <c r="AE1231" s="139"/>
      <c r="AF1231" s="142"/>
      <c r="AG1231" s="142"/>
      <c r="AH1231" s="14"/>
      <c r="AI1231" s="14"/>
      <c r="AJ1231" s="14"/>
      <c r="AK1231" s="14"/>
      <c r="AL1231" s="143"/>
      <c r="AM1231" s="143"/>
      <c r="AN1231" s="143"/>
      <c r="AO1231" s="143"/>
      <c r="AP1231" s="20"/>
      <c r="AQ1231" s="14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</row>
    <row r="1232" spans="1:76" s="12" customFormat="1" ht="12.75" x14ac:dyDescent="0.2">
      <c r="A1232" s="18"/>
      <c r="B1232" s="191"/>
      <c r="C1232" s="191"/>
      <c r="D1232" s="13"/>
      <c r="G1232" s="11"/>
      <c r="H1232" s="11"/>
      <c r="I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0"/>
      <c r="AA1232" s="14"/>
      <c r="AB1232" s="14"/>
      <c r="AC1232" s="14"/>
      <c r="AD1232" s="142"/>
      <c r="AE1232" s="139"/>
      <c r="AF1232" s="142"/>
      <c r="AG1232" s="142"/>
      <c r="AH1232" s="14"/>
      <c r="AI1232" s="14"/>
      <c r="AJ1232" s="14"/>
      <c r="AK1232" s="14"/>
      <c r="AL1232" s="143"/>
      <c r="AM1232" s="143"/>
      <c r="AN1232" s="143"/>
      <c r="AO1232" s="143"/>
      <c r="AP1232" s="20"/>
      <c r="AQ1232" s="14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</row>
    <row r="1233" spans="1:76" s="12" customFormat="1" ht="12.75" x14ac:dyDescent="0.2">
      <c r="A1233" s="18"/>
      <c r="B1233" s="191"/>
      <c r="C1233" s="191"/>
      <c r="D1233" s="13"/>
      <c r="G1233" s="11"/>
      <c r="H1233" s="11"/>
      <c r="I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0"/>
      <c r="AA1233" s="14"/>
      <c r="AB1233" s="14"/>
      <c r="AC1233" s="14"/>
      <c r="AD1233" s="142"/>
      <c r="AE1233" s="139"/>
      <c r="AF1233" s="142"/>
      <c r="AG1233" s="142"/>
      <c r="AH1233" s="14"/>
      <c r="AI1233" s="14"/>
      <c r="AJ1233" s="14"/>
      <c r="AK1233" s="14"/>
      <c r="AL1233" s="143"/>
      <c r="AM1233" s="143"/>
      <c r="AN1233" s="143"/>
      <c r="AO1233" s="143"/>
      <c r="AP1233" s="20"/>
      <c r="AQ1233" s="14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</row>
    <row r="1234" spans="1:76" s="12" customFormat="1" ht="12.75" x14ac:dyDescent="0.2">
      <c r="A1234" s="18"/>
      <c r="B1234" s="191"/>
      <c r="C1234" s="191"/>
      <c r="D1234" s="13"/>
      <c r="G1234" s="11"/>
      <c r="H1234" s="11"/>
      <c r="I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0"/>
      <c r="AA1234" s="14"/>
      <c r="AB1234" s="14"/>
      <c r="AC1234" s="14"/>
      <c r="AD1234" s="142"/>
      <c r="AE1234" s="139"/>
      <c r="AF1234" s="142"/>
      <c r="AG1234" s="142"/>
      <c r="AH1234" s="14"/>
      <c r="AI1234" s="14"/>
      <c r="AJ1234" s="14"/>
      <c r="AK1234" s="14"/>
      <c r="AL1234" s="143"/>
      <c r="AM1234" s="143"/>
      <c r="AN1234" s="143"/>
      <c r="AO1234" s="143"/>
      <c r="AP1234" s="20"/>
      <c r="AQ1234" s="14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</row>
    <row r="1235" spans="1:76" s="12" customFormat="1" ht="12.75" x14ac:dyDescent="0.2">
      <c r="A1235" s="18"/>
      <c r="B1235" s="191"/>
      <c r="C1235" s="191"/>
      <c r="D1235" s="13"/>
      <c r="G1235" s="11"/>
      <c r="H1235" s="11"/>
      <c r="I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0"/>
      <c r="AA1235" s="14"/>
      <c r="AB1235" s="14"/>
      <c r="AC1235" s="14"/>
      <c r="AD1235" s="142"/>
      <c r="AE1235" s="139"/>
      <c r="AF1235" s="142"/>
      <c r="AG1235" s="142"/>
      <c r="AH1235" s="14"/>
      <c r="AI1235" s="14"/>
      <c r="AJ1235" s="14"/>
      <c r="AK1235" s="14"/>
      <c r="AL1235" s="143"/>
      <c r="AM1235" s="143"/>
      <c r="AN1235" s="143"/>
      <c r="AO1235" s="143"/>
      <c r="AP1235" s="20"/>
      <c r="AQ1235" s="14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</row>
    <row r="1236" spans="1:76" s="12" customFormat="1" ht="12.75" x14ac:dyDescent="0.2">
      <c r="A1236" s="18"/>
      <c r="B1236" s="191"/>
      <c r="C1236" s="191"/>
      <c r="D1236" s="13"/>
      <c r="G1236" s="11"/>
      <c r="H1236" s="11"/>
      <c r="I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0"/>
      <c r="AA1236" s="14"/>
      <c r="AB1236" s="14"/>
      <c r="AC1236" s="14"/>
      <c r="AD1236" s="142"/>
      <c r="AE1236" s="139"/>
      <c r="AF1236" s="142"/>
      <c r="AG1236" s="142"/>
      <c r="AH1236" s="14"/>
      <c r="AI1236" s="14"/>
      <c r="AJ1236" s="14"/>
      <c r="AK1236" s="14"/>
      <c r="AL1236" s="143"/>
      <c r="AM1236" s="143"/>
      <c r="AN1236" s="143"/>
      <c r="AO1236" s="143"/>
      <c r="AP1236" s="20"/>
      <c r="AQ1236" s="14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</row>
    <row r="1237" spans="1:76" s="12" customFormat="1" ht="12.75" x14ac:dyDescent="0.2">
      <c r="A1237" s="18"/>
      <c r="B1237" s="191"/>
      <c r="C1237" s="191"/>
      <c r="D1237" s="13"/>
      <c r="G1237" s="11"/>
      <c r="H1237" s="11"/>
      <c r="I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0"/>
      <c r="AA1237" s="14"/>
      <c r="AB1237" s="14"/>
      <c r="AC1237" s="14"/>
      <c r="AD1237" s="142"/>
      <c r="AE1237" s="139"/>
      <c r="AF1237" s="142"/>
      <c r="AG1237" s="142"/>
      <c r="AH1237" s="14"/>
      <c r="AI1237" s="14"/>
      <c r="AJ1237" s="14"/>
      <c r="AK1237" s="14"/>
      <c r="AL1237" s="143"/>
      <c r="AM1237" s="143"/>
      <c r="AN1237" s="143"/>
      <c r="AO1237" s="143"/>
      <c r="AP1237" s="20"/>
      <c r="AQ1237" s="14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</row>
    <row r="1238" spans="1:76" s="12" customFormat="1" ht="12.75" x14ac:dyDescent="0.2">
      <c r="A1238" s="18"/>
      <c r="B1238" s="191"/>
      <c r="C1238" s="191"/>
      <c r="D1238" s="13"/>
      <c r="G1238" s="11"/>
      <c r="H1238" s="11"/>
      <c r="I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0"/>
      <c r="AA1238" s="14"/>
      <c r="AB1238" s="14"/>
      <c r="AC1238" s="14"/>
      <c r="AD1238" s="142"/>
      <c r="AE1238" s="139"/>
      <c r="AF1238" s="142"/>
      <c r="AG1238" s="142"/>
      <c r="AH1238" s="14"/>
      <c r="AI1238" s="14"/>
      <c r="AJ1238" s="14"/>
      <c r="AK1238" s="14"/>
      <c r="AL1238" s="143"/>
      <c r="AM1238" s="143"/>
      <c r="AN1238" s="143"/>
      <c r="AO1238" s="143"/>
      <c r="AP1238" s="20"/>
      <c r="AQ1238" s="14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</row>
    <row r="1239" spans="1:76" s="12" customFormat="1" ht="12.75" x14ac:dyDescent="0.2">
      <c r="A1239" s="18"/>
      <c r="B1239" s="191"/>
      <c r="C1239" s="191"/>
      <c r="D1239" s="13"/>
      <c r="G1239" s="11"/>
      <c r="H1239" s="11"/>
      <c r="I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0"/>
      <c r="AA1239" s="14"/>
      <c r="AB1239" s="14"/>
      <c r="AC1239" s="14"/>
      <c r="AD1239" s="142"/>
      <c r="AE1239" s="139"/>
      <c r="AF1239" s="142"/>
      <c r="AG1239" s="142"/>
      <c r="AH1239" s="14"/>
      <c r="AI1239" s="14"/>
      <c r="AJ1239" s="14"/>
      <c r="AK1239" s="14"/>
      <c r="AL1239" s="143"/>
      <c r="AM1239" s="143"/>
      <c r="AN1239" s="143"/>
      <c r="AO1239" s="143"/>
      <c r="AP1239" s="20"/>
      <c r="AQ1239" s="14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</row>
    <row r="1240" spans="1:76" s="12" customFormat="1" ht="12.75" x14ac:dyDescent="0.2">
      <c r="A1240" s="18"/>
      <c r="B1240" s="191"/>
      <c r="C1240" s="191"/>
      <c r="D1240" s="13"/>
      <c r="G1240" s="11"/>
      <c r="H1240" s="11"/>
      <c r="I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0"/>
      <c r="AA1240" s="14"/>
      <c r="AB1240" s="14"/>
      <c r="AC1240" s="14"/>
      <c r="AD1240" s="142"/>
      <c r="AE1240" s="139"/>
      <c r="AF1240" s="142"/>
      <c r="AG1240" s="142"/>
      <c r="AH1240" s="14"/>
      <c r="AI1240" s="14"/>
      <c r="AJ1240" s="14"/>
      <c r="AK1240" s="14"/>
      <c r="AL1240" s="143"/>
      <c r="AM1240" s="143"/>
      <c r="AN1240" s="143"/>
      <c r="AO1240" s="143"/>
      <c r="AP1240" s="20"/>
      <c r="AQ1240" s="14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</row>
    <row r="1241" spans="1:76" s="12" customFormat="1" ht="12.75" x14ac:dyDescent="0.2">
      <c r="A1241" s="18"/>
      <c r="B1241" s="191"/>
      <c r="C1241" s="191"/>
      <c r="D1241" s="13"/>
      <c r="G1241" s="11"/>
      <c r="H1241" s="11"/>
      <c r="I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0"/>
      <c r="AA1241" s="14"/>
      <c r="AB1241" s="14"/>
      <c r="AC1241" s="14"/>
      <c r="AD1241" s="142"/>
      <c r="AE1241" s="139"/>
      <c r="AF1241" s="142"/>
      <c r="AG1241" s="142"/>
      <c r="AH1241" s="14"/>
      <c r="AI1241" s="14"/>
      <c r="AJ1241" s="14"/>
      <c r="AK1241" s="14"/>
      <c r="AL1241" s="143"/>
      <c r="AM1241" s="143"/>
      <c r="AN1241" s="143"/>
      <c r="AO1241" s="143"/>
      <c r="AP1241" s="20"/>
      <c r="AQ1241" s="14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</row>
    <row r="1242" spans="1:76" s="12" customFormat="1" ht="12.75" x14ac:dyDescent="0.2">
      <c r="A1242" s="18"/>
      <c r="B1242" s="191"/>
      <c r="C1242" s="191"/>
      <c r="D1242" s="13"/>
      <c r="G1242" s="11"/>
      <c r="H1242" s="11"/>
      <c r="I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0"/>
      <c r="AA1242" s="14"/>
      <c r="AB1242" s="14"/>
      <c r="AC1242" s="14"/>
      <c r="AD1242" s="142"/>
      <c r="AE1242" s="139"/>
      <c r="AF1242" s="142"/>
      <c r="AG1242" s="142"/>
      <c r="AH1242" s="14"/>
      <c r="AI1242" s="14"/>
      <c r="AJ1242" s="14"/>
      <c r="AK1242" s="14"/>
      <c r="AL1242" s="143"/>
      <c r="AM1242" s="143"/>
      <c r="AN1242" s="143"/>
      <c r="AO1242" s="143"/>
      <c r="AP1242" s="20"/>
      <c r="AQ1242" s="14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</row>
    <row r="1243" spans="1:76" s="12" customFormat="1" ht="12.75" x14ac:dyDescent="0.2">
      <c r="A1243" s="18"/>
      <c r="B1243" s="191"/>
      <c r="C1243" s="191"/>
      <c r="D1243" s="13"/>
      <c r="G1243" s="11"/>
      <c r="H1243" s="11"/>
      <c r="I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0"/>
      <c r="AA1243" s="14"/>
      <c r="AB1243" s="14"/>
      <c r="AC1243" s="14"/>
      <c r="AD1243" s="142"/>
      <c r="AE1243" s="139"/>
      <c r="AF1243" s="142"/>
      <c r="AG1243" s="142"/>
      <c r="AH1243" s="14"/>
      <c r="AI1243" s="14"/>
      <c r="AJ1243" s="14"/>
      <c r="AK1243" s="14"/>
      <c r="AL1243" s="143"/>
      <c r="AM1243" s="143"/>
      <c r="AN1243" s="143"/>
      <c r="AO1243" s="143"/>
      <c r="AP1243" s="20"/>
      <c r="AQ1243" s="14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</row>
    <row r="1244" spans="1:76" s="12" customFormat="1" ht="12.75" x14ac:dyDescent="0.2">
      <c r="A1244" s="18"/>
      <c r="B1244" s="191"/>
      <c r="C1244" s="191"/>
      <c r="D1244" s="13"/>
      <c r="G1244" s="11"/>
      <c r="H1244" s="11"/>
      <c r="I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0"/>
      <c r="AA1244" s="14"/>
      <c r="AB1244" s="14"/>
      <c r="AC1244" s="14"/>
      <c r="AD1244" s="142"/>
      <c r="AE1244" s="139"/>
      <c r="AF1244" s="142"/>
      <c r="AG1244" s="142"/>
      <c r="AH1244" s="14"/>
      <c r="AI1244" s="14"/>
      <c r="AJ1244" s="14"/>
      <c r="AK1244" s="14"/>
      <c r="AL1244" s="143"/>
      <c r="AM1244" s="143"/>
      <c r="AN1244" s="143"/>
      <c r="AO1244" s="143"/>
      <c r="AP1244" s="20"/>
      <c r="AQ1244" s="14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</row>
    <row r="1245" spans="1:76" s="12" customFormat="1" ht="12.75" x14ac:dyDescent="0.2">
      <c r="A1245" s="18"/>
      <c r="B1245" s="191"/>
      <c r="C1245" s="191"/>
      <c r="D1245" s="13"/>
      <c r="G1245" s="11"/>
      <c r="H1245" s="11"/>
      <c r="I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0"/>
      <c r="AA1245" s="14"/>
      <c r="AB1245" s="14"/>
      <c r="AC1245" s="14"/>
      <c r="AD1245" s="142"/>
      <c r="AE1245" s="139"/>
      <c r="AF1245" s="142"/>
      <c r="AG1245" s="142"/>
      <c r="AH1245" s="14"/>
      <c r="AI1245" s="14"/>
      <c r="AJ1245" s="14"/>
      <c r="AK1245" s="14"/>
      <c r="AL1245" s="143"/>
      <c r="AM1245" s="143"/>
      <c r="AN1245" s="143"/>
      <c r="AO1245" s="143"/>
      <c r="AP1245" s="20"/>
      <c r="AQ1245" s="14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</row>
    <row r="1246" spans="1:76" s="12" customFormat="1" ht="12.75" x14ac:dyDescent="0.2">
      <c r="A1246" s="18"/>
      <c r="B1246" s="191"/>
      <c r="C1246" s="191"/>
      <c r="D1246" s="13"/>
      <c r="G1246" s="11"/>
      <c r="H1246" s="11"/>
      <c r="I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0"/>
      <c r="AA1246" s="14"/>
      <c r="AB1246" s="14"/>
      <c r="AC1246" s="14"/>
      <c r="AD1246" s="142"/>
      <c r="AE1246" s="139"/>
      <c r="AF1246" s="142"/>
      <c r="AG1246" s="142"/>
      <c r="AH1246" s="14"/>
      <c r="AI1246" s="14"/>
      <c r="AJ1246" s="14"/>
      <c r="AK1246" s="14"/>
      <c r="AL1246" s="143"/>
      <c r="AM1246" s="143"/>
      <c r="AN1246" s="143"/>
      <c r="AO1246" s="143"/>
      <c r="AP1246" s="20"/>
      <c r="AQ1246" s="14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</row>
    <row r="1247" spans="1:76" s="12" customFormat="1" ht="12.75" x14ac:dyDescent="0.2">
      <c r="A1247" s="18"/>
      <c r="B1247" s="191"/>
      <c r="C1247" s="191"/>
      <c r="D1247" s="13"/>
      <c r="G1247" s="11"/>
      <c r="H1247" s="11"/>
      <c r="I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0"/>
      <c r="AA1247" s="14"/>
      <c r="AB1247" s="14"/>
      <c r="AC1247" s="14"/>
      <c r="AD1247" s="142"/>
      <c r="AE1247" s="139"/>
      <c r="AF1247" s="142"/>
      <c r="AG1247" s="142"/>
      <c r="AH1247" s="14"/>
      <c r="AI1247" s="14"/>
      <c r="AJ1247" s="14"/>
      <c r="AK1247" s="14"/>
      <c r="AL1247" s="143"/>
      <c r="AM1247" s="143"/>
      <c r="AN1247" s="143"/>
      <c r="AO1247" s="143"/>
      <c r="AP1247" s="20"/>
      <c r="AQ1247" s="14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</row>
    <row r="1248" spans="1:76" s="12" customFormat="1" ht="12.75" x14ac:dyDescent="0.2">
      <c r="A1248" s="18"/>
      <c r="B1248" s="191"/>
      <c r="C1248" s="191"/>
      <c r="D1248" s="13"/>
      <c r="G1248" s="11"/>
      <c r="H1248" s="11"/>
      <c r="I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0"/>
      <c r="AA1248" s="14"/>
      <c r="AB1248" s="14"/>
      <c r="AC1248" s="14"/>
      <c r="AD1248" s="142"/>
      <c r="AE1248" s="139"/>
      <c r="AF1248" s="142"/>
      <c r="AG1248" s="142"/>
      <c r="AH1248" s="14"/>
      <c r="AI1248" s="14"/>
      <c r="AJ1248" s="14"/>
      <c r="AK1248" s="14"/>
      <c r="AL1248" s="143"/>
      <c r="AM1248" s="143"/>
      <c r="AN1248" s="143"/>
      <c r="AO1248" s="143"/>
      <c r="AP1248" s="20"/>
      <c r="AQ1248" s="14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</row>
    <row r="1249" spans="1:76" s="12" customFormat="1" ht="12.75" x14ac:dyDescent="0.2">
      <c r="A1249" s="18"/>
      <c r="B1249" s="191"/>
      <c r="C1249" s="191"/>
      <c r="D1249" s="13"/>
      <c r="G1249" s="11"/>
      <c r="H1249" s="11"/>
      <c r="I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0"/>
      <c r="AA1249" s="14"/>
      <c r="AB1249" s="14"/>
      <c r="AC1249" s="14"/>
      <c r="AD1249" s="142"/>
      <c r="AE1249" s="139"/>
      <c r="AF1249" s="142"/>
      <c r="AG1249" s="142"/>
      <c r="AH1249" s="14"/>
      <c r="AI1249" s="14"/>
      <c r="AJ1249" s="14"/>
      <c r="AK1249" s="14"/>
      <c r="AL1249" s="143"/>
      <c r="AM1249" s="143"/>
      <c r="AN1249" s="143"/>
      <c r="AO1249" s="143"/>
      <c r="AP1249" s="20"/>
      <c r="AQ1249" s="14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</row>
    <row r="1250" spans="1:76" s="12" customFormat="1" ht="12.75" x14ac:dyDescent="0.2">
      <c r="A1250" s="18"/>
      <c r="B1250" s="191"/>
      <c r="C1250" s="191"/>
      <c r="D1250" s="13"/>
      <c r="G1250" s="11"/>
      <c r="H1250" s="11"/>
      <c r="I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0"/>
      <c r="AA1250" s="14"/>
      <c r="AB1250" s="14"/>
      <c r="AC1250" s="14"/>
      <c r="AD1250" s="142"/>
      <c r="AE1250" s="139"/>
      <c r="AF1250" s="142"/>
      <c r="AG1250" s="142"/>
      <c r="AH1250" s="14"/>
      <c r="AI1250" s="14"/>
      <c r="AJ1250" s="14"/>
      <c r="AK1250" s="14"/>
      <c r="AL1250" s="143"/>
      <c r="AM1250" s="143"/>
      <c r="AN1250" s="143"/>
      <c r="AO1250" s="143"/>
      <c r="AP1250" s="20"/>
      <c r="AQ1250" s="14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</row>
    <row r="1251" spans="1:76" s="12" customFormat="1" ht="12.75" x14ac:dyDescent="0.2">
      <c r="A1251" s="18"/>
      <c r="B1251" s="191"/>
      <c r="C1251" s="191"/>
      <c r="D1251" s="13"/>
      <c r="G1251" s="11"/>
      <c r="H1251" s="11"/>
      <c r="I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0"/>
      <c r="AA1251" s="14"/>
      <c r="AB1251" s="14"/>
      <c r="AC1251" s="14"/>
      <c r="AD1251" s="142"/>
      <c r="AE1251" s="139"/>
      <c r="AF1251" s="142"/>
      <c r="AG1251" s="142"/>
      <c r="AH1251" s="14"/>
      <c r="AI1251" s="14"/>
      <c r="AJ1251" s="14"/>
      <c r="AK1251" s="14"/>
      <c r="AL1251" s="143"/>
      <c r="AM1251" s="143"/>
      <c r="AN1251" s="143"/>
      <c r="AO1251" s="143"/>
      <c r="AP1251" s="20"/>
      <c r="AQ1251" s="14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</row>
    <row r="1252" spans="1:76" s="12" customFormat="1" ht="12.75" x14ac:dyDescent="0.2">
      <c r="A1252" s="18"/>
      <c r="B1252" s="191"/>
      <c r="C1252" s="191"/>
      <c r="D1252" s="13"/>
      <c r="G1252" s="11"/>
      <c r="H1252" s="11"/>
      <c r="I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0"/>
      <c r="AA1252" s="14"/>
      <c r="AB1252" s="14"/>
      <c r="AC1252" s="14"/>
      <c r="AD1252" s="142"/>
      <c r="AE1252" s="139"/>
      <c r="AF1252" s="142"/>
      <c r="AG1252" s="142"/>
      <c r="AH1252" s="14"/>
      <c r="AI1252" s="14"/>
      <c r="AJ1252" s="14"/>
      <c r="AK1252" s="14"/>
      <c r="AL1252" s="143"/>
      <c r="AM1252" s="143"/>
      <c r="AN1252" s="143"/>
      <c r="AO1252" s="143"/>
      <c r="AP1252" s="20"/>
      <c r="AQ1252" s="14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</row>
    <row r="1253" spans="1:76" s="12" customFormat="1" ht="12.75" x14ac:dyDescent="0.2">
      <c r="A1253" s="18"/>
      <c r="B1253" s="191"/>
      <c r="C1253" s="191"/>
      <c r="D1253" s="13"/>
      <c r="G1253" s="11"/>
      <c r="H1253" s="11"/>
      <c r="I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0"/>
      <c r="AA1253" s="14"/>
      <c r="AB1253" s="14"/>
      <c r="AC1253" s="14"/>
      <c r="AD1253" s="142"/>
      <c r="AE1253" s="139"/>
      <c r="AF1253" s="142"/>
      <c r="AG1253" s="142"/>
      <c r="AH1253" s="14"/>
      <c r="AI1253" s="14"/>
      <c r="AJ1253" s="14"/>
      <c r="AK1253" s="14"/>
      <c r="AL1253" s="143"/>
      <c r="AM1253" s="143"/>
      <c r="AN1253" s="143"/>
      <c r="AO1253" s="143"/>
      <c r="AP1253" s="20"/>
      <c r="AQ1253" s="14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</row>
    <row r="1254" spans="1:76" s="12" customFormat="1" ht="12.75" x14ac:dyDescent="0.2">
      <c r="A1254" s="18"/>
      <c r="B1254" s="191"/>
      <c r="C1254" s="191"/>
      <c r="D1254" s="13"/>
      <c r="G1254" s="11"/>
      <c r="H1254" s="11"/>
      <c r="I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0"/>
      <c r="AA1254" s="14"/>
      <c r="AB1254" s="14"/>
      <c r="AC1254" s="14"/>
      <c r="AD1254" s="142"/>
      <c r="AE1254" s="139"/>
      <c r="AF1254" s="142"/>
      <c r="AG1254" s="142"/>
      <c r="AH1254" s="14"/>
      <c r="AI1254" s="14"/>
      <c r="AJ1254" s="14"/>
      <c r="AK1254" s="14"/>
      <c r="AL1254" s="143"/>
      <c r="AM1254" s="143"/>
      <c r="AN1254" s="143"/>
      <c r="AO1254" s="143"/>
      <c r="AP1254" s="20"/>
      <c r="AQ1254" s="14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</row>
    <row r="1255" spans="1:76" s="12" customFormat="1" ht="12.75" x14ac:dyDescent="0.2">
      <c r="A1255" s="18"/>
      <c r="B1255" s="191"/>
      <c r="C1255" s="191"/>
      <c r="D1255" s="13"/>
      <c r="G1255" s="11"/>
      <c r="H1255" s="11"/>
      <c r="I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0"/>
      <c r="AA1255" s="14"/>
      <c r="AB1255" s="14"/>
      <c r="AC1255" s="14"/>
      <c r="AD1255" s="142"/>
      <c r="AE1255" s="139"/>
      <c r="AF1255" s="142"/>
      <c r="AG1255" s="142"/>
      <c r="AH1255" s="14"/>
      <c r="AI1255" s="14"/>
      <c r="AJ1255" s="14"/>
      <c r="AK1255" s="14"/>
      <c r="AL1255" s="143"/>
      <c r="AM1255" s="143"/>
      <c r="AN1255" s="143"/>
      <c r="AO1255" s="143"/>
      <c r="AP1255" s="20"/>
      <c r="AQ1255" s="14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</row>
    <row r="1256" spans="1:76" s="12" customFormat="1" ht="12.75" x14ac:dyDescent="0.2">
      <c r="A1256" s="18"/>
      <c r="B1256" s="191"/>
      <c r="C1256" s="191"/>
      <c r="D1256" s="13"/>
      <c r="G1256" s="11"/>
      <c r="H1256" s="11"/>
      <c r="I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0"/>
      <c r="AA1256" s="14"/>
      <c r="AB1256" s="14"/>
      <c r="AC1256" s="14"/>
      <c r="AD1256" s="142"/>
      <c r="AE1256" s="139"/>
      <c r="AF1256" s="142"/>
      <c r="AG1256" s="142"/>
      <c r="AH1256" s="14"/>
      <c r="AI1256" s="14"/>
      <c r="AJ1256" s="14"/>
      <c r="AK1256" s="14"/>
      <c r="AL1256" s="143"/>
      <c r="AM1256" s="143"/>
      <c r="AN1256" s="143"/>
      <c r="AO1256" s="143"/>
      <c r="AP1256" s="20"/>
      <c r="AQ1256" s="14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</row>
    <row r="1257" spans="1:76" s="12" customFormat="1" ht="12.75" x14ac:dyDescent="0.2">
      <c r="A1257" s="18"/>
      <c r="B1257" s="191"/>
      <c r="C1257" s="191"/>
      <c r="D1257" s="13"/>
      <c r="G1257" s="11"/>
      <c r="H1257" s="11"/>
      <c r="I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0"/>
      <c r="AA1257" s="14"/>
      <c r="AB1257" s="14"/>
      <c r="AC1257" s="14"/>
      <c r="AD1257" s="142"/>
      <c r="AE1257" s="139"/>
      <c r="AF1257" s="142"/>
      <c r="AG1257" s="142"/>
      <c r="AH1257" s="14"/>
      <c r="AI1257" s="14"/>
      <c r="AJ1257" s="14"/>
      <c r="AK1257" s="14"/>
      <c r="AL1257" s="143"/>
      <c r="AM1257" s="143"/>
      <c r="AN1257" s="143"/>
      <c r="AO1257" s="143"/>
      <c r="AP1257" s="20"/>
      <c r="AQ1257" s="14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</row>
    <row r="1258" spans="1:76" s="12" customFormat="1" ht="12.75" x14ac:dyDescent="0.2">
      <c r="A1258" s="18"/>
      <c r="B1258" s="191"/>
      <c r="C1258" s="191"/>
      <c r="D1258" s="13"/>
      <c r="G1258" s="11"/>
      <c r="H1258" s="11"/>
      <c r="I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0"/>
      <c r="AA1258" s="14"/>
      <c r="AB1258" s="14"/>
      <c r="AC1258" s="14"/>
      <c r="AD1258" s="142"/>
      <c r="AE1258" s="139"/>
      <c r="AF1258" s="142"/>
      <c r="AG1258" s="142"/>
      <c r="AH1258" s="14"/>
      <c r="AI1258" s="14"/>
      <c r="AJ1258" s="14"/>
      <c r="AK1258" s="14"/>
      <c r="AL1258" s="143"/>
      <c r="AM1258" s="143"/>
      <c r="AN1258" s="143"/>
      <c r="AO1258" s="143"/>
      <c r="AP1258" s="20"/>
      <c r="AQ1258" s="14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</row>
    <row r="1259" spans="1:76" s="12" customFormat="1" ht="12.75" x14ac:dyDescent="0.2">
      <c r="A1259" s="18"/>
      <c r="B1259" s="191"/>
      <c r="C1259" s="191"/>
      <c r="D1259" s="13"/>
      <c r="G1259" s="11"/>
      <c r="H1259" s="11"/>
      <c r="I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0"/>
      <c r="AA1259" s="14"/>
      <c r="AB1259" s="14"/>
      <c r="AC1259" s="14"/>
      <c r="AD1259" s="142"/>
      <c r="AE1259" s="139"/>
      <c r="AF1259" s="142"/>
      <c r="AG1259" s="142"/>
      <c r="AH1259" s="14"/>
      <c r="AI1259" s="14"/>
      <c r="AJ1259" s="14"/>
      <c r="AK1259" s="14"/>
      <c r="AL1259" s="143"/>
      <c r="AM1259" s="143"/>
      <c r="AN1259" s="143"/>
      <c r="AO1259" s="143"/>
      <c r="AP1259" s="20"/>
      <c r="AQ1259" s="14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</row>
    <row r="1260" spans="1:76" s="12" customFormat="1" ht="12.75" x14ac:dyDescent="0.2">
      <c r="A1260" s="18"/>
      <c r="B1260" s="191"/>
      <c r="C1260" s="191"/>
      <c r="D1260" s="13"/>
      <c r="G1260" s="11"/>
      <c r="H1260" s="11"/>
      <c r="I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0"/>
      <c r="AA1260" s="14"/>
      <c r="AB1260" s="14"/>
      <c r="AC1260" s="14"/>
      <c r="AD1260" s="142"/>
      <c r="AE1260" s="139"/>
      <c r="AF1260" s="142"/>
      <c r="AG1260" s="142"/>
      <c r="AH1260" s="14"/>
      <c r="AI1260" s="14"/>
      <c r="AJ1260" s="14"/>
      <c r="AK1260" s="14"/>
      <c r="AL1260" s="143"/>
      <c r="AM1260" s="143"/>
      <c r="AN1260" s="143"/>
      <c r="AO1260" s="143"/>
      <c r="AP1260" s="20"/>
      <c r="AQ1260" s="14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</row>
    <row r="1261" spans="1:76" s="12" customFormat="1" ht="12.75" x14ac:dyDescent="0.2">
      <c r="A1261" s="18"/>
      <c r="B1261" s="191"/>
      <c r="C1261" s="191"/>
      <c r="D1261" s="13"/>
      <c r="G1261" s="11"/>
      <c r="H1261" s="11"/>
      <c r="I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0"/>
      <c r="AA1261" s="14"/>
      <c r="AB1261" s="14"/>
      <c r="AC1261" s="14"/>
      <c r="AD1261" s="142"/>
      <c r="AE1261" s="139"/>
      <c r="AF1261" s="142"/>
      <c r="AG1261" s="142"/>
      <c r="AH1261" s="14"/>
      <c r="AI1261" s="14"/>
      <c r="AJ1261" s="14"/>
      <c r="AK1261" s="14"/>
      <c r="AL1261" s="143"/>
      <c r="AM1261" s="143"/>
      <c r="AN1261" s="143"/>
      <c r="AO1261" s="143"/>
      <c r="AP1261" s="20"/>
      <c r="AQ1261" s="14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</row>
    <row r="1262" spans="1:76" s="12" customFormat="1" ht="12.75" x14ac:dyDescent="0.2">
      <c r="A1262" s="18"/>
      <c r="B1262" s="191"/>
      <c r="C1262" s="191"/>
      <c r="D1262" s="13"/>
      <c r="G1262" s="11"/>
      <c r="H1262" s="11"/>
      <c r="I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0"/>
      <c r="AA1262" s="14"/>
      <c r="AB1262" s="14"/>
      <c r="AC1262" s="14"/>
      <c r="AD1262" s="142"/>
      <c r="AE1262" s="139"/>
      <c r="AF1262" s="142"/>
      <c r="AG1262" s="142"/>
      <c r="AH1262" s="14"/>
      <c r="AI1262" s="14"/>
      <c r="AJ1262" s="14"/>
      <c r="AK1262" s="14"/>
      <c r="AL1262" s="143"/>
      <c r="AM1262" s="143"/>
      <c r="AN1262" s="143"/>
      <c r="AO1262" s="143"/>
      <c r="AP1262" s="20"/>
      <c r="AQ1262" s="14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</row>
    <row r="1263" spans="1:76" s="12" customFormat="1" ht="12.75" x14ac:dyDescent="0.2">
      <c r="A1263" s="18"/>
      <c r="B1263" s="191"/>
      <c r="C1263" s="191"/>
      <c r="D1263" s="13"/>
      <c r="G1263" s="11"/>
      <c r="H1263" s="11"/>
      <c r="I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0"/>
      <c r="AA1263" s="14"/>
      <c r="AB1263" s="14"/>
      <c r="AC1263" s="14"/>
      <c r="AD1263" s="142"/>
      <c r="AE1263" s="139"/>
      <c r="AF1263" s="142"/>
      <c r="AG1263" s="142"/>
      <c r="AH1263" s="14"/>
      <c r="AI1263" s="14"/>
      <c r="AJ1263" s="14"/>
      <c r="AK1263" s="14"/>
      <c r="AL1263" s="143"/>
      <c r="AM1263" s="143"/>
      <c r="AN1263" s="143"/>
      <c r="AO1263" s="143"/>
      <c r="AP1263" s="20"/>
      <c r="AQ1263" s="14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</row>
    <row r="1264" spans="1:76" s="12" customFormat="1" ht="12.75" x14ac:dyDescent="0.2">
      <c r="A1264" s="18"/>
      <c r="B1264" s="191"/>
      <c r="C1264" s="191"/>
      <c r="D1264" s="13"/>
      <c r="G1264" s="11"/>
      <c r="H1264" s="11"/>
      <c r="I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0"/>
      <c r="AA1264" s="14"/>
      <c r="AB1264" s="14"/>
      <c r="AC1264" s="14"/>
      <c r="AD1264" s="142"/>
      <c r="AE1264" s="139"/>
      <c r="AF1264" s="142"/>
      <c r="AG1264" s="142"/>
      <c r="AH1264" s="14"/>
      <c r="AI1264" s="14"/>
      <c r="AJ1264" s="14"/>
      <c r="AK1264" s="14"/>
      <c r="AL1264" s="143"/>
      <c r="AM1264" s="143"/>
      <c r="AN1264" s="143"/>
      <c r="AO1264" s="143"/>
      <c r="AP1264" s="20"/>
      <c r="AQ1264" s="14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</row>
    <row r="1265" spans="1:76" s="12" customFormat="1" ht="12.75" x14ac:dyDescent="0.2">
      <c r="A1265" s="18"/>
      <c r="B1265" s="191"/>
      <c r="C1265" s="191"/>
      <c r="D1265" s="13"/>
      <c r="G1265" s="11"/>
      <c r="H1265" s="11"/>
      <c r="I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0"/>
      <c r="AA1265" s="14"/>
      <c r="AB1265" s="14"/>
      <c r="AC1265" s="14"/>
      <c r="AD1265" s="142"/>
      <c r="AE1265" s="139"/>
      <c r="AF1265" s="142"/>
      <c r="AG1265" s="142"/>
      <c r="AH1265" s="14"/>
      <c r="AI1265" s="14"/>
      <c r="AJ1265" s="14"/>
      <c r="AK1265" s="14"/>
      <c r="AL1265" s="143"/>
      <c r="AM1265" s="143"/>
      <c r="AN1265" s="143"/>
      <c r="AO1265" s="143"/>
      <c r="AP1265" s="20"/>
      <c r="AQ1265" s="14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</row>
    <row r="1266" spans="1:76" s="12" customFormat="1" ht="12.75" x14ac:dyDescent="0.2">
      <c r="A1266" s="18"/>
      <c r="B1266" s="191"/>
      <c r="C1266" s="191"/>
      <c r="D1266" s="13"/>
      <c r="G1266" s="11"/>
      <c r="H1266" s="11"/>
      <c r="I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0"/>
      <c r="AA1266" s="14"/>
      <c r="AB1266" s="14"/>
      <c r="AC1266" s="14"/>
      <c r="AD1266" s="142"/>
      <c r="AE1266" s="139"/>
      <c r="AF1266" s="142"/>
      <c r="AG1266" s="142"/>
      <c r="AH1266" s="14"/>
      <c r="AI1266" s="14"/>
      <c r="AJ1266" s="14"/>
      <c r="AK1266" s="14"/>
      <c r="AL1266" s="143"/>
      <c r="AM1266" s="143"/>
      <c r="AN1266" s="143"/>
      <c r="AO1266" s="143"/>
      <c r="AP1266" s="20"/>
      <c r="AQ1266" s="14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</row>
    <row r="1267" spans="1:76" s="12" customFormat="1" ht="12.75" x14ac:dyDescent="0.2">
      <c r="A1267" s="18"/>
      <c r="B1267" s="191"/>
      <c r="C1267" s="191"/>
      <c r="D1267" s="13"/>
      <c r="G1267" s="11"/>
      <c r="H1267" s="11"/>
      <c r="I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0"/>
      <c r="AA1267" s="14"/>
      <c r="AB1267" s="14"/>
      <c r="AC1267" s="14"/>
      <c r="AD1267" s="142"/>
      <c r="AE1267" s="139"/>
      <c r="AF1267" s="142"/>
      <c r="AG1267" s="142"/>
      <c r="AH1267" s="14"/>
      <c r="AI1267" s="14"/>
      <c r="AJ1267" s="14"/>
      <c r="AK1267" s="14"/>
      <c r="AL1267" s="143"/>
      <c r="AM1267" s="143"/>
      <c r="AN1267" s="143"/>
      <c r="AO1267" s="143"/>
      <c r="AP1267" s="20"/>
      <c r="AQ1267" s="14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</row>
    <row r="1268" spans="1:76" s="12" customFormat="1" ht="12.75" x14ac:dyDescent="0.2">
      <c r="A1268" s="18"/>
      <c r="B1268" s="191"/>
      <c r="C1268" s="191"/>
      <c r="D1268" s="13"/>
      <c r="G1268" s="11"/>
      <c r="H1268" s="11"/>
      <c r="I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0"/>
      <c r="AA1268" s="14"/>
      <c r="AB1268" s="14"/>
      <c r="AC1268" s="14"/>
      <c r="AD1268" s="142"/>
      <c r="AE1268" s="139"/>
      <c r="AF1268" s="142"/>
      <c r="AG1268" s="142"/>
      <c r="AH1268" s="14"/>
      <c r="AI1268" s="14"/>
      <c r="AJ1268" s="14"/>
      <c r="AK1268" s="14"/>
      <c r="AL1268" s="143"/>
      <c r="AM1268" s="143"/>
      <c r="AN1268" s="143"/>
      <c r="AO1268" s="143"/>
      <c r="AP1268" s="20"/>
      <c r="AQ1268" s="14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</row>
    <row r="1269" spans="1:76" s="12" customFormat="1" ht="12.75" x14ac:dyDescent="0.2">
      <c r="A1269" s="18"/>
      <c r="B1269" s="191"/>
      <c r="C1269" s="191"/>
      <c r="D1269" s="13"/>
      <c r="G1269" s="11"/>
      <c r="H1269" s="11"/>
      <c r="I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0"/>
      <c r="AA1269" s="14"/>
      <c r="AB1269" s="14"/>
      <c r="AC1269" s="14"/>
      <c r="AD1269" s="142"/>
      <c r="AE1269" s="139"/>
      <c r="AF1269" s="142"/>
      <c r="AG1269" s="142"/>
      <c r="AH1269" s="14"/>
      <c r="AI1269" s="14"/>
      <c r="AJ1269" s="14"/>
      <c r="AK1269" s="14"/>
      <c r="AL1269" s="143"/>
      <c r="AM1269" s="143"/>
      <c r="AN1269" s="143"/>
      <c r="AO1269" s="143"/>
      <c r="AP1269" s="20"/>
      <c r="AQ1269" s="14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</row>
    <row r="1270" spans="1:76" s="12" customFormat="1" ht="12.75" x14ac:dyDescent="0.2">
      <c r="A1270" s="18"/>
      <c r="B1270" s="191"/>
      <c r="C1270" s="191"/>
      <c r="D1270" s="13"/>
      <c r="G1270" s="11"/>
      <c r="H1270" s="11"/>
      <c r="I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0"/>
      <c r="AA1270" s="14"/>
      <c r="AB1270" s="14"/>
      <c r="AC1270" s="14"/>
      <c r="AD1270" s="142"/>
      <c r="AE1270" s="139"/>
      <c r="AF1270" s="142"/>
      <c r="AG1270" s="142"/>
      <c r="AH1270" s="14"/>
      <c r="AI1270" s="14"/>
      <c r="AJ1270" s="14"/>
      <c r="AK1270" s="14"/>
      <c r="AL1270" s="143"/>
      <c r="AM1270" s="143"/>
      <c r="AN1270" s="143"/>
      <c r="AO1270" s="143"/>
      <c r="AP1270" s="20"/>
      <c r="AQ1270" s="14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</row>
    <row r="1271" spans="1:76" s="12" customFormat="1" ht="12.75" x14ac:dyDescent="0.2">
      <c r="A1271" s="18"/>
      <c r="B1271" s="191"/>
      <c r="C1271" s="191"/>
      <c r="D1271" s="13"/>
      <c r="G1271" s="11"/>
      <c r="H1271" s="11"/>
      <c r="I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0"/>
      <c r="AA1271" s="14"/>
      <c r="AB1271" s="14"/>
      <c r="AC1271" s="14"/>
      <c r="AD1271" s="142"/>
      <c r="AE1271" s="139"/>
      <c r="AF1271" s="142"/>
      <c r="AG1271" s="142"/>
      <c r="AH1271" s="14"/>
      <c r="AI1271" s="14"/>
      <c r="AJ1271" s="14"/>
      <c r="AK1271" s="14"/>
      <c r="AL1271" s="143"/>
      <c r="AM1271" s="143"/>
      <c r="AN1271" s="143"/>
      <c r="AO1271" s="143"/>
      <c r="AP1271" s="20"/>
      <c r="AQ1271" s="14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</row>
    <row r="1272" spans="1:76" s="12" customFormat="1" ht="12.75" x14ac:dyDescent="0.2">
      <c r="A1272" s="18"/>
      <c r="B1272" s="191"/>
      <c r="C1272" s="191"/>
      <c r="D1272" s="13"/>
      <c r="G1272" s="11"/>
      <c r="H1272" s="11"/>
      <c r="I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0"/>
      <c r="AA1272" s="14"/>
      <c r="AB1272" s="14"/>
      <c r="AC1272" s="14"/>
      <c r="AD1272" s="142"/>
      <c r="AE1272" s="139"/>
      <c r="AF1272" s="142"/>
      <c r="AG1272" s="142"/>
      <c r="AH1272" s="14"/>
      <c r="AI1272" s="14"/>
      <c r="AJ1272" s="14"/>
      <c r="AK1272" s="14"/>
      <c r="AL1272" s="143"/>
      <c r="AM1272" s="143"/>
      <c r="AN1272" s="143"/>
      <c r="AO1272" s="143"/>
      <c r="AP1272" s="20"/>
      <c r="AQ1272" s="14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</row>
    <row r="1273" spans="1:76" s="12" customFormat="1" ht="12.75" x14ac:dyDescent="0.2">
      <c r="A1273" s="18"/>
      <c r="B1273" s="191"/>
      <c r="C1273" s="191"/>
      <c r="D1273" s="13"/>
      <c r="G1273" s="11"/>
      <c r="H1273" s="11"/>
      <c r="I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0"/>
      <c r="AA1273" s="14"/>
      <c r="AB1273" s="14"/>
      <c r="AC1273" s="14"/>
      <c r="AD1273" s="142"/>
      <c r="AE1273" s="139"/>
      <c r="AF1273" s="142"/>
      <c r="AG1273" s="142"/>
      <c r="AH1273" s="14"/>
      <c r="AI1273" s="14"/>
      <c r="AJ1273" s="14"/>
      <c r="AK1273" s="14"/>
      <c r="AL1273" s="143"/>
      <c r="AM1273" s="143"/>
      <c r="AN1273" s="143"/>
      <c r="AO1273" s="143"/>
      <c r="AP1273" s="20"/>
      <c r="AQ1273" s="14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</row>
    <row r="1274" spans="1:76" s="12" customFormat="1" ht="12.75" x14ac:dyDescent="0.2">
      <c r="A1274" s="18"/>
      <c r="B1274" s="191"/>
      <c r="C1274" s="191"/>
      <c r="D1274" s="13"/>
      <c r="G1274" s="11"/>
      <c r="H1274" s="11"/>
      <c r="I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0"/>
      <c r="AA1274" s="14"/>
      <c r="AB1274" s="14"/>
      <c r="AC1274" s="14"/>
      <c r="AD1274" s="142"/>
      <c r="AE1274" s="139"/>
      <c r="AF1274" s="142"/>
      <c r="AG1274" s="142"/>
      <c r="AH1274" s="14"/>
      <c r="AI1274" s="14"/>
      <c r="AJ1274" s="14"/>
      <c r="AK1274" s="14"/>
      <c r="AL1274" s="143"/>
      <c r="AM1274" s="143"/>
      <c r="AN1274" s="143"/>
      <c r="AO1274" s="143"/>
      <c r="AP1274" s="20"/>
      <c r="AQ1274" s="14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</row>
    <row r="1275" spans="1:76" s="12" customFormat="1" ht="12.75" x14ac:dyDescent="0.2">
      <c r="A1275" s="18"/>
      <c r="B1275" s="191"/>
      <c r="C1275" s="191"/>
      <c r="D1275" s="13"/>
      <c r="G1275" s="11"/>
      <c r="H1275" s="11"/>
      <c r="I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0"/>
      <c r="AA1275" s="14"/>
      <c r="AB1275" s="14"/>
      <c r="AC1275" s="14"/>
      <c r="AD1275" s="142"/>
      <c r="AE1275" s="139"/>
      <c r="AF1275" s="142"/>
      <c r="AG1275" s="142"/>
      <c r="AH1275" s="14"/>
      <c r="AI1275" s="14"/>
      <c r="AJ1275" s="14"/>
      <c r="AK1275" s="14"/>
      <c r="AL1275" s="143"/>
      <c r="AM1275" s="143"/>
      <c r="AN1275" s="143"/>
      <c r="AO1275" s="143"/>
      <c r="AP1275" s="20"/>
      <c r="AQ1275" s="14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</row>
    <row r="1276" spans="1:76" s="12" customFormat="1" ht="12.75" x14ac:dyDescent="0.2">
      <c r="A1276" s="18"/>
      <c r="B1276" s="191"/>
      <c r="C1276" s="191"/>
      <c r="D1276" s="13"/>
      <c r="G1276" s="11"/>
      <c r="H1276" s="11"/>
      <c r="I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0"/>
      <c r="AA1276" s="14"/>
      <c r="AB1276" s="14"/>
      <c r="AC1276" s="14"/>
      <c r="AD1276" s="142"/>
      <c r="AE1276" s="139"/>
      <c r="AF1276" s="142"/>
      <c r="AG1276" s="142"/>
      <c r="AH1276" s="14"/>
      <c r="AI1276" s="14"/>
      <c r="AJ1276" s="14"/>
      <c r="AK1276" s="14"/>
      <c r="AL1276" s="143"/>
      <c r="AM1276" s="143"/>
      <c r="AN1276" s="143"/>
      <c r="AO1276" s="143"/>
      <c r="AP1276" s="20"/>
      <c r="AQ1276" s="14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</row>
    <row r="1277" spans="1:76" s="12" customFormat="1" ht="12.75" x14ac:dyDescent="0.2">
      <c r="A1277" s="18"/>
      <c r="B1277" s="191"/>
      <c r="C1277" s="191"/>
      <c r="D1277" s="13"/>
      <c r="G1277" s="11"/>
      <c r="H1277" s="11"/>
      <c r="I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0"/>
      <c r="AA1277" s="14"/>
      <c r="AB1277" s="14"/>
      <c r="AC1277" s="14"/>
      <c r="AD1277" s="142"/>
      <c r="AE1277" s="139"/>
      <c r="AF1277" s="142"/>
      <c r="AG1277" s="142"/>
      <c r="AH1277" s="14"/>
      <c r="AI1277" s="14"/>
      <c r="AJ1277" s="14"/>
      <c r="AK1277" s="14"/>
      <c r="AL1277" s="143"/>
      <c r="AM1277" s="143"/>
      <c r="AN1277" s="143"/>
      <c r="AO1277" s="143"/>
      <c r="AP1277" s="20"/>
      <c r="AQ1277" s="14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</row>
    <row r="1278" spans="1:76" s="12" customFormat="1" ht="12.75" x14ac:dyDescent="0.2">
      <c r="A1278" s="18"/>
      <c r="B1278" s="191"/>
      <c r="C1278" s="191"/>
      <c r="D1278" s="13"/>
      <c r="G1278" s="11"/>
      <c r="H1278" s="11"/>
      <c r="I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0"/>
      <c r="AA1278" s="14"/>
      <c r="AB1278" s="14"/>
      <c r="AC1278" s="14"/>
      <c r="AD1278" s="142"/>
      <c r="AE1278" s="139"/>
      <c r="AF1278" s="142"/>
      <c r="AG1278" s="142"/>
      <c r="AH1278" s="14"/>
      <c r="AI1278" s="14"/>
      <c r="AJ1278" s="14"/>
      <c r="AK1278" s="14"/>
      <c r="AL1278" s="143"/>
      <c r="AM1278" s="143"/>
      <c r="AN1278" s="143"/>
      <c r="AO1278" s="143"/>
      <c r="AP1278" s="20"/>
      <c r="AQ1278" s="14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</row>
    <row r="1279" spans="1:76" s="12" customFormat="1" ht="12.75" x14ac:dyDescent="0.2">
      <c r="A1279" s="18"/>
      <c r="B1279" s="191"/>
      <c r="C1279" s="191"/>
      <c r="D1279" s="13"/>
      <c r="G1279" s="11"/>
      <c r="H1279" s="11"/>
      <c r="I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0"/>
      <c r="AA1279" s="14"/>
      <c r="AB1279" s="14"/>
      <c r="AC1279" s="14"/>
      <c r="AD1279" s="142"/>
      <c r="AE1279" s="139"/>
      <c r="AF1279" s="142"/>
      <c r="AG1279" s="142"/>
      <c r="AH1279" s="14"/>
      <c r="AI1279" s="14"/>
      <c r="AJ1279" s="14"/>
      <c r="AK1279" s="14"/>
      <c r="AL1279" s="143"/>
      <c r="AM1279" s="143"/>
      <c r="AN1279" s="143"/>
      <c r="AO1279" s="143"/>
      <c r="AP1279" s="20"/>
      <c r="AQ1279" s="14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</row>
    <row r="1280" spans="1:76" s="12" customFormat="1" ht="12.75" x14ac:dyDescent="0.2">
      <c r="A1280" s="18"/>
      <c r="B1280" s="191"/>
      <c r="C1280" s="191"/>
      <c r="D1280" s="13"/>
      <c r="G1280" s="11"/>
      <c r="H1280" s="11"/>
      <c r="I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0"/>
      <c r="AA1280" s="14"/>
      <c r="AB1280" s="14"/>
      <c r="AC1280" s="14"/>
      <c r="AD1280" s="142"/>
      <c r="AE1280" s="139"/>
      <c r="AF1280" s="142"/>
      <c r="AG1280" s="142"/>
      <c r="AH1280" s="14"/>
      <c r="AI1280" s="14"/>
      <c r="AJ1280" s="14"/>
      <c r="AK1280" s="14"/>
      <c r="AL1280" s="143"/>
      <c r="AM1280" s="143"/>
      <c r="AN1280" s="143"/>
      <c r="AO1280" s="143"/>
      <c r="AP1280" s="20"/>
      <c r="AQ1280" s="14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</row>
    <row r="1281" spans="1:76" s="12" customFormat="1" ht="12.75" x14ac:dyDescent="0.2">
      <c r="A1281" s="18"/>
      <c r="B1281" s="191"/>
      <c r="C1281" s="191"/>
      <c r="D1281" s="13"/>
      <c r="G1281" s="11"/>
      <c r="H1281" s="11"/>
      <c r="I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0"/>
      <c r="AA1281" s="14"/>
      <c r="AB1281" s="14"/>
      <c r="AC1281" s="14"/>
      <c r="AD1281" s="142"/>
      <c r="AE1281" s="139"/>
      <c r="AF1281" s="142"/>
      <c r="AG1281" s="142"/>
      <c r="AH1281" s="14"/>
      <c r="AI1281" s="14"/>
      <c r="AJ1281" s="14"/>
      <c r="AK1281" s="14"/>
      <c r="AL1281" s="143"/>
      <c r="AM1281" s="143"/>
      <c r="AN1281" s="143"/>
      <c r="AO1281" s="143"/>
      <c r="AP1281" s="20"/>
      <c r="AQ1281" s="14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</row>
    <row r="1282" spans="1:76" s="12" customFormat="1" ht="12.75" x14ac:dyDescent="0.2">
      <c r="A1282" s="18"/>
      <c r="B1282" s="191"/>
      <c r="C1282" s="191"/>
      <c r="D1282" s="13"/>
      <c r="G1282" s="11"/>
      <c r="H1282" s="11"/>
      <c r="I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0"/>
      <c r="AA1282" s="14"/>
      <c r="AB1282" s="14"/>
      <c r="AC1282" s="14"/>
      <c r="AD1282" s="142"/>
      <c r="AE1282" s="139"/>
      <c r="AF1282" s="142"/>
      <c r="AG1282" s="142"/>
      <c r="AH1282" s="14"/>
      <c r="AI1282" s="14"/>
      <c r="AJ1282" s="14"/>
      <c r="AK1282" s="14"/>
      <c r="AL1282" s="143"/>
      <c r="AM1282" s="143"/>
      <c r="AN1282" s="143"/>
      <c r="AO1282" s="143"/>
      <c r="AP1282" s="20"/>
      <c r="AQ1282" s="14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</row>
    <row r="1283" spans="1:76" s="12" customFormat="1" ht="12.75" x14ac:dyDescent="0.2">
      <c r="A1283" s="18"/>
      <c r="B1283" s="191"/>
      <c r="C1283" s="191"/>
      <c r="D1283" s="13"/>
      <c r="G1283" s="11"/>
      <c r="H1283" s="11"/>
      <c r="I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0"/>
      <c r="AA1283" s="14"/>
      <c r="AB1283" s="14"/>
      <c r="AC1283" s="14"/>
      <c r="AD1283" s="142"/>
      <c r="AE1283" s="139"/>
      <c r="AF1283" s="142"/>
      <c r="AG1283" s="142"/>
      <c r="AH1283" s="14"/>
      <c r="AI1283" s="14"/>
      <c r="AJ1283" s="14"/>
      <c r="AK1283" s="14"/>
      <c r="AL1283" s="143"/>
      <c r="AM1283" s="143"/>
      <c r="AN1283" s="143"/>
      <c r="AO1283" s="143"/>
      <c r="AP1283" s="20"/>
      <c r="AQ1283" s="14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</row>
    <row r="1284" spans="1:76" s="12" customFormat="1" ht="12.75" x14ac:dyDescent="0.2">
      <c r="A1284" s="18"/>
      <c r="B1284" s="191"/>
      <c r="C1284" s="191"/>
      <c r="D1284" s="13"/>
      <c r="G1284" s="11"/>
      <c r="H1284" s="11"/>
      <c r="I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0"/>
      <c r="AA1284" s="14"/>
      <c r="AB1284" s="14"/>
      <c r="AC1284" s="14"/>
      <c r="AD1284" s="142"/>
      <c r="AE1284" s="139"/>
      <c r="AF1284" s="142"/>
      <c r="AG1284" s="142"/>
      <c r="AH1284" s="14"/>
      <c r="AI1284" s="14"/>
      <c r="AJ1284" s="14"/>
      <c r="AK1284" s="14"/>
      <c r="AL1284" s="143"/>
      <c r="AM1284" s="143"/>
      <c r="AN1284" s="143"/>
      <c r="AO1284" s="143"/>
      <c r="AP1284" s="20"/>
      <c r="AQ1284" s="14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</row>
    <row r="1285" spans="1:76" s="12" customFormat="1" ht="12.75" x14ac:dyDescent="0.2">
      <c r="A1285" s="18"/>
      <c r="B1285" s="191"/>
      <c r="C1285" s="191"/>
      <c r="D1285" s="13"/>
      <c r="G1285" s="11"/>
      <c r="H1285" s="11"/>
      <c r="I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0"/>
      <c r="AA1285" s="14"/>
      <c r="AB1285" s="14"/>
      <c r="AC1285" s="14"/>
      <c r="AD1285" s="142"/>
      <c r="AE1285" s="139"/>
      <c r="AF1285" s="142"/>
      <c r="AG1285" s="142"/>
      <c r="AH1285" s="14"/>
      <c r="AI1285" s="14"/>
      <c r="AJ1285" s="14"/>
      <c r="AK1285" s="14"/>
      <c r="AL1285" s="143"/>
      <c r="AM1285" s="143"/>
      <c r="AN1285" s="143"/>
      <c r="AO1285" s="143"/>
      <c r="AP1285" s="20"/>
      <c r="AQ1285" s="14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</row>
    <row r="1286" spans="1:76" s="12" customFormat="1" ht="12.75" x14ac:dyDescent="0.2">
      <c r="A1286" s="18"/>
      <c r="B1286" s="191"/>
      <c r="C1286" s="191"/>
      <c r="D1286" s="13"/>
      <c r="G1286" s="11"/>
      <c r="H1286" s="11"/>
      <c r="I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0"/>
      <c r="AA1286" s="14"/>
      <c r="AB1286" s="14"/>
      <c r="AC1286" s="14"/>
      <c r="AD1286" s="142"/>
      <c r="AE1286" s="139"/>
      <c r="AF1286" s="142"/>
      <c r="AG1286" s="142"/>
      <c r="AH1286" s="14"/>
      <c r="AI1286" s="14"/>
      <c r="AJ1286" s="14"/>
      <c r="AK1286" s="14"/>
      <c r="AL1286" s="143"/>
      <c r="AM1286" s="143"/>
      <c r="AN1286" s="143"/>
      <c r="AO1286" s="143"/>
      <c r="AP1286" s="20"/>
      <c r="AQ1286" s="14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</row>
    <row r="1287" spans="1:76" s="12" customFormat="1" ht="12.75" x14ac:dyDescent="0.2">
      <c r="A1287" s="18"/>
      <c r="B1287" s="191"/>
      <c r="C1287" s="191"/>
      <c r="D1287" s="13"/>
      <c r="G1287" s="11"/>
      <c r="H1287" s="11"/>
      <c r="I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0"/>
      <c r="AA1287" s="14"/>
      <c r="AB1287" s="14"/>
      <c r="AC1287" s="14"/>
      <c r="AD1287" s="142"/>
      <c r="AE1287" s="139"/>
      <c r="AF1287" s="142"/>
      <c r="AG1287" s="142"/>
      <c r="AH1287" s="14"/>
      <c r="AI1287" s="14"/>
      <c r="AJ1287" s="14"/>
      <c r="AK1287" s="14"/>
      <c r="AL1287" s="143"/>
      <c r="AM1287" s="143"/>
      <c r="AN1287" s="143"/>
      <c r="AO1287" s="143"/>
      <c r="AP1287" s="20"/>
      <c r="AQ1287" s="14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</row>
    <row r="1288" spans="1:76" s="12" customFormat="1" ht="12.75" x14ac:dyDescent="0.2">
      <c r="A1288" s="18"/>
      <c r="B1288" s="191"/>
      <c r="C1288" s="191"/>
      <c r="D1288" s="13"/>
      <c r="G1288" s="11"/>
      <c r="H1288" s="11"/>
      <c r="I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0"/>
      <c r="AA1288" s="14"/>
      <c r="AB1288" s="14"/>
      <c r="AC1288" s="14"/>
      <c r="AD1288" s="142"/>
      <c r="AE1288" s="139"/>
      <c r="AF1288" s="142"/>
      <c r="AG1288" s="142"/>
      <c r="AH1288" s="14"/>
      <c r="AI1288" s="14"/>
      <c r="AJ1288" s="14"/>
      <c r="AK1288" s="14"/>
      <c r="AL1288" s="143"/>
      <c r="AM1288" s="143"/>
      <c r="AN1288" s="143"/>
      <c r="AO1288" s="143"/>
      <c r="AP1288" s="20"/>
      <c r="AQ1288" s="14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</row>
    <row r="1289" spans="1:76" s="12" customFormat="1" ht="12.75" x14ac:dyDescent="0.2">
      <c r="A1289" s="18"/>
      <c r="B1289" s="191"/>
      <c r="C1289" s="191"/>
      <c r="D1289" s="13"/>
      <c r="G1289" s="11"/>
      <c r="H1289" s="11"/>
      <c r="I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0"/>
      <c r="AA1289" s="14"/>
      <c r="AB1289" s="14"/>
      <c r="AC1289" s="14"/>
      <c r="AD1289" s="142"/>
      <c r="AE1289" s="139"/>
      <c r="AF1289" s="142"/>
      <c r="AG1289" s="142"/>
      <c r="AH1289" s="14"/>
      <c r="AI1289" s="14"/>
      <c r="AJ1289" s="14"/>
      <c r="AK1289" s="14"/>
      <c r="AL1289" s="143"/>
      <c r="AM1289" s="143"/>
      <c r="AN1289" s="143"/>
      <c r="AO1289" s="143"/>
      <c r="AP1289" s="20"/>
      <c r="AQ1289" s="14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</row>
    <row r="1290" spans="1:76" s="13" customFormat="1" ht="12.75" x14ac:dyDescent="0.2">
      <c r="A1290" s="18"/>
      <c r="B1290" s="191"/>
      <c r="C1290" s="191"/>
      <c r="E1290" s="12"/>
      <c r="F1290" s="12"/>
      <c r="G1290" s="11"/>
      <c r="H1290" s="11"/>
      <c r="I1290" s="11"/>
      <c r="J1290" s="12"/>
      <c r="K1290" s="12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0"/>
      <c r="AA1290" s="14"/>
      <c r="AB1290" s="14"/>
      <c r="AC1290" s="14"/>
      <c r="AD1290" s="142"/>
      <c r="AE1290" s="139"/>
      <c r="AF1290" s="142"/>
      <c r="AG1290" s="142"/>
      <c r="AH1290" s="14"/>
      <c r="AI1290" s="14"/>
      <c r="AJ1290" s="14"/>
      <c r="AK1290" s="14"/>
      <c r="AL1290" s="143"/>
      <c r="AM1290" s="143"/>
      <c r="AN1290" s="143"/>
      <c r="AO1290" s="143"/>
      <c r="AP1290" s="20"/>
      <c r="AQ1290" s="14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</row>
    <row r="1291" spans="1:76" s="13" customFormat="1" ht="12.75" x14ac:dyDescent="0.2">
      <c r="A1291" s="18"/>
      <c r="B1291" s="191"/>
      <c r="C1291" s="191"/>
      <c r="E1291" s="12"/>
      <c r="F1291" s="12"/>
      <c r="G1291" s="11"/>
      <c r="H1291" s="11"/>
      <c r="I1291" s="11"/>
      <c r="J1291" s="12"/>
      <c r="K1291" s="12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0"/>
      <c r="AA1291" s="14"/>
      <c r="AB1291" s="14"/>
      <c r="AC1291" s="14"/>
      <c r="AD1291" s="142"/>
      <c r="AE1291" s="139"/>
      <c r="AF1291" s="142"/>
      <c r="AG1291" s="142"/>
      <c r="AH1291" s="14"/>
      <c r="AI1291" s="14"/>
      <c r="AJ1291" s="14"/>
      <c r="AK1291" s="14"/>
      <c r="AL1291" s="143"/>
      <c r="AM1291" s="143"/>
      <c r="AN1291" s="143"/>
      <c r="AO1291" s="143"/>
      <c r="AP1291" s="20"/>
      <c r="AQ1291" s="14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</row>
    <row r="1292" spans="1:76" s="13" customFormat="1" ht="12.75" x14ac:dyDescent="0.2">
      <c r="A1292" s="18"/>
      <c r="B1292" s="191"/>
      <c r="C1292" s="191"/>
      <c r="E1292" s="12"/>
      <c r="F1292" s="12"/>
      <c r="G1292" s="11"/>
      <c r="H1292" s="11"/>
      <c r="I1292" s="11"/>
      <c r="J1292" s="12"/>
      <c r="K1292" s="12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0"/>
      <c r="AA1292" s="14"/>
      <c r="AB1292" s="14"/>
      <c r="AC1292" s="14"/>
      <c r="AD1292" s="142"/>
      <c r="AE1292" s="139"/>
      <c r="AF1292" s="142"/>
      <c r="AG1292" s="142"/>
      <c r="AH1292" s="14"/>
      <c r="AI1292" s="14"/>
      <c r="AJ1292" s="14"/>
      <c r="AK1292" s="14"/>
      <c r="AL1292" s="143"/>
      <c r="AM1292" s="143"/>
      <c r="AN1292" s="143"/>
      <c r="AO1292" s="143"/>
      <c r="AP1292" s="20"/>
      <c r="AQ1292" s="14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</row>
    <row r="1293" spans="1:76" s="13" customFormat="1" ht="12.75" x14ac:dyDescent="0.2">
      <c r="A1293" s="18"/>
      <c r="B1293" s="191"/>
      <c r="C1293" s="191"/>
      <c r="E1293" s="12"/>
      <c r="F1293" s="12"/>
      <c r="G1293" s="11"/>
      <c r="H1293" s="11"/>
      <c r="I1293" s="11"/>
      <c r="J1293" s="12"/>
      <c r="K1293" s="12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0"/>
      <c r="AA1293" s="14"/>
      <c r="AB1293" s="14"/>
      <c r="AC1293" s="14"/>
      <c r="AD1293" s="142"/>
      <c r="AE1293" s="139"/>
      <c r="AF1293" s="142"/>
      <c r="AG1293" s="142"/>
      <c r="AH1293" s="14"/>
      <c r="AI1293" s="14"/>
      <c r="AJ1293" s="14"/>
      <c r="AK1293" s="14"/>
      <c r="AL1293" s="143"/>
      <c r="AM1293" s="143"/>
      <c r="AN1293" s="143"/>
      <c r="AO1293" s="143"/>
      <c r="AP1293" s="20"/>
      <c r="AQ1293" s="14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</row>
    <row r="1294" spans="1:76" s="13" customFormat="1" ht="12.75" x14ac:dyDescent="0.2">
      <c r="A1294" s="18"/>
      <c r="B1294" s="191"/>
      <c r="C1294" s="191"/>
      <c r="E1294" s="12"/>
      <c r="F1294" s="12"/>
      <c r="G1294" s="11"/>
      <c r="H1294" s="11"/>
      <c r="I1294" s="11"/>
      <c r="J1294" s="12"/>
      <c r="K1294" s="12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0"/>
      <c r="AA1294" s="14"/>
      <c r="AB1294" s="14"/>
      <c r="AC1294" s="14"/>
      <c r="AD1294" s="142"/>
      <c r="AE1294" s="139"/>
      <c r="AF1294" s="142"/>
      <c r="AG1294" s="142"/>
      <c r="AH1294" s="14"/>
      <c r="AI1294" s="14"/>
      <c r="AJ1294" s="14"/>
      <c r="AK1294" s="14"/>
      <c r="AL1294" s="143"/>
      <c r="AM1294" s="143"/>
      <c r="AN1294" s="143"/>
      <c r="AO1294" s="143"/>
      <c r="AP1294" s="20"/>
      <c r="AQ1294" s="14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</row>
    <row r="1295" spans="1:76" s="13" customFormat="1" ht="12.75" x14ac:dyDescent="0.2">
      <c r="A1295" s="18"/>
      <c r="B1295" s="191"/>
      <c r="C1295" s="191"/>
      <c r="E1295" s="12"/>
      <c r="F1295" s="12"/>
      <c r="G1295" s="11"/>
      <c r="H1295" s="11"/>
      <c r="I1295" s="11"/>
      <c r="J1295" s="12"/>
      <c r="K1295" s="12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0"/>
      <c r="AA1295" s="14"/>
      <c r="AB1295" s="14"/>
      <c r="AC1295" s="14"/>
      <c r="AD1295" s="142"/>
      <c r="AE1295" s="139"/>
      <c r="AF1295" s="142"/>
      <c r="AG1295" s="142"/>
      <c r="AH1295" s="14"/>
      <c r="AI1295" s="14"/>
      <c r="AJ1295" s="14"/>
      <c r="AK1295" s="14"/>
      <c r="AL1295" s="143"/>
      <c r="AM1295" s="143"/>
      <c r="AN1295" s="143"/>
      <c r="AO1295" s="143"/>
      <c r="AP1295" s="20"/>
      <c r="AQ1295" s="14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</row>
    <row r="1296" spans="1:76" s="13" customFormat="1" ht="12.75" x14ac:dyDescent="0.2">
      <c r="A1296" s="18"/>
      <c r="B1296" s="191"/>
      <c r="C1296" s="191"/>
      <c r="E1296" s="12"/>
      <c r="F1296" s="12"/>
      <c r="G1296" s="11"/>
      <c r="H1296" s="11"/>
      <c r="I1296" s="11"/>
      <c r="J1296" s="17"/>
      <c r="K1296" s="17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0"/>
      <c r="AA1296" s="14"/>
      <c r="AB1296" s="14"/>
      <c r="AC1296" s="14"/>
      <c r="AD1296" s="142"/>
      <c r="AE1296" s="139"/>
      <c r="AF1296" s="142"/>
      <c r="AG1296" s="142"/>
      <c r="AH1296" s="14"/>
      <c r="AI1296" s="14"/>
      <c r="AJ1296" s="14"/>
      <c r="AK1296" s="14"/>
      <c r="AL1296" s="143"/>
      <c r="AM1296" s="143"/>
      <c r="AN1296" s="143"/>
      <c r="AO1296" s="143"/>
      <c r="AP1296" s="20"/>
      <c r="AQ1296" s="14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</row>
    <row r="1297" spans="1:76" s="13" customFormat="1" ht="12.75" x14ac:dyDescent="0.2">
      <c r="A1297" s="18"/>
      <c r="B1297" s="191"/>
      <c r="C1297" s="191"/>
      <c r="E1297" s="12"/>
      <c r="F1297" s="12"/>
      <c r="G1297" s="11"/>
      <c r="H1297" s="11"/>
      <c r="I1297" s="11"/>
      <c r="J1297" s="12"/>
      <c r="K1297" s="12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0"/>
      <c r="AA1297" s="14"/>
      <c r="AB1297" s="14"/>
      <c r="AC1297" s="14"/>
      <c r="AD1297" s="142"/>
      <c r="AE1297" s="139"/>
      <c r="AF1297" s="142"/>
      <c r="AG1297" s="142"/>
      <c r="AH1297" s="14"/>
      <c r="AI1297" s="14"/>
      <c r="AJ1297" s="14"/>
      <c r="AK1297" s="14"/>
      <c r="AL1297" s="143"/>
      <c r="AM1297" s="143"/>
      <c r="AN1297" s="143"/>
      <c r="AO1297" s="143"/>
      <c r="AP1297" s="20"/>
      <c r="AQ1297" s="14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</row>
    <row r="1298" spans="1:76" s="13" customFormat="1" ht="12.75" x14ac:dyDescent="0.2">
      <c r="A1298" s="18"/>
      <c r="B1298" s="191"/>
      <c r="C1298" s="191"/>
      <c r="E1298" s="12"/>
      <c r="F1298" s="12"/>
      <c r="G1298" s="11"/>
      <c r="H1298" s="11"/>
      <c r="I1298" s="11"/>
      <c r="J1298" s="12"/>
      <c r="K1298" s="12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0"/>
      <c r="AA1298" s="14"/>
      <c r="AB1298" s="14"/>
      <c r="AC1298" s="14"/>
      <c r="AD1298" s="142"/>
      <c r="AE1298" s="139"/>
      <c r="AF1298" s="142"/>
      <c r="AG1298" s="142"/>
      <c r="AH1298" s="14"/>
      <c r="AI1298" s="14"/>
      <c r="AJ1298" s="14"/>
      <c r="AK1298" s="14"/>
      <c r="AL1298" s="143"/>
      <c r="AM1298" s="143"/>
      <c r="AN1298" s="143"/>
      <c r="AO1298" s="143"/>
      <c r="AP1298" s="20"/>
      <c r="AQ1298" s="14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</row>
    <row r="1299" spans="1:76" s="13" customFormat="1" ht="12.75" x14ac:dyDescent="0.2">
      <c r="A1299" s="18"/>
      <c r="B1299" s="191"/>
      <c r="C1299" s="191"/>
      <c r="E1299" s="12"/>
      <c r="F1299" s="12"/>
      <c r="G1299" s="11"/>
      <c r="H1299" s="11"/>
      <c r="I1299" s="11"/>
      <c r="J1299" s="12"/>
      <c r="K1299" s="12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0"/>
      <c r="AA1299" s="14"/>
      <c r="AB1299" s="14"/>
      <c r="AC1299" s="14"/>
      <c r="AD1299" s="142"/>
      <c r="AE1299" s="139"/>
      <c r="AF1299" s="142"/>
      <c r="AG1299" s="142"/>
      <c r="AH1299" s="14"/>
      <c r="AI1299" s="14"/>
      <c r="AJ1299" s="14"/>
      <c r="AK1299" s="14"/>
      <c r="AL1299" s="143"/>
      <c r="AM1299" s="143"/>
      <c r="AN1299" s="143"/>
      <c r="AO1299" s="143"/>
      <c r="AP1299" s="20"/>
      <c r="AQ1299" s="14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</row>
    <row r="1300" spans="1:76" s="13" customFormat="1" ht="12.75" x14ac:dyDescent="0.2">
      <c r="A1300" s="18"/>
      <c r="B1300" s="191"/>
      <c r="C1300" s="191"/>
      <c r="E1300" s="12"/>
      <c r="F1300" s="12"/>
      <c r="G1300" s="11"/>
      <c r="H1300" s="11"/>
      <c r="I1300" s="11"/>
      <c r="J1300" s="12"/>
      <c r="K1300" s="12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0"/>
      <c r="AA1300" s="14"/>
      <c r="AB1300" s="14"/>
      <c r="AC1300" s="14"/>
      <c r="AD1300" s="142"/>
      <c r="AE1300" s="139"/>
      <c r="AF1300" s="142"/>
      <c r="AG1300" s="142"/>
      <c r="AH1300" s="14"/>
      <c r="AI1300" s="14"/>
      <c r="AJ1300" s="14"/>
      <c r="AK1300" s="14"/>
      <c r="AL1300" s="143"/>
      <c r="AM1300" s="143"/>
      <c r="AN1300" s="143"/>
      <c r="AO1300" s="143"/>
      <c r="AP1300" s="20"/>
      <c r="AQ1300" s="14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</row>
    <row r="1301" spans="1:76" s="13" customFormat="1" ht="12.75" x14ac:dyDescent="0.2">
      <c r="A1301" s="18"/>
      <c r="B1301" s="191"/>
      <c r="C1301" s="191"/>
      <c r="E1301" s="12"/>
      <c r="F1301" s="12"/>
      <c r="G1301" s="11"/>
      <c r="H1301" s="11"/>
      <c r="I1301" s="11"/>
      <c r="J1301" s="12"/>
      <c r="K1301" s="12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0"/>
      <c r="AA1301" s="14"/>
      <c r="AB1301" s="14"/>
      <c r="AC1301" s="14"/>
      <c r="AD1301" s="142"/>
      <c r="AE1301" s="139"/>
      <c r="AF1301" s="142"/>
      <c r="AG1301" s="142"/>
      <c r="AH1301" s="14"/>
      <c r="AI1301" s="14"/>
      <c r="AJ1301" s="14"/>
      <c r="AK1301" s="14"/>
      <c r="AL1301" s="143"/>
      <c r="AM1301" s="143"/>
      <c r="AN1301" s="143"/>
      <c r="AO1301" s="143"/>
      <c r="AP1301" s="20"/>
      <c r="AQ1301" s="14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</row>
    <row r="1302" spans="1:76" s="13" customFormat="1" ht="12.75" x14ac:dyDescent="0.2">
      <c r="A1302" s="18"/>
      <c r="B1302" s="191"/>
      <c r="C1302" s="191"/>
      <c r="E1302" s="12"/>
      <c r="F1302" s="12"/>
      <c r="G1302" s="11"/>
      <c r="H1302" s="11"/>
      <c r="I1302" s="11"/>
      <c r="J1302" s="12"/>
      <c r="K1302" s="12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0"/>
      <c r="AA1302" s="14"/>
      <c r="AB1302" s="14"/>
      <c r="AC1302" s="14"/>
      <c r="AD1302" s="142"/>
      <c r="AE1302" s="139"/>
      <c r="AF1302" s="142"/>
      <c r="AG1302" s="142"/>
      <c r="AH1302" s="14"/>
      <c r="AI1302" s="14"/>
      <c r="AJ1302" s="14"/>
      <c r="AK1302" s="14"/>
      <c r="AL1302" s="143"/>
      <c r="AM1302" s="143"/>
      <c r="AN1302" s="143"/>
      <c r="AO1302" s="143"/>
      <c r="AP1302" s="20"/>
      <c r="AQ1302" s="14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</row>
    <row r="1303" spans="1:76" s="13" customFormat="1" ht="12.75" x14ac:dyDescent="0.2">
      <c r="A1303" s="18"/>
      <c r="B1303" s="191"/>
      <c r="C1303" s="191"/>
      <c r="E1303" s="12"/>
      <c r="F1303" s="12"/>
      <c r="G1303" s="11"/>
      <c r="H1303" s="11"/>
      <c r="I1303" s="11"/>
      <c r="J1303" s="12"/>
      <c r="K1303" s="12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0"/>
      <c r="AA1303" s="14"/>
      <c r="AB1303" s="14"/>
      <c r="AC1303" s="14"/>
      <c r="AD1303" s="142"/>
      <c r="AE1303" s="139"/>
      <c r="AF1303" s="142"/>
      <c r="AG1303" s="142"/>
      <c r="AH1303" s="14"/>
      <c r="AI1303" s="14"/>
      <c r="AJ1303" s="14"/>
      <c r="AK1303" s="14"/>
      <c r="AL1303" s="143"/>
      <c r="AM1303" s="143"/>
      <c r="AN1303" s="143"/>
      <c r="AO1303" s="143"/>
      <c r="AP1303" s="20"/>
      <c r="AQ1303" s="14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</row>
    <row r="1304" spans="1:76" s="13" customFormat="1" ht="12.75" x14ac:dyDescent="0.2">
      <c r="A1304" s="18"/>
      <c r="B1304" s="191"/>
      <c r="C1304" s="191"/>
      <c r="E1304" s="12"/>
      <c r="F1304" s="12"/>
      <c r="G1304" s="11"/>
      <c r="H1304" s="11"/>
      <c r="I1304" s="11"/>
      <c r="J1304" s="12"/>
      <c r="K1304" s="12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0"/>
      <c r="AA1304" s="14"/>
      <c r="AB1304" s="14"/>
      <c r="AC1304" s="14"/>
      <c r="AD1304" s="142"/>
      <c r="AE1304" s="139"/>
      <c r="AF1304" s="142"/>
      <c r="AG1304" s="142"/>
      <c r="AH1304" s="14"/>
      <c r="AI1304" s="14"/>
      <c r="AJ1304" s="14"/>
      <c r="AK1304" s="14"/>
      <c r="AL1304" s="143"/>
      <c r="AM1304" s="143"/>
      <c r="AN1304" s="143"/>
      <c r="AO1304" s="143"/>
      <c r="AP1304" s="20"/>
      <c r="AQ1304" s="14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</row>
    <row r="1305" spans="1:76" s="13" customFormat="1" ht="12.75" x14ac:dyDescent="0.2">
      <c r="A1305" s="18"/>
      <c r="B1305" s="191"/>
      <c r="C1305" s="191"/>
      <c r="E1305" s="12"/>
      <c r="F1305" s="12"/>
      <c r="G1305" s="11"/>
      <c r="H1305" s="11"/>
      <c r="I1305" s="11"/>
      <c r="J1305" s="12"/>
      <c r="K1305" s="12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0"/>
      <c r="AA1305" s="14"/>
      <c r="AB1305" s="14"/>
      <c r="AC1305" s="14"/>
      <c r="AD1305" s="142"/>
      <c r="AE1305" s="139"/>
      <c r="AF1305" s="142"/>
      <c r="AG1305" s="142"/>
      <c r="AH1305" s="14"/>
      <c r="AI1305" s="14"/>
      <c r="AJ1305" s="14"/>
      <c r="AK1305" s="14"/>
      <c r="AL1305" s="143"/>
      <c r="AM1305" s="143"/>
      <c r="AN1305" s="143"/>
      <c r="AO1305" s="143"/>
      <c r="AP1305" s="20"/>
      <c r="AQ1305" s="14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</row>
    <row r="1306" spans="1:76" ht="12.75" x14ac:dyDescent="0.2">
      <c r="AE1306" s="139"/>
    </row>
    <row r="1307" spans="1:76" ht="12.75" x14ac:dyDescent="0.2">
      <c r="AE1307" s="139"/>
    </row>
    <row r="1308" spans="1:76" ht="12.75" x14ac:dyDescent="0.2">
      <c r="AE1308" s="139"/>
    </row>
    <row r="1309" spans="1:76" ht="12.75" x14ac:dyDescent="0.2">
      <c r="AE1309" s="139"/>
    </row>
    <row r="1310" spans="1:76" ht="12.75" x14ac:dyDescent="0.2">
      <c r="AE1310" s="139"/>
    </row>
    <row r="1311" spans="1:76" ht="12.75" x14ac:dyDescent="0.2">
      <c r="AE1311" s="139"/>
    </row>
    <row r="1312" spans="1:76" ht="12.75" x14ac:dyDescent="0.2">
      <c r="AE1312" s="139"/>
    </row>
    <row r="1313" spans="31:31" ht="12.75" x14ac:dyDescent="0.2">
      <c r="AE1313" s="139"/>
    </row>
    <row r="1314" spans="31:31" ht="12.75" x14ac:dyDescent="0.2">
      <c r="AE1314" s="139"/>
    </row>
    <row r="1315" spans="31:31" ht="12.75" x14ac:dyDescent="0.2">
      <c r="AE1315" s="13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1376"/>
  <sheetViews>
    <sheetView zoomScale="80" zoomScaleNormal="80" workbookViewId="0">
      <selection activeCell="R24" sqref="R24"/>
    </sheetView>
  </sheetViews>
  <sheetFormatPr defaultRowHeight="12.75" x14ac:dyDescent="0.2"/>
  <cols>
    <col min="1" max="12" width="12.28515625" style="42" customWidth="1"/>
    <col min="13" max="14" width="12.28515625" style="34" customWidth="1"/>
    <col min="15" max="15" width="12.28515625" style="35" customWidth="1"/>
    <col min="16" max="16" width="12.7109375" style="35" customWidth="1"/>
    <col min="17" max="18" width="19.42578125" style="35" customWidth="1"/>
    <col min="19" max="19" width="15.140625" style="36" customWidth="1"/>
    <col min="20" max="20" width="22.85546875" style="35" customWidth="1"/>
    <col min="21" max="22" width="13.28515625" style="34" customWidth="1"/>
    <col min="23" max="23" width="15.140625" style="34" customWidth="1"/>
    <col min="24" max="27" width="12.140625" style="34" customWidth="1"/>
    <col min="28" max="29" width="6.5703125" style="34" customWidth="1"/>
    <col min="30" max="31" width="13.28515625" style="34" customWidth="1"/>
    <col min="32" max="36" width="12.140625" style="135" customWidth="1"/>
    <col min="37" max="37" width="9.140625" style="54"/>
    <col min="38" max="39" width="21.140625" style="54" customWidth="1"/>
    <col min="40" max="43" width="12.140625" style="42" customWidth="1"/>
    <col min="44" max="44" width="12.140625" style="54" customWidth="1"/>
    <col min="45" max="45" width="17.85546875" style="42" customWidth="1"/>
    <col min="46" max="50" width="12.140625" style="42" customWidth="1"/>
    <col min="51" max="52" width="9.140625" style="42"/>
    <col min="53" max="62" width="12.140625" style="42" customWidth="1"/>
    <col min="63" max="64" width="9.140625" style="42"/>
    <col min="65" max="70" width="12.140625" style="42" customWidth="1"/>
    <col min="71" max="78" width="17.85546875" style="42" customWidth="1"/>
    <col min="79" max="79" width="9.140625" style="42"/>
    <col min="80" max="80" width="9.140625" style="42" customWidth="1"/>
    <col min="81" max="82" width="13.42578125" style="42" bestFit="1" customWidth="1"/>
    <col min="83" max="87" width="9.42578125" style="42" bestFit="1" customWidth="1"/>
    <col min="88" max="88" width="9.140625" style="42"/>
    <col min="89" max="95" width="9.42578125" style="42" bestFit="1" customWidth="1"/>
    <col min="96" max="16384" width="9.140625" style="42"/>
  </cols>
  <sheetData>
    <row r="1" spans="1:78" ht="98.25" customHeight="1" x14ac:dyDescent="0.2">
      <c r="A1" s="31" t="s">
        <v>0</v>
      </c>
      <c r="B1" s="31" t="s">
        <v>1</v>
      </c>
      <c r="C1" s="31" t="s">
        <v>204</v>
      </c>
      <c r="D1" s="31" t="s">
        <v>2</v>
      </c>
      <c r="E1" s="31" t="s">
        <v>3</v>
      </c>
      <c r="F1" s="32" t="s">
        <v>4</v>
      </c>
      <c r="G1" s="31" t="s">
        <v>5</v>
      </c>
      <c r="H1" s="33" t="s">
        <v>209</v>
      </c>
      <c r="I1" s="33" t="s">
        <v>210</v>
      </c>
      <c r="J1" s="33" t="s">
        <v>207</v>
      </c>
      <c r="K1" s="33" t="s">
        <v>208</v>
      </c>
      <c r="L1" s="33" t="s">
        <v>212</v>
      </c>
      <c r="M1" s="34" t="s">
        <v>168</v>
      </c>
      <c r="N1" s="34" t="s">
        <v>169</v>
      </c>
      <c r="O1" s="35" t="s">
        <v>171</v>
      </c>
      <c r="P1" s="35" t="s">
        <v>164</v>
      </c>
      <c r="Q1" s="35" t="s">
        <v>202</v>
      </c>
      <c r="R1" s="35" t="s">
        <v>203</v>
      </c>
      <c r="S1" s="36" t="s">
        <v>213</v>
      </c>
      <c r="T1" s="35" t="s">
        <v>170</v>
      </c>
      <c r="U1" s="37" t="s">
        <v>165</v>
      </c>
      <c r="V1" s="37" t="s">
        <v>205</v>
      </c>
      <c r="W1" s="38" t="s">
        <v>577</v>
      </c>
      <c r="X1" s="38" t="s">
        <v>578</v>
      </c>
      <c r="Y1" s="38" t="s">
        <v>579</v>
      </c>
      <c r="Z1" s="38" t="s">
        <v>581</v>
      </c>
      <c r="AA1" s="38" t="s">
        <v>580</v>
      </c>
      <c r="AB1" s="39"/>
      <c r="AC1" s="37"/>
      <c r="AD1" s="37" t="s">
        <v>172</v>
      </c>
      <c r="AE1" s="37" t="s">
        <v>206</v>
      </c>
      <c r="AF1" s="32" t="s">
        <v>150</v>
      </c>
      <c r="AG1" s="32" t="s">
        <v>151</v>
      </c>
      <c r="AH1" s="32" t="s">
        <v>152</v>
      </c>
      <c r="AI1" s="32" t="s">
        <v>153</v>
      </c>
      <c r="AJ1" s="32"/>
      <c r="AK1" s="35"/>
      <c r="AL1" s="35" t="s">
        <v>166</v>
      </c>
      <c r="AM1" s="35" t="s">
        <v>167</v>
      </c>
      <c r="AN1" s="40"/>
      <c r="AO1" s="37"/>
      <c r="AP1" s="37"/>
      <c r="AQ1" s="40"/>
      <c r="AR1" s="37"/>
      <c r="AS1" s="41" t="s">
        <v>46</v>
      </c>
      <c r="AT1" s="41" t="s">
        <v>47</v>
      </c>
      <c r="AU1" s="41" t="s">
        <v>48</v>
      </c>
      <c r="AV1" s="41" t="s">
        <v>49</v>
      </c>
      <c r="AW1" s="41" t="s">
        <v>50</v>
      </c>
      <c r="AX1" s="41" t="s">
        <v>51</v>
      </c>
      <c r="BA1" s="31"/>
      <c r="BB1" s="31"/>
      <c r="BC1" s="31"/>
      <c r="BD1" s="31"/>
      <c r="BE1" s="42" t="s">
        <v>150</v>
      </c>
      <c r="BF1" s="42" t="s">
        <v>151</v>
      </c>
      <c r="BG1" s="42" t="s">
        <v>152</v>
      </c>
      <c r="BH1" s="42" t="s">
        <v>153</v>
      </c>
      <c r="BI1" s="43" t="s">
        <v>50</v>
      </c>
      <c r="BJ1" s="43" t="s">
        <v>51</v>
      </c>
      <c r="BM1" s="31"/>
      <c r="BN1" s="31"/>
      <c r="BO1" s="44" t="s">
        <v>160</v>
      </c>
      <c r="BP1" s="44" t="s">
        <v>161</v>
      </c>
      <c r="BQ1" s="44" t="s">
        <v>162</v>
      </c>
      <c r="BR1" s="44" t="s">
        <v>163</v>
      </c>
      <c r="BS1" s="31"/>
      <c r="BT1" s="31"/>
      <c r="BU1" s="31"/>
      <c r="BV1" s="31"/>
      <c r="BW1" s="31"/>
      <c r="BX1" s="31"/>
      <c r="BY1" s="31"/>
      <c r="BZ1" s="31"/>
    </row>
    <row r="2" spans="1:78" ht="15" customHeight="1" x14ac:dyDescent="0.2">
      <c r="A2" s="31">
        <v>1</v>
      </c>
      <c r="B2" s="45">
        <v>35393</v>
      </c>
      <c r="C2" s="31">
        <v>22</v>
      </c>
      <c r="D2" s="31">
        <v>1</v>
      </c>
      <c r="E2" s="31" t="s">
        <v>6</v>
      </c>
      <c r="F2" s="46">
        <v>27500</v>
      </c>
      <c r="G2" s="46">
        <v>1620</v>
      </c>
      <c r="H2" s="44"/>
      <c r="I2" s="44"/>
      <c r="J2" s="41"/>
      <c r="K2" s="41"/>
      <c r="L2" s="41"/>
      <c r="P2" s="35" t="s">
        <v>193</v>
      </c>
      <c r="Q2" s="47">
        <v>35392.958333333336</v>
      </c>
      <c r="R2" s="47">
        <v>35394.375</v>
      </c>
      <c r="S2" s="36">
        <f>R2-Q2</f>
        <v>1.4166666666642413</v>
      </c>
      <c r="T2" s="31" t="s">
        <v>6</v>
      </c>
      <c r="U2" s="48">
        <v>7186.66</v>
      </c>
      <c r="V2" s="48">
        <v>28292.647764076799</v>
      </c>
      <c r="W2" s="49">
        <v>2878151.8181759994</v>
      </c>
      <c r="X2" s="49">
        <v>71.350811938673687</v>
      </c>
      <c r="Y2" s="49">
        <v>1432.9130000907194</v>
      </c>
      <c r="Z2" s="49">
        <f>X2+Y2</f>
        <v>1504.263812029393</v>
      </c>
      <c r="AA2" s="49" t="s">
        <v>586</v>
      </c>
      <c r="AB2" s="50"/>
      <c r="AD2" s="51">
        <v>2071.52</v>
      </c>
      <c r="AE2" s="51">
        <v>8155.2189328896002</v>
      </c>
      <c r="AF2" s="49">
        <v>159761.402352</v>
      </c>
      <c r="AG2" s="52">
        <v>5.0802348799999999</v>
      </c>
      <c r="AH2" s="52">
        <v>189.64698244000002</v>
      </c>
      <c r="AI2" s="49">
        <f>AG2+AH2</f>
        <v>194.72721732000002</v>
      </c>
      <c r="AJ2" s="53" t="s">
        <v>582</v>
      </c>
      <c r="AN2" s="46"/>
      <c r="AO2" s="46"/>
      <c r="AP2" s="46"/>
      <c r="AQ2" s="46"/>
      <c r="AR2" s="39"/>
      <c r="AS2" s="46"/>
      <c r="AT2" s="46"/>
      <c r="AU2" s="46"/>
      <c r="AV2" s="46"/>
      <c r="AW2" s="46"/>
      <c r="AX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</row>
    <row r="3" spans="1:78" ht="15" customHeight="1" x14ac:dyDescent="0.2">
      <c r="A3" s="31">
        <v>2</v>
      </c>
      <c r="B3" s="45">
        <v>35404</v>
      </c>
      <c r="C3" s="31">
        <v>29</v>
      </c>
      <c r="D3" s="31">
        <v>6.9</v>
      </c>
      <c r="E3" s="31" t="s">
        <v>6</v>
      </c>
      <c r="F3" s="46">
        <v>36400</v>
      </c>
      <c r="G3" s="46">
        <v>10700</v>
      </c>
      <c r="H3" s="44"/>
      <c r="I3" s="44"/>
      <c r="J3" s="41"/>
      <c r="K3" s="41"/>
      <c r="L3" s="41"/>
      <c r="P3" s="35" t="s">
        <v>194</v>
      </c>
      <c r="Q3" s="47">
        <v>35404.298611111109</v>
      </c>
      <c r="R3" s="47">
        <v>35405.461805555555</v>
      </c>
      <c r="S3" s="36">
        <f t="shared" ref="S3:S66" si="0">R3-Q3</f>
        <v>1.1631944444452529</v>
      </c>
      <c r="T3" s="31" t="s">
        <v>6</v>
      </c>
      <c r="U3" s="48">
        <v>6179.9</v>
      </c>
      <c r="V3" s="48">
        <v>24329.206323552</v>
      </c>
      <c r="W3" s="49">
        <v>5055359.6581920004</v>
      </c>
      <c r="X3" s="49">
        <v>665.88043182436718</v>
      </c>
      <c r="Y3" s="49">
        <v>8670.0535244488783</v>
      </c>
      <c r="Z3" s="49">
        <f t="shared" ref="Z3:Z5" si="1">X3+Y3</f>
        <v>9335.9339562732457</v>
      </c>
      <c r="AA3" s="49" t="s">
        <v>587</v>
      </c>
      <c r="AB3" s="50"/>
      <c r="AD3" s="51">
        <v>1624.48</v>
      </c>
      <c r="AE3" s="51">
        <v>6395.2991291904</v>
      </c>
      <c r="AF3" s="49">
        <v>217745.24975999998</v>
      </c>
      <c r="AG3" s="52">
        <v>104.326252</v>
      </c>
      <c r="AH3" s="52">
        <v>2063.3918275999999</v>
      </c>
      <c r="AI3" s="49">
        <f t="shared" ref="AI3:AI6" si="2">AG3+AH3</f>
        <v>2167.7180795999998</v>
      </c>
      <c r="AJ3" s="53" t="s">
        <v>583</v>
      </c>
      <c r="AN3" s="46"/>
      <c r="AO3" s="46"/>
      <c r="AP3" s="46"/>
      <c r="AQ3" s="46"/>
      <c r="AR3" s="39"/>
      <c r="AS3" s="46"/>
      <c r="AT3" s="46"/>
      <c r="AU3" s="46"/>
      <c r="AV3" s="46"/>
      <c r="AW3" s="46"/>
      <c r="AX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</row>
    <row r="4" spans="1:78" ht="15" customHeight="1" x14ac:dyDescent="0.2">
      <c r="A4" s="31">
        <v>3</v>
      </c>
      <c r="B4" s="45">
        <v>35454</v>
      </c>
      <c r="C4" s="31">
        <v>32</v>
      </c>
      <c r="D4" s="31">
        <v>8.9</v>
      </c>
      <c r="E4" s="31" t="s">
        <v>7</v>
      </c>
      <c r="F4" s="46">
        <v>64400</v>
      </c>
      <c r="G4" s="46">
        <v>2200</v>
      </c>
      <c r="H4" s="44"/>
      <c r="I4" s="44"/>
      <c r="J4" s="41"/>
      <c r="K4" s="41"/>
      <c r="L4" s="41"/>
      <c r="P4" s="35" t="s">
        <v>195</v>
      </c>
      <c r="Q4" s="47">
        <v>35454.65625</v>
      </c>
      <c r="R4" s="47">
        <v>35455.65625</v>
      </c>
      <c r="S4" s="36">
        <f t="shared" si="0"/>
        <v>1</v>
      </c>
      <c r="T4" s="31" t="s">
        <v>7</v>
      </c>
      <c r="U4" s="48">
        <v>7347.6</v>
      </c>
      <c r="V4" s="48">
        <v>28926.240939648003</v>
      </c>
      <c r="W4" s="49">
        <v>2200694.9680799996</v>
      </c>
      <c r="X4" s="49">
        <v>148.64374489703346</v>
      </c>
      <c r="Y4" s="49">
        <v>2076.0228612900301</v>
      </c>
      <c r="Z4" s="49">
        <f t="shared" si="1"/>
        <v>2224.6666061870637</v>
      </c>
      <c r="AA4" s="49" t="s">
        <v>588</v>
      </c>
      <c r="AB4" s="50"/>
      <c r="AD4" s="51">
        <v>4314.5</v>
      </c>
      <c r="AE4" s="51">
        <v>16985.446476960002</v>
      </c>
      <c r="AF4" s="49">
        <v>42815.0772</v>
      </c>
      <c r="AG4" s="52">
        <v>8.7543333200000006</v>
      </c>
      <c r="AH4" s="52">
        <v>139.20750755999998</v>
      </c>
      <c r="AI4" s="49">
        <f t="shared" si="2"/>
        <v>147.96184087999998</v>
      </c>
      <c r="AJ4" s="53" t="s">
        <v>584</v>
      </c>
      <c r="AN4" s="46"/>
      <c r="AO4" s="46"/>
      <c r="AP4" s="46"/>
      <c r="AQ4" s="46"/>
      <c r="AR4" s="39"/>
      <c r="AS4" s="46"/>
      <c r="AT4" s="46"/>
      <c r="AU4" s="46"/>
      <c r="AV4" s="46"/>
      <c r="AW4" s="46"/>
      <c r="AX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</row>
    <row r="5" spans="1:78" ht="15" customHeight="1" x14ac:dyDescent="0.2">
      <c r="A5" s="31">
        <v>4</v>
      </c>
      <c r="B5" s="45">
        <v>35531</v>
      </c>
      <c r="C5" s="31">
        <v>34</v>
      </c>
      <c r="D5" s="31">
        <v>15</v>
      </c>
      <c r="E5" s="31" t="s">
        <v>6</v>
      </c>
      <c r="F5" s="46">
        <v>27300</v>
      </c>
      <c r="G5" s="46">
        <v>19600</v>
      </c>
      <c r="H5" s="44"/>
      <c r="I5" s="44"/>
      <c r="J5" s="55"/>
      <c r="K5" s="55"/>
      <c r="L5" s="55"/>
      <c r="P5" s="35" t="s">
        <v>196</v>
      </c>
      <c r="Q5" s="47">
        <v>35531.614583333336</v>
      </c>
      <c r="R5" s="47">
        <v>35532.625</v>
      </c>
      <c r="S5" s="36">
        <f t="shared" si="0"/>
        <v>1.0104166666642413</v>
      </c>
      <c r="T5" s="31" t="s">
        <v>6</v>
      </c>
      <c r="U5" s="48">
        <v>3896.48</v>
      </c>
      <c r="V5" s="48">
        <v>15339.7734357504</v>
      </c>
      <c r="W5" s="49">
        <v>11408138.484335998</v>
      </c>
      <c r="X5" s="53">
        <v>4690.6468293567996</v>
      </c>
      <c r="Y5" s="53">
        <v>15342.012156400253</v>
      </c>
      <c r="Z5" s="49">
        <f t="shared" si="1"/>
        <v>20032.658985757051</v>
      </c>
      <c r="AA5" s="49" t="s">
        <v>589</v>
      </c>
      <c r="AB5" s="50"/>
      <c r="AD5" s="56" t="s">
        <v>590</v>
      </c>
      <c r="AE5" s="56" t="s">
        <v>590</v>
      </c>
      <c r="AF5" s="53">
        <v>553660.11259199993</v>
      </c>
      <c r="AG5" s="57">
        <v>14.65103452</v>
      </c>
      <c r="AH5" s="57">
        <v>4279.1907016000005</v>
      </c>
      <c r="AI5" s="49">
        <f t="shared" si="2"/>
        <v>4293.8417361200009</v>
      </c>
      <c r="AJ5" s="53" t="s">
        <v>585</v>
      </c>
      <c r="AN5" s="40"/>
      <c r="AO5" s="40"/>
      <c r="AP5" s="40"/>
      <c r="AQ5" s="40"/>
      <c r="AR5" s="40"/>
      <c r="AS5" s="41" t="s">
        <v>46</v>
      </c>
      <c r="AT5" s="41" t="s">
        <v>47</v>
      </c>
      <c r="AU5" s="41" t="s">
        <v>48</v>
      </c>
      <c r="AV5" s="41" t="s">
        <v>49</v>
      </c>
      <c r="AW5" s="41" t="s">
        <v>50</v>
      </c>
      <c r="AX5" s="41" t="s">
        <v>51</v>
      </c>
      <c r="BA5" s="41"/>
      <c r="BB5" s="41"/>
      <c r="BC5" s="41"/>
      <c r="BD5" s="41"/>
      <c r="BE5" s="42" t="s">
        <v>150</v>
      </c>
      <c r="BF5" s="42" t="s">
        <v>151</v>
      </c>
      <c r="BG5" s="42" t="s">
        <v>152</v>
      </c>
      <c r="BH5" s="42" t="s">
        <v>153</v>
      </c>
      <c r="BI5" s="43" t="s">
        <v>50</v>
      </c>
      <c r="BJ5" s="43" t="s">
        <v>51</v>
      </c>
      <c r="BM5" s="43"/>
      <c r="BN5" s="43"/>
      <c r="BO5" s="44" t="s">
        <v>160</v>
      </c>
      <c r="BP5" s="44" t="s">
        <v>161</v>
      </c>
      <c r="BQ5" s="44" t="s">
        <v>162</v>
      </c>
      <c r="BR5" s="44" t="s">
        <v>163</v>
      </c>
      <c r="BS5" s="46"/>
      <c r="BT5" s="46"/>
      <c r="BU5" s="46"/>
      <c r="BV5" s="46"/>
      <c r="BW5" s="46"/>
      <c r="BX5" s="46"/>
      <c r="BY5" s="46"/>
      <c r="BZ5" s="46"/>
    </row>
    <row r="6" spans="1:78" ht="15" customHeight="1" x14ac:dyDescent="0.2">
      <c r="A6" s="31">
        <v>5</v>
      </c>
      <c r="B6" s="45">
        <v>35774</v>
      </c>
      <c r="C6" s="31">
        <v>14</v>
      </c>
      <c r="D6" s="31">
        <v>6.6</v>
      </c>
      <c r="E6" s="31" t="s">
        <v>6</v>
      </c>
      <c r="F6" s="46">
        <v>32700</v>
      </c>
      <c r="G6" s="46">
        <v>21800</v>
      </c>
      <c r="H6" s="58">
        <v>7743.6</v>
      </c>
      <c r="I6" s="58">
        <v>30485.225017728004</v>
      </c>
      <c r="J6" s="59">
        <v>572</v>
      </c>
      <c r="K6" s="59">
        <v>2251.86589056</v>
      </c>
      <c r="L6" s="59">
        <f>I6+K6</f>
        <v>32737.090908288003</v>
      </c>
      <c r="P6" s="35" t="s">
        <v>197</v>
      </c>
      <c r="Q6" s="47">
        <v>35774.274305555555</v>
      </c>
      <c r="R6" s="47">
        <v>35774.871527777781</v>
      </c>
      <c r="S6" s="36">
        <f t="shared" si="0"/>
        <v>0.59722222222626442</v>
      </c>
      <c r="T6" s="31" t="s">
        <v>6</v>
      </c>
      <c r="U6" s="58">
        <v>7743.6</v>
      </c>
      <c r="V6" s="58">
        <v>30485.225017728004</v>
      </c>
      <c r="W6" s="49">
        <v>5786548.2974999994</v>
      </c>
      <c r="X6" s="49">
        <v>1273.0406254499999</v>
      </c>
      <c r="Y6" s="49">
        <v>21410.228700749994</v>
      </c>
      <c r="Z6" s="49">
        <v>22683.269326199996</v>
      </c>
      <c r="AA6" s="49" t="s">
        <v>215</v>
      </c>
      <c r="AB6" s="50"/>
      <c r="AC6" s="60"/>
      <c r="AD6" s="59">
        <v>572</v>
      </c>
      <c r="AE6" s="59">
        <v>2251.86589056</v>
      </c>
      <c r="AF6" s="53">
        <v>140423.25914999997</v>
      </c>
      <c r="AG6" s="53">
        <v>68.807396983499984</v>
      </c>
      <c r="AH6" s="53">
        <v>1193.5977027749996</v>
      </c>
      <c r="AI6" s="49">
        <f t="shared" si="2"/>
        <v>1262.4050997584995</v>
      </c>
      <c r="AJ6" s="53" t="s">
        <v>403</v>
      </c>
      <c r="AN6" s="61"/>
      <c r="AO6" s="61"/>
      <c r="AP6" s="61"/>
      <c r="AQ6" s="61"/>
      <c r="AR6" s="40"/>
      <c r="AS6" s="46">
        <v>5786548.2974999994</v>
      </c>
      <c r="AT6" s="46">
        <v>1273.0406254499999</v>
      </c>
      <c r="AU6" s="46">
        <v>21410.228700749994</v>
      </c>
      <c r="AV6" s="46">
        <v>22683.269326199996</v>
      </c>
      <c r="AW6" s="46" t="s">
        <v>52</v>
      </c>
      <c r="AX6" s="46" t="s">
        <v>53</v>
      </c>
      <c r="BA6" s="46"/>
      <c r="BB6" s="46"/>
      <c r="BC6" s="46"/>
      <c r="BD6" s="46"/>
      <c r="BE6" s="62">
        <v>140423.25914999997</v>
      </c>
      <c r="BF6" s="62">
        <v>68.807396983499984</v>
      </c>
      <c r="BG6" s="62">
        <v>1193.5977027749996</v>
      </c>
      <c r="BH6" s="62">
        <v>1262.4050997584995</v>
      </c>
      <c r="BI6" s="63" t="s">
        <v>154</v>
      </c>
      <c r="BJ6" s="63" t="s">
        <v>53</v>
      </c>
      <c r="BM6" s="63"/>
      <c r="BN6" s="63"/>
      <c r="BO6" s="62">
        <v>5926971.5566499997</v>
      </c>
      <c r="BP6" s="62">
        <v>1341.8480224334999</v>
      </c>
      <c r="BQ6" s="62">
        <v>22603.826403524996</v>
      </c>
      <c r="BR6" s="62">
        <v>23945.674425958496</v>
      </c>
      <c r="BS6" s="46"/>
      <c r="BT6" s="46"/>
      <c r="BU6" s="46"/>
      <c r="BV6" s="46"/>
      <c r="BW6" s="46"/>
      <c r="BX6" s="46"/>
      <c r="BY6" s="46"/>
      <c r="BZ6" s="46"/>
    </row>
    <row r="7" spans="1:78" ht="15" customHeight="1" x14ac:dyDescent="0.2">
      <c r="A7" s="31">
        <v>6</v>
      </c>
      <c r="B7" s="45">
        <v>35799</v>
      </c>
      <c r="C7" s="31">
        <v>6</v>
      </c>
      <c r="D7" s="31">
        <v>15</v>
      </c>
      <c r="E7" s="31" t="s">
        <v>6</v>
      </c>
      <c r="F7" s="46">
        <v>42500</v>
      </c>
      <c r="G7" s="46">
        <v>12700</v>
      </c>
      <c r="H7" s="58">
        <v>10698.2</v>
      </c>
      <c r="I7" s="58">
        <v>42116.978444736007</v>
      </c>
      <c r="J7" s="59">
        <v>0</v>
      </c>
      <c r="K7" s="59">
        <v>0</v>
      </c>
      <c r="L7" s="59">
        <f t="shared" ref="L7:L36" si="3">I7+K7</f>
        <v>42116.978444736007</v>
      </c>
      <c r="P7" s="35" t="s">
        <v>198</v>
      </c>
      <c r="Q7" s="47">
        <v>35799.253472222219</v>
      </c>
      <c r="R7" s="47">
        <v>35799.520833333336</v>
      </c>
      <c r="S7" s="36">
        <f t="shared" si="0"/>
        <v>0.26736111111677019</v>
      </c>
      <c r="T7" s="31" t="s">
        <v>6</v>
      </c>
      <c r="U7" s="58">
        <v>10698.2</v>
      </c>
      <c r="V7" s="58">
        <v>42116.978444736007</v>
      </c>
      <c r="W7" s="49">
        <v>3659669.6940000001</v>
      </c>
      <c r="X7" s="49">
        <v>3513.2829062400001</v>
      </c>
      <c r="Y7" s="49">
        <v>13174.810898399999</v>
      </c>
      <c r="Z7" s="49">
        <v>16688.093804640001</v>
      </c>
      <c r="AA7" s="49" t="s">
        <v>217</v>
      </c>
      <c r="AB7" s="50"/>
      <c r="AC7" s="60"/>
      <c r="AD7" s="59">
        <v>0</v>
      </c>
      <c r="AE7" s="59">
        <v>0</v>
      </c>
      <c r="AF7" s="53">
        <v>36443.785949999998</v>
      </c>
      <c r="AG7" s="53">
        <v>0.65598814709999997</v>
      </c>
      <c r="AH7" s="53">
        <v>20.772957991499997</v>
      </c>
      <c r="AI7" s="53">
        <v>21.428946138599997</v>
      </c>
      <c r="AJ7" s="53" t="s">
        <v>405</v>
      </c>
      <c r="AN7" s="61"/>
      <c r="AO7" s="61"/>
      <c r="AP7" s="61"/>
      <c r="AQ7" s="61"/>
      <c r="AR7" s="40"/>
      <c r="AS7" s="46">
        <v>3659669.6940000001</v>
      </c>
      <c r="AT7" s="46">
        <v>3513.2829062400001</v>
      </c>
      <c r="AU7" s="46">
        <v>13174.810898399999</v>
      </c>
      <c r="AV7" s="46">
        <v>16688.093804640001</v>
      </c>
      <c r="AW7" s="46" t="s">
        <v>52</v>
      </c>
      <c r="AX7" s="46" t="s">
        <v>54</v>
      </c>
      <c r="BA7" s="46"/>
      <c r="BB7" s="46"/>
      <c r="BC7" s="46"/>
      <c r="BD7" s="46"/>
      <c r="BE7" s="62">
        <v>36443.785949999998</v>
      </c>
      <c r="BF7" s="62">
        <v>0.65598814709999997</v>
      </c>
      <c r="BG7" s="62">
        <v>20.772957991499997</v>
      </c>
      <c r="BH7" s="62">
        <v>21.428946138599997</v>
      </c>
      <c r="BI7" s="63" t="s">
        <v>154</v>
      </c>
      <c r="BJ7" s="63" t="s">
        <v>54</v>
      </c>
      <c r="BM7" s="63"/>
      <c r="BN7" s="63"/>
      <c r="BO7" s="62">
        <v>3696113.4799500001</v>
      </c>
      <c r="BP7" s="62">
        <v>3513.9388943870999</v>
      </c>
      <c r="BQ7" s="62">
        <v>13195.583856391499</v>
      </c>
      <c r="BR7" s="62">
        <v>16709.5227507786</v>
      </c>
      <c r="BS7" s="46"/>
      <c r="BT7" s="46"/>
      <c r="BU7" s="46"/>
      <c r="BV7" s="46"/>
      <c r="BW7" s="46"/>
      <c r="BX7" s="46"/>
      <c r="BY7" s="46"/>
      <c r="BZ7" s="46"/>
    </row>
    <row r="8" spans="1:78" ht="15" customHeight="1" x14ac:dyDescent="0.2">
      <c r="A8" s="31">
        <v>7</v>
      </c>
      <c r="B8" s="45">
        <v>35803</v>
      </c>
      <c r="C8" s="31">
        <v>11</v>
      </c>
      <c r="D8" s="31">
        <v>29</v>
      </c>
      <c r="E8" s="31" t="s">
        <v>7</v>
      </c>
      <c r="F8" s="46">
        <v>33500</v>
      </c>
      <c r="G8" s="46">
        <v>1880</v>
      </c>
      <c r="H8" s="58">
        <v>7906.2</v>
      </c>
      <c r="I8" s="58">
        <v>31125.353328575999</v>
      </c>
      <c r="J8" s="59">
        <v>1051.3</v>
      </c>
      <c r="K8" s="59">
        <v>4138.7877810239997</v>
      </c>
      <c r="L8" s="59">
        <f t="shared" si="3"/>
        <v>35264.141109600001</v>
      </c>
      <c r="P8" s="35" t="s">
        <v>199</v>
      </c>
      <c r="Q8" s="47">
        <v>35803.350694444445</v>
      </c>
      <c r="R8" s="47">
        <v>35803.819444444445</v>
      </c>
      <c r="S8" s="36">
        <f t="shared" si="0"/>
        <v>0.46875</v>
      </c>
      <c r="T8" s="31" t="s">
        <v>7</v>
      </c>
      <c r="U8" s="58">
        <v>7906.2</v>
      </c>
      <c r="V8" s="58">
        <v>31125.353328575999</v>
      </c>
      <c r="W8" s="49">
        <v>2235898.4759999998</v>
      </c>
      <c r="X8" s="49">
        <v>313.02578663999998</v>
      </c>
      <c r="Y8" s="49">
        <v>2235.8984759999998</v>
      </c>
      <c r="Z8" s="49">
        <v>2548.9242626400001</v>
      </c>
      <c r="AA8" s="49" t="s">
        <v>219</v>
      </c>
      <c r="AB8" s="50"/>
      <c r="AC8" s="60"/>
      <c r="AD8" s="59">
        <v>1051.3</v>
      </c>
      <c r="AE8" s="59">
        <v>4138.7877810239997</v>
      </c>
      <c r="AF8" s="53">
        <v>0</v>
      </c>
      <c r="AG8" s="53">
        <v>0</v>
      </c>
      <c r="AH8" s="53">
        <v>0</v>
      </c>
      <c r="AI8" s="53">
        <v>0</v>
      </c>
      <c r="AJ8" s="53" t="s">
        <v>407</v>
      </c>
      <c r="AN8" s="61"/>
      <c r="AO8" s="61"/>
      <c r="AP8" s="61"/>
      <c r="AQ8" s="61"/>
      <c r="AR8" s="40"/>
      <c r="AS8" s="46">
        <v>2235898.4759999998</v>
      </c>
      <c r="AT8" s="46">
        <v>313.02578663999998</v>
      </c>
      <c r="AU8" s="46">
        <v>2235.8984759999998</v>
      </c>
      <c r="AV8" s="46">
        <v>2548.9242626400001</v>
      </c>
      <c r="AW8" s="46" t="s">
        <v>52</v>
      </c>
      <c r="AX8" s="46" t="s">
        <v>55</v>
      </c>
      <c r="BA8" s="46"/>
      <c r="BB8" s="46"/>
      <c r="BC8" s="46"/>
      <c r="BD8" s="46"/>
      <c r="BE8" s="62">
        <v>0</v>
      </c>
      <c r="BF8" s="62">
        <v>0</v>
      </c>
      <c r="BG8" s="62">
        <v>0</v>
      </c>
      <c r="BH8" s="62">
        <v>0</v>
      </c>
      <c r="BI8" s="63" t="s">
        <v>154</v>
      </c>
      <c r="BJ8" s="63" t="s">
        <v>55</v>
      </c>
      <c r="BM8" s="63"/>
      <c r="BN8" s="63"/>
      <c r="BO8" s="62">
        <v>2235898.4759999998</v>
      </c>
      <c r="BP8" s="62">
        <v>313.02578663999998</v>
      </c>
      <c r="BQ8" s="62">
        <v>2235.8984759999998</v>
      </c>
      <c r="BR8" s="62">
        <v>2548.9242626400001</v>
      </c>
      <c r="BS8" s="46"/>
      <c r="BT8" s="46"/>
      <c r="BU8" s="46"/>
      <c r="BV8" s="46"/>
      <c r="BW8" s="46"/>
      <c r="BX8" s="46"/>
      <c r="BY8" s="46"/>
      <c r="BZ8" s="46"/>
    </row>
    <row r="9" spans="1:78" ht="15" customHeight="1" x14ac:dyDescent="0.2">
      <c r="A9" s="31">
        <v>8</v>
      </c>
      <c r="B9" s="45">
        <v>35857</v>
      </c>
      <c r="C9" s="31">
        <v>4</v>
      </c>
      <c r="D9" s="31">
        <v>1</v>
      </c>
      <c r="E9" s="31" t="s">
        <v>6</v>
      </c>
      <c r="F9" s="46">
        <v>15600</v>
      </c>
      <c r="G9" s="31">
        <v>562</v>
      </c>
      <c r="H9" s="59">
        <v>3942.65</v>
      </c>
      <c r="I9" s="59">
        <v>15521.536806672</v>
      </c>
      <c r="J9" s="59">
        <v>0</v>
      </c>
      <c r="K9" s="59">
        <v>0</v>
      </c>
      <c r="L9" s="59">
        <f t="shared" si="3"/>
        <v>15521.536806672</v>
      </c>
      <c r="P9" s="35" t="s">
        <v>200</v>
      </c>
      <c r="Q9" s="47">
        <v>35857.256944444445</v>
      </c>
      <c r="R9" s="47">
        <v>35857.413194444445</v>
      </c>
      <c r="S9" s="36">
        <f t="shared" si="0"/>
        <v>0.15625</v>
      </c>
      <c r="T9" s="31" t="s">
        <v>6</v>
      </c>
      <c r="U9" s="59">
        <v>3942.65</v>
      </c>
      <c r="V9" s="59">
        <v>15521.536806672</v>
      </c>
      <c r="W9" s="49">
        <v>832798.55850000004</v>
      </c>
      <c r="X9" s="49">
        <v>99.935827020000005</v>
      </c>
      <c r="Y9" s="49">
        <v>582.95899095000004</v>
      </c>
      <c r="Z9" s="49">
        <v>682.89481797000008</v>
      </c>
      <c r="AA9" s="49" t="s">
        <v>221</v>
      </c>
      <c r="AB9" s="50"/>
      <c r="AC9" s="64"/>
      <c r="AD9" s="56" t="s">
        <v>590</v>
      </c>
      <c r="AE9" s="56" t="s">
        <v>590</v>
      </c>
      <c r="AF9" s="53">
        <v>1953.86265</v>
      </c>
      <c r="AG9" s="53">
        <v>0</v>
      </c>
      <c r="AH9" s="53">
        <v>76.200643349999993</v>
      </c>
      <c r="AI9" s="53">
        <v>76.200643349999993</v>
      </c>
      <c r="AJ9" s="53" t="s">
        <v>409</v>
      </c>
      <c r="AN9" s="65"/>
      <c r="AO9" s="65"/>
      <c r="AP9" s="65"/>
      <c r="AQ9" s="65"/>
      <c r="AR9" s="66"/>
      <c r="AS9" s="46">
        <v>832798.55850000004</v>
      </c>
      <c r="AT9" s="46">
        <v>99.935827020000005</v>
      </c>
      <c r="AU9" s="46">
        <v>582.95899095000004</v>
      </c>
      <c r="AV9" s="46">
        <v>682.89481797000008</v>
      </c>
      <c r="AW9" s="46" t="s">
        <v>52</v>
      </c>
      <c r="AX9" s="46" t="s">
        <v>56</v>
      </c>
      <c r="BA9" s="46"/>
      <c r="BB9" s="46"/>
      <c r="BC9" s="46"/>
      <c r="BD9" s="46"/>
      <c r="BE9" s="62">
        <v>1953.86265</v>
      </c>
      <c r="BF9" s="67">
        <v>0</v>
      </c>
      <c r="BG9" s="62">
        <v>76.200643349999993</v>
      </c>
      <c r="BH9" s="62">
        <v>76.200643349999993</v>
      </c>
      <c r="BI9" s="63" t="s">
        <v>154</v>
      </c>
      <c r="BJ9" s="63" t="s">
        <v>56</v>
      </c>
      <c r="BM9" s="63"/>
      <c r="BN9" s="63"/>
      <c r="BO9" s="62">
        <v>834752.42115000007</v>
      </c>
      <c r="BP9" s="62">
        <v>99.935827020000005</v>
      </c>
      <c r="BQ9" s="62">
        <v>659.15963429999999</v>
      </c>
      <c r="BR9" s="62">
        <v>759.09546132000003</v>
      </c>
      <c r="BS9" s="31"/>
      <c r="BT9" s="31"/>
      <c r="BU9" s="31"/>
      <c r="BV9" s="31"/>
      <c r="BW9" s="31"/>
      <c r="BX9" s="31"/>
      <c r="BY9" s="31"/>
      <c r="BZ9" s="31"/>
    </row>
    <row r="10" spans="1:78" s="83" customFormat="1" ht="15" customHeight="1" x14ac:dyDescent="0.2">
      <c r="A10" s="68">
        <v>9</v>
      </c>
      <c r="B10" s="69">
        <v>35996</v>
      </c>
      <c r="C10" s="68">
        <v>8</v>
      </c>
      <c r="D10" s="68">
        <v>22</v>
      </c>
      <c r="E10" s="68" t="s">
        <v>8</v>
      </c>
      <c r="F10" s="68">
        <v>0</v>
      </c>
      <c r="G10" s="68" t="s">
        <v>9</v>
      </c>
      <c r="H10" s="70">
        <v>0</v>
      </c>
      <c r="I10" s="70">
        <v>0</v>
      </c>
      <c r="J10" s="70">
        <v>0</v>
      </c>
      <c r="K10" s="70">
        <v>0</v>
      </c>
      <c r="L10" s="70">
        <f t="shared" si="3"/>
        <v>0</v>
      </c>
      <c r="M10" s="71"/>
      <c r="N10" s="71"/>
      <c r="O10" s="72"/>
      <c r="P10" s="72" t="s">
        <v>201</v>
      </c>
      <c r="Q10" s="73">
        <v>35996.826388888891</v>
      </c>
      <c r="R10" s="73">
        <v>35997.15625</v>
      </c>
      <c r="S10" s="74">
        <f t="shared" si="0"/>
        <v>0.32986111110949423</v>
      </c>
      <c r="T10" s="68" t="s">
        <v>8</v>
      </c>
      <c r="U10" s="70">
        <v>0</v>
      </c>
      <c r="V10" s="70">
        <v>0</v>
      </c>
      <c r="W10" s="75">
        <v>23211321.945</v>
      </c>
      <c r="X10" s="75">
        <v>417.80379500999999</v>
      </c>
      <c r="Y10" s="75">
        <v>417.80379500999999</v>
      </c>
      <c r="Z10" s="75">
        <v>835.60759001999998</v>
      </c>
      <c r="AA10" s="75" t="s">
        <v>223</v>
      </c>
      <c r="AB10" s="76"/>
      <c r="AC10" s="77"/>
      <c r="AD10" s="70">
        <v>0</v>
      </c>
      <c r="AE10" s="70">
        <v>0</v>
      </c>
      <c r="AF10" s="78">
        <v>999301.63650000002</v>
      </c>
      <c r="AG10" s="78">
        <v>17.987429457000001</v>
      </c>
      <c r="AH10" s="78">
        <v>17.987429457000001</v>
      </c>
      <c r="AI10" s="78">
        <v>35.974858914000002</v>
      </c>
      <c r="AJ10" s="78" t="s">
        <v>411</v>
      </c>
      <c r="AK10" s="79"/>
      <c r="AL10" s="79"/>
      <c r="AM10" s="79"/>
      <c r="AN10" s="80"/>
      <c r="AO10" s="80"/>
      <c r="AP10" s="80"/>
      <c r="AQ10" s="80"/>
      <c r="AR10" s="81"/>
      <c r="AS10" s="82">
        <v>23211321.945</v>
      </c>
      <c r="AT10" s="82">
        <v>417.80379500999999</v>
      </c>
      <c r="AU10" s="82">
        <v>417.80379500999999</v>
      </c>
      <c r="AV10" s="82">
        <v>835.60759001999998</v>
      </c>
      <c r="AW10" s="82" t="s">
        <v>52</v>
      </c>
      <c r="AX10" s="82" t="s">
        <v>57</v>
      </c>
      <c r="BA10" s="82"/>
      <c r="BB10" s="82"/>
      <c r="BC10" s="82"/>
      <c r="BD10" s="82"/>
      <c r="BE10" s="84">
        <v>999301.63650000002</v>
      </c>
      <c r="BF10" s="84">
        <v>17.987429457000001</v>
      </c>
      <c r="BG10" s="84">
        <v>17.987429457000001</v>
      </c>
      <c r="BH10" s="84">
        <v>35.974858914000002</v>
      </c>
      <c r="BI10" s="85" t="s">
        <v>154</v>
      </c>
      <c r="BJ10" s="85" t="s">
        <v>57</v>
      </c>
      <c r="BM10" s="85"/>
      <c r="BN10" s="85"/>
      <c r="BO10" s="84">
        <v>24210623.581500001</v>
      </c>
      <c r="BP10" s="84">
        <v>435.79122446700001</v>
      </c>
      <c r="BQ10" s="84">
        <v>435.79122446700001</v>
      </c>
      <c r="BR10" s="84">
        <v>871.58244893400001</v>
      </c>
      <c r="BS10" s="68"/>
      <c r="BT10" s="68"/>
      <c r="BU10" s="68"/>
      <c r="BV10" s="68"/>
      <c r="BW10" s="68"/>
      <c r="BX10" s="68"/>
      <c r="BY10" s="68"/>
      <c r="BZ10" s="68"/>
    </row>
    <row r="11" spans="1:78" ht="15" customHeight="1" x14ac:dyDescent="0.2">
      <c r="A11" s="31">
        <v>10</v>
      </c>
      <c r="B11" s="45">
        <v>36149</v>
      </c>
      <c r="C11" s="31">
        <v>5</v>
      </c>
      <c r="D11" s="31">
        <v>1</v>
      </c>
      <c r="E11" s="31" t="s">
        <v>10</v>
      </c>
      <c r="F11" s="46">
        <v>10300</v>
      </c>
      <c r="G11" s="86" t="s">
        <v>211</v>
      </c>
      <c r="H11" s="59">
        <v>2451.65</v>
      </c>
      <c r="I11" s="59">
        <v>9651.7255429920006</v>
      </c>
      <c r="J11" s="59">
        <v>0</v>
      </c>
      <c r="K11" s="59">
        <v>0</v>
      </c>
      <c r="L11" s="59">
        <f t="shared" si="3"/>
        <v>9651.7255429920006</v>
      </c>
      <c r="P11" s="35" t="s">
        <v>58</v>
      </c>
      <c r="Q11" s="47">
        <v>36149.868055555555</v>
      </c>
      <c r="R11" s="47">
        <v>36149.958333333336</v>
      </c>
      <c r="S11" s="36">
        <f t="shared" si="0"/>
        <v>9.0277777781011537E-2</v>
      </c>
      <c r="T11" s="31" t="s">
        <v>10</v>
      </c>
      <c r="U11" s="59">
        <v>2451.65</v>
      </c>
      <c r="V11" s="59">
        <v>9651.7255429920006</v>
      </c>
      <c r="W11" s="49">
        <v>75322.821000000011</v>
      </c>
      <c r="X11" s="87" t="s">
        <v>211</v>
      </c>
      <c r="Y11" s="87" t="s">
        <v>211</v>
      </c>
      <c r="Z11" s="87" t="s">
        <v>211</v>
      </c>
      <c r="AA11" s="49" t="s">
        <v>225</v>
      </c>
      <c r="AB11" s="50"/>
      <c r="AC11" s="64"/>
      <c r="AD11" s="56" t="s">
        <v>590</v>
      </c>
      <c r="AE11" s="56" t="s">
        <v>590</v>
      </c>
      <c r="AF11" s="53">
        <v>0</v>
      </c>
      <c r="AG11" s="53">
        <v>0</v>
      </c>
      <c r="AH11" s="53">
        <v>0</v>
      </c>
      <c r="AI11" s="53">
        <v>0</v>
      </c>
      <c r="AJ11" s="53" t="s">
        <v>413</v>
      </c>
      <c r="AN11" s="65"/>
      <c r="AO11" s="65"/>
      <c r="AP11" s="65"/>
      <c r="AQ11" s="65"/>
      <c r="AR11" s="66"/>
      <c r="AS11" s="46">
        <v>75322.821000000011</v>
      </c>
      <c r="AT11" s="46">
        <v>1.3558107780000002</v>
      </c>
      <c r="AU11" s="46">
        <v>1.8077477040000003</v>
      </c>
      <c r="AV11" s="46">
        <v>3.1635584820000004</v>
      </c>
      <c r="AW11" s="46" t="s">
        <v>52</v>
      </c>
      <c r="AX11" s="46" t="s">
        <v>58</v>
      </c>
      <c r="BA11" s="46"/>
      <c r="BB11" s="46"/>
      <c r="BC11" s="46"/>
      <c r="BD11" s="46"/>
      <c r="BE11" s="62">
        <v>0</v>
      </c>
      <c r="BF11" s="62">
        <v>0</v>
      </c>
      <c r="BG11" s="62">
        <v>0</v>
      </c>
      <c r="BH11" s="62">
        <v>0</v>
      </c>
      <c r="BI11" s="63" t="s">
        <v>154</v>
      </c>
      <c r="BJ11" s="63" t="s">
        <v>58</v>
      </c>
      <c r="BM11" s="63"/>
      <c r="BN11" s="63"/>
      <c r="BO11" s="62">
        <v>75322.821000000011</v>
      </c>
      <c r="BP11" s="62">
        <v>1.3558107780000002</v>
      </c>
      <c r="BQ11" s="62">
        <v>1.8077477040000003</v>
      </c>
      <c r="BR11" s="62">
        <v>3.1635584820000004</v>
      </c>
      <c r="BS11" s="31"/>
      <c r="BT11" s="31"/>
      <c r="BU11" s="31"/>
      <c r="BV11" s="31"/>
      <c r="BW11" s="31"/>
      <c r="BX11" s="31"/>
      <c r="BY11" s="31"/>
      <c r="BZ11" s="31"/>
    </row>
    <row r="12" spans="1:78" ht="15" customHeight="1" x14ac:dyDescent="0.2">
      <c r="A12" s="31">
        <v>11</v>
      </c>
      <c r="B12" s="45">
        <v>36158</v>
      </c>
      <c r="C12" s="31">
        <v>6</v>
      </c>
      <c r="D12" s="31">
        <v>1.5</v>
      </c>
      <c r="E12" s="31" t="s">
        <v>11</v>
      </c>
      <c r="F12" s="46">
        <v>8000</v>
      </c>
      <c r="G12" s="31" t="s">
        <v>12</v>
      </c>
      <c r="H12" s="59">
        <v>1836.3</v>
      </c>
      <c r="I12" s="59">
        <v>7229.1981378239998</v>
      </c>
      <c r="J12" s="59">
        <v>0</v>
      </c>
      <c r="K12" s="59">
        <v>0</v>
      </c>
      <c r="L12" s="59">
        <f t="shared" si="3"/>
        <v>7229.1981378239998</v>
      </c>
      <c r="P12" s="35" t="s">
        <v>59</v>
      </c>
      <c r="Q12" s="47">
        <v>36158.251388888886</v>
      </c>
      <c r="R12" s="47">
        <v>36158.492361111108</v>
      </c>
      <c r="S12" s="36">
        <f t="shared" si="0"/>
        <v>0.24097222222189885</v>
      </c>
      <c r="T12" s="31" t="s">
        <v>11</v>
      </c>
      <c r="U12" s="59">
        <v>1836.3</v>
      </c>
      <c r="V12" s="59">
        <v>7229.1981378239998</v>
      </c>
      <c r="W12" s="49">
        <v>158008.02300000002</v>
      </c>
      <c r="X12" s="49">
        <v>2.8441444140000005</v>
      </c>
      <c r="Y12" s="49">
        <v>2.8441444140000005</v>
      </c>
      <c r="Z12" s="49">
        <v>5.688288828000001</v>
      </c>
      <c r="AA12" s="49" t="s">
        <v>227</v>
      </c>
      <c r="AB12" s="50"/>
      <c r="AC12" s="64"/>
      <c r="AD12" s="56" t="s">
        <v>590</v>
      </c>
      <c r="AE12" s="56" t="s">
        <v>590</v>
      </c>
      <c r="AF12" s="53">
        <v>6116.4395999999997</v>
      </c>
      <c r="AG12" s="53">
        <v>5.6271244320000005</v>
      </c>
      <c r="AH12" s="53">
        <v>9.7863033599999998</v>
      </c>
      <c r="AI12" s="53">
        <v>15.413427792</v>
      </c>
      <c r="AJ12" s="53" t="s">
        <v>415</v>
      </c>
      <c r="AN12" s="65"/>
      <c r="AO12" s="65"/>
      <c r="AP12" s="65"/>
      <c r="AQ12" s="65"/>
      <c r="AR12" s="66"/>
      <c r="AS12" s="46">
        <v>158008.02300000002</v>
      </c>
      <c r="AT12" s="46">
        <v>2.8441444140000005</v>
      </c>
      <c r="AU12" s="46">
        <v>2.8441444140000005</v>
      </c>
      <c r="AV12" s="46">
        <v>5.688288828000001</v>
      </c>
      <c r="AW12" s="46" t="s">
        <v>52</v>
      </c>
      <c r="AX12" s="46" t="s">
        <v>59</v>
      </c>
      <c r="BA12" s="46"/>
      <c r="BB12" s="46"/>
      <c r="BC12" s="46"/>
      <c r="BD12" s="46"/>
      <c r="BE12" s="62">
        <v>11326.740000000002</v>
      </c>
      <c r="BF12" s="62">
        <v>10.420600800000001</v>
      </c>
      <c r="BG12" s="62">
        <v>18.122784000000003</v>
      </c>
      <c r="BH12" s="62">
        <v>28.543384800000005</v>
      </c>
      <c r="BI12" s="63" t="s">
        <v>154</v>
      </c>
      <c r="BJ12" s="63" t="s">
        <v>59</v>
      </c>
      <c r="BM12" s="63"/>
      <c r="BN12" s="63"/>
      <c r="BO12" s="62">
        <v>158291.19150000002</v>
      </c>
      <c r="BP12" s="62">
        <v>13.264745214000001</v>
      </c>
      <c r="BQ12" s="62">
        <v>20.966928414000002</v>
      </c>
      <c r="BR12" s="62">
        <v>34.23167362800001</v>
      </c>
      <c r="BS12" s="31"/>
      <c r="BT12" s="31"/>
      <c r="BU12" s="31"/>
      <c r="BV12" s="31"/>
      <c r="BW12" s="31"/>
      <c r="BX12" s="31"/>
      <c r="BY12" s="31"/>
      <c r="BZ12" s="31"/>
    </row>
    <row r="13" spans="1:78" ht="15" customHeight="1" x14ac:dyDescent="0.2">
      <c r="A13" s="31">
        <v>12</v>
      </c>
      <c r="B13" s="45">
        <v>36171</v>
      </c>
      <c r="C13" s="31">
        <v>16</v>
      </c>
      <c r="D13" s="31">
        <v>1.8</v>
      </c>
      <c r="E13" s="31" t="s">
        <v>7</v>
      </c>
      <c r="F13" s="46">
        <v>24700</v>
      </c>
      <c r="G13" s="31" t="s">
        <v>13</v>
      </c>
      <c r="H13" s="59">
        <v>5807.52</v>
      </c>
      <c r="I13" s="59">
        <v>22863.210134169603</v>
      </c>
      <c r="J13" s="59">
        <v>611.6</v>
      </c>
      <c r="K13" s="59">
        <v>2407.7642983680003</v>
      </c>
      <c r="L13" s="59">
        <f t="shared" si="3"/>
        <v>25270.974432537605</v>
      </c>
      <c r="P13" s="35" t="s">
        <v>60</v>
      </c>
      <c r="Q13" s="47">
        <v>36171.284722222219</v>
      </c>
      <c r="R13" s="47">
        <v>36171.954861111109</v>
      </c>
      <c r="S13" s="36">
        <f t="shared" si="0"/>
        <v>0.67013888889050577</v>
      </c>
      <c r="T13" s="31" t="s">
        <v>7</v>
      </c>
      <c r="U13" s="59">
        <v>5807.52</v>
      </c>
      <c r="V13" s="59">
        <v>22863.210134169603</v>
      </c>
      <c r="W13" s="49">
        <v>279204.141</v>
      </c>
      <c r="X13" s="49">
        <v>5.0256745379999996</v>
      </c>
      <c r="Y13" s="49">
        <v>9.492940793999999</v>
      </c>
      <c r="Z13" s="49">
        <v>14.518615332</v>
      </c>
      <c r="AA13" s="49" t="s">
        <v>229</v>
      </c>
      <c r="AB13" s="50"/>
      <c r="AC13" s="64"/>
      <c r="AD13" s="59">
        <v>611.6</v>
      </c>
      <c r="AE13" s="59">
        <v>2407.7642983680003</v>
      </c>
      <c r="AF13" s="53">
        <v>16310.505599999999</v>
      </c>
      <c r="AG13" s="53">
        <v>0.29358910079999995</v>
      </c>
      <c r="AH13" s="53">
        <v>18.920186495999999</v>
      </c>
      <c r="AI13" s="53">
        <v>19.213775596799998</v>
      </c>
      <c r="AJ13" s="53" t="s">
        <v>417</v>
      </c>
      <c r="AN13" s="61"/>
      <c r="AO13" s="61"/>
      <c r="AP13" s="61"/>
      <c r="AQ13" s="61"/>
      <c r="AR13" s="40"/>
      <c r="AS13" s="46">
        <v>279204.141</v>
      </c>
      <c r="AT13" s="46">
        <v>5.0256745379999996</v>
      </c>
      <c r="AU13" s="46">
        <v>9.492940793999999</v>
      </c>
      <c r="AV13" s="46">
        <v>14.518615332</v>
      </c>
      <c r="AW13" s="46" t="s">
        <v>52</v>
      </c>
      <c r="AX13" s="46" t="s">
        <v>60</v>
      </c>
      <c r="BA13" s="46"/>
      <c r="BB13" s="46"/>
      <c r="BC13" s="46"/>
      <c r="BD13" s="46"/>
      <c r="BE13" s="62">
        <v>11326.740000000002</v>
      </c>
      <c r="BF13" s="62">
        <v>0.20388132000000003</v>
      </c>
      <c r="BG13" s="62">
        <v>0.20388132000000003</v>
      </c>
      <c r="BH13" s="62">
        <v>0.40776264000000007</v>
      </c>
      <c r="BI13" s="63" t="s">
        <v>154</v>
      </c>
      <c r="BJ13" s="63" t="s">
        <v>60</v>
      </c>
      <c r="BM13" s="63"/>
      <c r="BN13" s="63"/>
      <c r="BO13" s="62">
        <v>279487.30950000003</v>
      </c>
      <c r="BP13" s="62">
        <v>5.2295558579999994</v>
      </c>
      <c r="BQ13" s="62">
        <v>9.6968221139999997</v>
      </c>
      <c r="BR13" s="62">
        <v>14.926377971999999</v>
      </c>
      <c r="BS13" s="31"/>
      <c r="BT13" s="31"/>
      <c r="BU13" s="31"/>
      <c r="BV13" s="31"/>
      <c r="BW13" s="31"/>
      <c r="BX13" s="31"/>
      <c r="BY13" s="31"/>
      <c r="BZ13" s="31"/>
    </row>
    <row r="14" spans="1:78" ht="15" customHeight="1" x14ac:dyDescent="0.2">
      <c r="A14" s="31">
        <v>13</v>
      </c>
      <c r="B14" s="45">
        <v>36177</v>
      </c>
      <c r="C14" s="31">
        <v>8</v>
      </c>
      <c r="D14" s="31">
        <v>9.1</v>
      </c>
      <c r="E14" s="31" t="s">
        <v>14</v>
      </c>
      <c r="F14" s="46">
        <v>8700</v>
      </c>
      <c r="G14" s="46">
        <v>8000</v>
      </c>
      <c r="H14" s="59">
        <v>2047.4699999999998</v>
      </c>
      <c r="I14" s="59">
        <v>8060.5382079455994</v>
      </c>
      <c r="J14" s="59">
        <v>0</v>
      </c>
      <c r="K14" s="59">
        <v>0</v>
      </c>
      <c r="L14" s="59">
        <f t="shared" si="3"/>
        <v>8060.5382079455994</v>
      </c>
      <c r="P14" s="35" t="s">
        <v>61</v>
      </c>
      <c r="Q14" s="47">
        <v>36177.548611111109</v>
      </c>
      <c r="R14" s="47">
        <v>36177.899305555555</v>
      </c>
      <c r="S14" s="36">
        <f t="shared" si="0"/>
        <v>0.35069444444525288</v>
      </c>
      <c r="T14" s="31" t="s">
        <v>14</v>
      </c>
      <c r="U14" s="59">
        <v>2047.4699999999998</v>
      </c>
      <c r="V14" s="59">
        <v>8060.5382079455994</v>
      </c>
      <c r="W14" s="49">
        <v>5280243.0194999995</v>
      </c>
      <c r="X14" s="49">
        <v>686.43159253499994</v>
      </c>
      <c r="Y14" s="49">
        <v>7392.3402272999992</v>
      </c>
      <c r="Z14" s="49">
        <v>8078.7718198349994</v>
      </c>
      <c r="AA14" s="49" t="s">
        <v>231</v>
      </c>
      <c r="AB14" s="50"/>
      <c r="AC14" s="64"/>
      <c r="AD14" s="59">
        <v>0</v>
      </c>
      <c r="AE14" s="59">
        <v>0</v>
      </c>
      <c r="AF14" s="53">
        <v>314883.37199999997</v>
      </c>
      <c r="AG14" s="53">
        <v>16.059051971999999</v>
      </c>
      <c r="AH14" s="53">
        <v>173.1858546</v>
      </c>
      <c r="AI14" s="53">
        <v>189.24490657199999</v>
      </c>
      <c r="AJ14" s="53" t="s">
        <v>419</v>
      </c>
      <c r="AN14" s="61"/>
      <c r="AO14" s="61"/>
      <c r="AP14" s="61"/>
      <c r="AQ14" s="61"/>
      <c r="AR14" s="40"/>
      <c r="AS14" s="46">
        <v>5280243.0194999995</v>
      </c>
      <c r="AT14" s="46">
        <v>686.43159253499994</v>
      </c>
      <c r="AU14" s="46">
        <v>7392.3402272999992</v>
      </c>
      <c r="AV14" s="46">
        <v>8078.7718198349994</v>
      </c>
      <c r="AW14" s="46" t="s">
        <v>52</v>
      </c>
      <c r="AX14" s="46" t="s">
        <v>61</v>
      </c>
      <c r="BA14" s="46"/>
      <c r="BB14" s="46"/>
      <c r="BC14" s="46"/>
      <c r="BD14" s="46"/>
      <c r="BE14" s="62">
        <v>314883.37199999997</v>
      </c>
      <c r="BF14" s="62">
        <v>16.059051971999999</v>
      </c>
      <c r="BG14" s="62">
        <v>173.1858546</v>
      </c>
      <c r="BH14" s="62">
        <v>189.24490657199999</v>
      </c>
      <c r="BI14" s="63" t="s">
        <v>154</v>
      </c>
      <c r="BJ14" s="63" t="s">
        <v>61</v>
      </c>
      <c r="BM14" s="63"/>
      <c r="BN14" s="63"/>
      <c r="BO14" s="62">
        <v>5595126.3914999999</v>
      </c>
      <c r="BP14" s="62">
        <v>702.49064450699996</v>
      </c>
      <c r="BQ14" s="62">
        <v>7565.5260818999996</v>
      </c>
      <c r="BR14" s="62">
        <v>8268.0167264069987</v>
      </c>
      <c r="BS14" s="46"/>
      <c r="BT14" s="46"/>
      <c r="BU14" s="46"/>
      <c r="BV14" s="46"/>
      <c r="BW14" s="46"/>
      <c r="BX14" s="46"/>
      <c r="BY14" s="46"/>
      <c r="BZ14" s="46"/>
    </row>
    <row r="15" spans="1:78" ht="15" customHeight="1" x14ac:dyDescent="0.2">
      <c r="A15" s="88">
        <v>14</v>
      </c>
      <c r="B15" s="89">
        <v>36232</v>
      </c>
      <c r="C15" s="31">
        <v>5</v>
      </c>
      <c r="D15" s="31">
        <v>0</v>
      </c>
      <c r="E15" s="31" t="s">
        <v>15</v>
      </c>
      <c r="F15" s="31" t="s">
        <v>16</v>
      </c>
      <c r="G15" s="31">
        <v>530</v>
      </c>
      <c r="H15" s="59">
        <v>641.52</v>
      </c>
      <c r="I15" s="59">
        <v>2525.5542064895999</v>
      </c>
      <c r="J15" s="59">
        <v>0</v>
      </c>
      <c r="K15" s="59">
        <v>0</v>
      </c>
      <c r="L15" s="59">
        <f t="shared" si="3"/>
        <v>2525.5542064895999</v>
      </c>
      <c r="P15" s="35" t="s">
        <v>62</v>
      </c>
      <c r="Q15" s="47">
        <v>36232.628472222219</v>
      </c>
      <c r="R15" s="47">
        <v>36232.850694444445</v>
      </c>
      <c r="S15" s="36">
        <f t="shared" si="0"/>
        <v>0.22222222222626442</v>
      </c>
      <c r="T15" s="31" t="s">
        <v>15</v>
      </c>
      <c r="U15" s="59">
        <v>641.52</v>
      </c>
      <c r="V15" s="59">
        <v>2525.5542064895999</v>
      </c>
      <c r="W15" s="49">
        <v>884901.5625</v>
      </c>
      <c r="X15" s="49">
        <v>97.339171875000005</v>
      </c>
      <c r="Y15" s="49">
        <v>690.22321875</v>
      </c>
      <c r="Z15" s="49">
        <v>787.56239062500003</v>
      </c>
      <c r="AA15" s="49" t="s">
        <v>233</v>
      </c>
      <c r="AB15" s="50"/>
      <c r="AC15" s="64"/>
      <c r="AD15" s="56" t="s">
        <v>590</v>
      </c>
      <c r="AE15" s="56" t="s">
        <v>590</v>
      </c>
      <c r="AF15" s="53">
        <v>3681.1905000000002</v>
      </c>
      <c r="AG15" s="53">
        <v>1.2516047699999999</v>
      </c>
      <c r="AH15" s="53">
        <v>10.307333400000001</v>
      </c>
      <c r="AI15" s="53">
        <v>11.558938170000001</v>
      </c>
      <c r="AJ15" s="53" t="s">
        <v>421</v>
      </c>
      <c r="AN15" s="65"/>
      <c r="AO15" s="65"/>
      <c r="AP15" s="65"/>
      <c r="AQ15" s="65"/>
      <c r="AR15" s="66"/>
      <c r="AS15" s="46">
        <v>884901.5625</v>
      </c>
      <c r="AT15" s="46">
        <v>97.339171875000005</v>
      </c>
      <c r="AU15" s="46">
        <v>690.22321875</v>
      </c>
      <c r="AV15" s="46">
        <v>787.56239062500003</v>
      </c>
      <c r="AW15" s="46" t="s">
        <v>52</v>
      </c>
      <c r="AX15" s="46" t="s">
        <v>62</v>
      </c>
      <c r="BA15" s="46"/>
      <c r="BB15" s="46"/>
      <c r="BC15" s="46"/>
      <c r="BD15" s="46"/>
      <c r="BE15" s="62">
        <v>3681.1905000000002</v>
      </c>
      <c r="BF15" s="62">
        <v>1.2516047699999999</v>
      </c>
      <c r="BG15" s="62">
        <v>10.307333400000001</v>
      </c>
      <c r="BH15" s="62">
        <v>11.558938170000001</v>
      </c>
      <c r="BI15" s="63" t="s">
        <v>154</v>
      </c>
      <c r="BJ15" s="63" t="s">
        <v>62</v>
      </c>
      <c r="BM15" s="63"/>
      <c r="BN15" s="63"/>
      <c r="BO15" s="62">
        <v>888582.75300000003</v>
      </c>
      <c r="BP15" s="62">
        <v>98.590776645000005</v>
      </c>
      <c r="BQ15" s="62">
        <v>700.53055214999995</v>
      </c>
      <c r="BR15" s="62">
        <v>799.12132879500007</v>
      </c>
      <c r="BS15" s="31"/>
      <c r="BT15" s="31"/>
      <c r="BU15" s="31"/>
      <c r="BV15" s="31"/>
      <c r="BW15" s="31"/>
      <c r="BX15" s="31"/>
      <c r="BY15" s="31"/>
      <c r="BZ15" s="31"/>
    </row>
    <row r="16" spans="1:78" ht="15" customHeight="1" x14ac:dyDescent="0.2">
      <c r="A16" s="88">
        <v>15</v>
      </c>
      <c r="B16" s="89">
        <v>36234</v>
      </c>
      <c r="C16" s="31">
        <v>30</v>
      </c>
      <c r="D16" s="31">
        <v>0</v>
      </c>
      <c r="E16" s="31" t="s">
        <v>15</v>
      </c>
      <c r="F16" s="31" t="s">
        <v>16</v>
      </c>
      <c r="G16" s="46">
        <v>5100</v>
      </c>
      <c r="H16" s="59">
        <v>159.28</v>
      </c>
      <c r="I16" s="59">
        <v>627.05804029440003</v>
      </c>
      <c r="J16" s="59">
        <v>0</v>
      </c>
      <c r="K16" s="59">
        <v>0</v>
      </c>
      <c r="L16" s="59">
        <f t="shared" si="3"/>
        <v>627.05804029440003</v>
      </c>
      <c r="P16" s="35" t="s">
        <v>63</v>
      </c>
      <c r="Q16" s="47">
        <v>36234.611111111109</v>
      </c>
      <c r="R16" s="47">
        <v>36235.864583333336</v>
      </c>
      <c r="S16" s="36">
        <f t="shared" si="0"/>
        <v>1.2534722222262644</v>
      </c>
      <c r="T16" s="31" t="s">
        <v>15</v>
      </c>
      <c r="U16" s="59">
        <v>159.28</v>
      </c>
      <c r="V16" s="59">
        <v>627.05804029440003</v>
      </c>
      <c r="W16" s="49">
        <v>14798952.147</v>
      </c>
      <c r="X16" s="49">
        <v>680.75179876200002</v>
      </c>
      <c r="Y16" s="49">
        <v>5179.63325145</v>
      </c>
      <c r="Z16" s="49">
        <v>5860.3850502120004</v>
      </c>
      <c r="AA16" s="49" t="s">
        <v>235</v>
      </c>
      <c r="AB16" s="50"/>
      <c r="AC16" s="64"/>
      <c r="AD16" s="56" t="s">
        <v>590</v>
      </c>
      <c r="AE16" s="56" t="s">
        <v>590</v>
      </c>
      <c r="AF16" s="53">
        <v>121592.55389999998</v>
      </c>
      <c r="AG16" s="53">
        <v>23.102585240999996</v>
      </c>
      <c r="AH16" s="53">
        <v>158.07032006999998</v>
      </c>
      <c r="AI16" s="53">
        <v>181.17290531099997</v>
      </c>
      <c r="AJ16" s="53" t="s">
        <v>423</v>
      </c>
      <c r="AN16" s="65"/>
      <c r="AO16" s="65"/>
      <c r="AP16" s="65"/>
      <c r="AQ16" s="65"/>
      <c r="AR16" s="66"/>
      <c r="AS16" s="46">
        <v>14798952.147</v>
      </c>
      <c r="AT16" s="46">
        <v>680.75179876200002</v>
      </c>
      <c r="AU16" s="46">
        <v>5179.63325145</v>
      </c>
      <c r="AV16" s="46">
        <v>5860.3850502120004</v>
      </c>
      <c r="AW16" s="46" t="s">
        <v>52</v>
      </c>
      <c r="AX16" s="46" t="s">
        <v>63</v>
      </c>
      <c r="BA16" s="46"/>
      <c r="BB16" s="46"/>
      <c r="BC16" s="46"/>
      <c r="BD16" s="46"/>
      <c r="BE16" s="62">
        <v>121592.55389999998</v>
      </c>
      <c r="BF16" s="62">
        <v>23.102585240999996</v>
      </c>
      <c r="BG16" s="62">
        <v>158.07032006999998</v>
      </c>
      <c r="BH16" s="62">
        <v>181.17290531099997</v>
      </c>
      <c r="BI16" s="63" t="s">
        <v>154</v>
      </c>
      <c r="BJ16" s="63" t="s">
        <v>63</v>
      </c>
      <c r="BM16" s="63"/>
      <c r="BN16" s="63"/>
      <c r="BO16" s="62">
        <v>14920544.7009</v>
      </c>
      <c r="BP16" s="62">
        <v>703.85438400300006</v>
      </c>
      <c r="BQ16" s="62">
        <v>5337.70357152</v>
      </c>
      <c r="BR16" s="62">
        <v>6041.5579555230006</v>
      </c>
      <c r="BS16" s="46"/>
      <c r="BT16" s="46"/>
      <c r="BU16" s="46"/>
      <c r="BV16" s="46"/>
      <c r="BW16" s="46"/>
      <c r="BX16" s="46"/>
      <c r="BY16" s="46"/>
      <c r="BZ16" s="46"/>
    </row>
    <row r="17" spans="1:78" s="83" customFormat="1" ht="15" customHeight="1" x14ac:dyDescent="0.2">
      <c r="A17" s="68">
        <v>16</v>
      </c>
      <c r="B17" s="69">
        <v>36430</v>
      </c>
      <c r="C17" s="68">
        <v>5</v>
      </c>
      <c r="D17" s="68">
        <v>0.13</v>
      </c>
      <c r="E17" s="68" t="s">
        <v>8</v>
      </c>
      <c r="F17" s="68">
        <v>0</v>
      </c>
      <c r="G17" s="68" t="s">
        <v>9</v>
      </c>
      <c r="H17" s="70">
        <v>0</v>
      </c>
      <c r="I17" s="70">
        <v>0</v>
      </c>
      <c r="J17" s="70">
        <v>0</v>
      </c>
      <c r="K17" s="70">
        <v>0</v>
      </c>
      <c r="L17" s="70">
        <f t="shared" si="3"/>
        <v>0</v>
      </c>
      <c r="M17" s="71"/>
      <c r="N17" s="71"/>
      <c r="O17" s="72"/>
      <c r="P17" s="72" t="s">
        <v>64</v>
      </c>
      <c r="Q17" s="73">
        <v>36430.21875</v>
      </c>
      <c r="R17" s="73">
        <v>36430.420138888891</v>
      </c>
      <c r="S17" s="74">
        <f t="shared" si="0"/>
        <v>0.20138888889050577</v>
      </c>
      <c r="T17" s="68" t="s">
        <v>8</v>
      </c>
      <c r="U17" s="70">
        <v>0</v>
      </c>
      <c r="V17" s="70">
        <v>0</v>
      </c>
      <c r="W17" s="75">
        <v>2114985.5264999997</v>
      </c>
      <c r="X17" s="75">
        <v>38.069739476999999</v>
      </c>
      <c r="Y17" s="75">
        <v>38.069739476999999</v>
      </c>
      <c r="Z17" s="75">
        <v>76.139478953999998</v>
      </c>
      <c r="AA17" s="75" t="s">
        <v>237</v>
      </c>
      <c r="AB17" s="76"/>
      <c r="AC17" s="77"/>
      <c r="AD17" s="70">
        <v>0</v>
      </c>
      <c r="AE17" s="70">
        <v>0</v>
      </c>
      <c r="AF17" s="78"/>
      <c r="AG17" s="78"/>
      <c r="AH17" s="78"/>
      <c r="AI17" s="78"/>
      <c r="AJ17" s="78" t="s">
        <v>576</v>
      </c>
      <c r="AK17" s="79"/>
      <c r="AL17" s="79"/>
      <c r="AM17" s="79"/>
      <c r="AN17" s="80"/>
      <c r="AO17" s="80"/>
      <c r="AP17" s="80"/>
      <c r="AQ17" s="80"/>
      <c r="AR17" s="81"/>
      <c r="AS17" s="82">
        <v>2114985.5264999997</v>
      </c>
      <c r="AT17" s="82">
        <v>38.069739476999999</v>
      </c>
      <c r="AU17" s="82">
        <v>38.069739476999999</v>
      </c>
      <c r="AV17" s="82">
        <v>76.139478953999998</v>
      </c>
      <c r="AW17" s="82" t="s">
        <v>52</v>
      </c>
      <c r="AX17" s="82" t="s">
        <v>64</v>
      </c>
      <c r="BA17" s="82"/>
      <c r="BB17" s="82"/>
      <c r="BC17" s="82"/>
      <c r="BD17" s="82"/>
      <c r="BE17" s="84"/>
      <c r="BF17" s="84"/>
      <c r="BG17" s="84"/>
      <c r="BH17" s="84"/>
      <c r="BI17" s="85"/>
      <c r="BJ17" s="85"/>
      <c r="BM17" s="85"/>
      <c r="BN17" s="85"/>
      <c r="BO17" s="84">
        <v>2114985.5264999997</v>
      </c>
      <c r="BP17" s="84">
        <v>38.069739476999999</v>
      </c>
      <c r="BQ17" s="84">
        <v>38.069739476999999</v>
      </c>
      <c r="BR17" s="84">
        <v>76.139478953999998</v>
      </c>
      <c r="BS17" s="68"/>
      <c r="BT17" s="68"/>
      <c r="BU17" s="68"/>
      <c r="BV17" s="68"/>
      <c r="BW17" s="68"/>
      <c r="BX17" s="68"/>
      <c r="BY17" s="68"/>
      <c r="BZ17" s="68"/>
    </row>
    <row r="18" spans="1:78" ht="15" customHeight="1" x14ac:dyDescent="0.2">
      <c r="A18" s="31">
        <v>17</v>
      </c>
      <c r="B18" s="45">
        <v>36528</v>
      </c>
      <c r="C18" s="31">
        <v>19</v>
      </c>
      <c r="D18" s="31">
        <v>12</v>
      </c>
      <c r="E18" s="31" t="s">
        <v>6</v>
      </c>
      <c r="F18" s="46">
        <v>49700</v>
      </c>
      <c r="G18" s="46">
        <v>4960</v>
      </c>
      <c r="H18" s="59">
        <v>8888.0400000000009</v>
      </c>
      <c r="I18" s="59">
        <v>34990.689003379208</v>
      </c>
      <c r="J18" s="59">
        <v>2952.0400000000004</v>
      </c>
      <c r="K18" s="59">
        <v>11621.675146099204</v>
      </c>
      <c r="L18" s="59">
        <f t="shared" si="3"/>
        <v>46612.36414947841</v>
      </c>
      <c r="P18" s="35" t="s">
        <v>65</v>
      </c>
      <c r="Q18" s="47">
        <v>36528.65625</v>
      </c>
      <c r="R18" s="47">
        <v>36529.465277777781</v>
      </c>
      <c r="S18" s="36">
        <f t="shared" si="0"/>
        <v>0.80902777778101154</v>
      </c>
      <c r="T18" s="31" t="s">
        <v>6</v>
      </c>
      <c r="U18" s="59">
        <v>8888.0400000000009</v>
      </c>
      <c r="V18" s="59">
        <v>34990.689003379208</v>
      </c>
      <c r="W18" s="49">
        <v>1162973.0294999999</v>
      </c>
      <c r="X18" s="49">
        <v>89.548923271499987</v>
      </c>
      <c r="Y18" s="49">
        <v>3488.9190884999998</v>
      </c>
      <c r="Z18" s="49">
        <v>3578.4680117714997</v>
      </c>
      <c r="AA18" s="49" t="s">
        <v>239</v>
      </c>
      <c r="AB18" s="50"/>
      <c r="AC18" s="64"/>
      <c r="AD18" s="59">
        <v>2952.0400000000004</v>
      </c>
      <c r="AE18" s="59">
        <v>11621.675146099204</v>
      </c>
      <c r="AF18" s="53">
        <v>24352.490999999998</v>
      </c>
      <c r="AG18" s="53">
        <v>9.0104216699999995</v>
      </c>
      <c r="AH18" s="53">
        <v>852.33718499999986</v>
      </c>
      <c r="AI18" s="53">
        <v>861.34760666999989</v>
      </c>
      <c r="AJ18" s="53" t="s">
        <v>425</v>
      </c>
      <c r="AN18" s="61"/>
      <c r="AO18" s="61"/>
      <c r="AP18" s="61"/>
      <c r="AQ18" s="61"/>
      <c r="AR18" s="40"/>
      <c r="AS18" s="46">
        <v>1162973.0294999999</v>
      </c>
      <c r="AT18" s="46">
        <v>89.548923271499987</v>
      </c>
      <c r="AU18" s="46">
        <v>3488.9190884999998</v>
      </c>
      <c r="AV18" s="46">
        <v>3578.4680117714997</v>
      </c>
      <c r="AW18" s="46" t="s">
        <v>52</v>
      </c>
      <c r="AX18" s="46" t="s">
        <v>65</v>
      </c>
      <c r="BA18" s="46"/>
      <c r="BB18" s="46"/>
      <c r="BC18" s="46"/>
      <c r="BD18" s="46"/>
      <c r="BE18" s="62">
        <v>24352.490999999998</v>
      </c>
      <c r="BF18" s="62">
        <v>9.0104216699999995</v>
      </c>
      <c r="BG18" s="62">
        <v>852.33718499999986</v>
      </c>
      <c r="BH18" s="62">
        <v>861.34760666999989</v>
      </c>
      <c r="BI18" s="63" t="s">
        <v>154</v>
      </c>
      <c r="BJ18" s="63" t="s">
        <v>65</v>
      </c>
      <c r="BM18" s="63"/>
      <c r="BN18" s="63"/>
      <c r="BO18" s="62">
        <v>1187325.5204999999</v>
      </c>
      <c r="BP18" s="62">
        <v>98.559344941499987</v>
      </c>
      <c r="BQ18" s="62">
        <v>4341.2562734999992</v>
      </c>
      <c r="BR18" s="62">
        <v>4439.8156184414993</v>
      </c>
      <c r="BS18" s="46"/>
      <c r="BT18" s="46"/>
      <c r="BU18" s="46"/>
      <c r="BV18" s="46"/>
      <c r="BW18" s="46"/>
      <c r="BX18" s="46"/>
      <c r="BY18" s="46"/>
      <c r="BZ18" s="46"/>
    </row>
    <row r="19" spans="1:78" ht="15" customHeight="1" x14ac:dyDescent="0.2">
      <c r="A19" s="31">
        <v>18</v>
      </c>
      <c r="B19" s="45">
        <v>36544</v>
      </c>
      <c r="C19" s="31">
        <v>8</v>
      </c>
      <c r="D19" s="31">
        <v>3.3</v>
      </c>
      <c r="E19" s="31" t="s">
        <v>7</v>
      </c>
      <c r="F19" s="46">
        <v>37400</v>
      </c>
      <c r="G19" s="31">
        <v>162</v>
      </c>
      <c r="H19" s="59">
        <v>6491.08</v>
      </c>
      <c r="I19" s="59">
        <v>25554.268609958399</v>
      </c>
      <c r="J19" s="59">
        <v>2202.5</v>
      </c>
      <c r="K19" s="59">
        <v>8670.8647272000017</v>
      </c>
      <c r="L19" s="59">
        <f t="shared" si="3"/>
        <v>34225.133337158404</v>
      </c>
      <c r="P19" s="35" t="s">
        <v>66</v>
      </c>
      <c r="Q19" s="47">
        <v>36544.666666666664</v>
      </c>
      <c r="R19" s="47">
        <v>36544.993055555555</v>
      </c>
      <c r="S19" s="36">
        <f t="shared" si="0"/>
        <v>0.32638888889050577</v>
      </c>
      <c r="T19" s="31" t="s">
        <v>7</v>
      </c>
      <c r="U19" s="59">
        <v>6491.08</v>
      </c>
      <c r="V19" s="59">
        <v>25554.268609958399</v>
      </c>
      <c r="W19" s="49">
        <v>294778.40850000002</v>
      </c>
      <c r="X19" s="49">
        <v>5.3060113529999997</v>
      </c>
      <c r="Y19" s="49">
        <v>141.49363608000002</v>
      </c>
      <c r="Z19" s="49">
        <v>146.79964743300002</v>
      </c>
      <c r="AA19" s="49" t="s">
        <v>241</v>
      </c>
      <c r="AB19" s="50"/>
      <c r="AC19" s="64"/>
      <c r="AD19" s="59">
        <v>2202.5</v>
      </c>
      <c r="AE19" s="59">
        <v>8670.8647272000017</v>
      </c>
      <c r="AF19" s="53"/>
      <c r="AG19" s="53"/>
      <c r="AH19" s="53"/>
      <c r="AI19" s="53"/>
      <c r="AJ19" s="53" t="s">
        <v>576</v>
      </c>
      <c r="AN19" s="61"/>
      <c r="AO19" s="61"/>
      <c r="AP19" s="61"/>
      <c r="AQ19" s="61"/>
      <c r="AR19" s="40"/>
      <c r="AS19" s="46">
        <v>294778.40850000002</v>
      </c>
      <c r="AT19" s="46">
        <v>5.3060113529999997</v>
      </c>
      <c r="AU19" s="46">
        <v>141.49363608000002</v>
      </c>
      <c r="AV19" s="46">
        <v>146.79964743300002</v>
      </c>
      <c r="AW19" s="46" t="s">
        <v>52</v>
      </c>
      <c r="AX19" s="46" t="s">
        <v>66</v>
      </c>
      <c r="BA19" s="46"/>
      <c r="BB19" s="46"/>
      <c r="BC19" s="46"/>
      <c r="BD19" s="46"/>
      <c r="BE19" s="62"/>
      <c r="BF19" s="62"/>
      <c r="BG19" s="62"/>
      <c r="BH19" s="62"/>
      <c r="BI19" s="63"/>
      <c r="BJ19" s="63"/>
      <c r="BM19" s="63"/>
      <c r="BN19" s="63"/>
      <c r="BO19" s="62">
        <v>294778.40850000002</v>
      </c>
      <c r="BP19" s="62">
        <v>5.3060113529999997</v>
      </c>
      <c r="BQ19" s="62">
        <v>141.49363608000002</v>
      </c>
      <c r="BR19" s="62">
        <v>146.79964743300002</v>
      </c>
      <c r="BS19" s="31"/>
      <c r="BT19" s="31"/>
      <c r="BU19" s="31"/>
      <c r="BV19" s="31"/>
      <c r="BW19" s="31"/>
      <c r="BX19" s="31"/>
      <c r="BY19" s="31"/>
      <c r="BZ19" s="31"/>
    </row>
    <row r="20" spans="1:78" ht="15" customHeight="1" x14ac:dyDescent="0.2">
      <c r="A20" s="31">
        <v>19</v>
      </c>
      <c r="B20" s="45">
        <v>36569</v>
      </c>
      <c r="C20" s="31">
        <v>15</v>
      </c>
      <c r="D20" s="31">
        <v>9.9</v>
      </c>
      <c r="E20" s="31" t="s">
        <v>7</v>
      </c>
      <c r="F20" s="46">
        <v>57600</v>
      </c>
      <c r="G20" s="46">
        <v>2920</v>
      </c>
      <c r="H20" s="59">
        <v>13963.539999999999</v>
      </c>
      <c r="I20" s="59">
        <v>54972.061953619203</v>
      </c>
      <c r="J20" s="59">
        <v>29.92</v>
      </c>
      <c r="K20" s="59">
        <v>117.78990812160001</v>
      </c>
      <c r="L20" s="59">
        <f t="shared" si="3"/>
        <v>55089.851861740804</v>
      </c>
      <c r="P20" s="35" t="s">
        <v>67</v>
      </c>
      <c r="Q20" s="47">
        <v>36569.267361111109</v>
      </c>
      <c r="R20" s="47">
        <v>36569.881944444445</v>
      </c>
      <c r="S20" s="36">
        <f t="shared" si="0"/>
        <v>0.61458333333575865</v>
      </c>
      <c r="T20" s="31" t="s">
        <v>7</v>
      </c>
      <c r="U20" s="59">
        <v>13963.539999999999</v>
      </c>
      <c r="V20" s="59">
        <v>54972.061953619203</v>
      </c>
      <c r="W20" s="49">
        <v>1302008.7629999998</v>
      </c>
      <c r="X20" s="49">
        <v>768.18517016999988</v>
      </c>
      <c r="Y20" s="49">
        <v>5468.436804599999</v>
      </c>
      <c r="Z20" s="49">
        <v>6236.6219747699988</v>
      </c>
      <c r="AA20" s="49" t="s">
        <v>243</v>
      </c>
      <c r="AB20" s="50"/>
      <c r="AC20" s="64"/>
      <c r="AD20" s="59">
        <v>29.92</v>
      </c>
      <c r="AE20" s="59">
        <v>117.78990812160001</v>
      </c>
      <c r="AF20" s="53"/>
      <c r="AG20" s="53"/>
      <c r="AH20" s="53"/>
      <c r="AI20" s="53"/>
      <c r="AJ20" s="53" t="s">
        <v>576</v>
      </c>
      <c r="AN20" s="61"/>
      <c r="AO20" s="61"/>
      <c r="AP20" s="61"/>
      <c r="AQ20" s="61"/>
      <c r="AR20" s="40"/>
      <c r="AS20" s="46">
        <v>1302008.7629999998</v>
      </c>
      <c r="AT20" s="46">
        <v>768.18517016999988</v>
      </c>
      <c r="AU20" s="46">
        <v>5468.436804599999</v>
      </c>
      <c r="AV20" s="46">
        <v>6236.6219747699988</v>
      </c>
      <c r="AW20" s="46" t="s">
        <v>52</v>
      </c>
      <c r="AX20" s="46" t="s">
        <v>67</v>
      </c>
      <c r="BA20" s="46"/>
      <c r="BB20" s="46"/>
      <c r="BC20" s="46"/>
      <c r="BD20" s="46"/>
      <c r="BE20" s="62"/>
      <c r="BF20" s="62"/>
      <c r="BG20" s="62"/>
      <c r="BH20" s="62"/>
      <c r="BI20" s="63"/>
      <c r="BJ20" s="63"/>
      <c r="BM20" s="63"/>
      <c r="BN20" s="63"/>
      <c r="BO20" s="62">
        <v>1302008.7629999998</v>
      </c>
      <c r="BP20" s="62">
        <v>768.18517016999988</v>
      </c>
      <c r="BQ20" s="62">
        <v>5468.436804599999</v>
      </c>
      <c r="BR20" s="62">
        <v>6236.6219747699988</v>
      </c>
      <c r="BS20" s="46"/>
      <c r="BT20" s="46"/>
      <c r="BU20" s="46"/>
      <c r="BV20" s="46"/>
      <c r="BW20" s="46"/>
      <c r="BX20" s="46"/>
      <c r="BY20" s="46"/>
      <c r="BZ20" s="46"/>
    </row>
    <row r="21" spans="1:78" ht="15.75" customHeight="1" x14ac:dyDescent="0.2">
      <c r="A21" s="88">
        <v>20</v>
      </c>
      <c r="B21" s="89">
        <v>36578</v>
      </c>
      <c r="C21" s="31">
        <v>51</v>
      </c>
      <c r="D21" s="31">
        <v>8.6</v>
      </c>
      <c r="E21" s="31" t="s">
        <v>17</v>
      </c>
      <c r="F21" s="31">
        <v>240</v>
      </c>
      <c r="G21" s="46">
        <v>26100</v>
      </c>
      <c r="H21" s="59">
        <v>60.72</v>
      </c>
      <c r="I21" s="59">
        <v>239.04422530559998</v>
      </c>
      <c r="J21" s="59">
        <v>0</v>
      </c>
      <c r="K21" s="59">
        <v>0</v>
      </c>
      <c r="L21" s="59">
        <f t="shared" si="3"/>
        <v>239.04422530559998</v>
      </c>
      <c r="P21" s="35" t="s">
        <v>68</v>
      </c>
      <c r="Q21" s="47">
        <v>36578.475694444445</v>
      </c>
      <c r="R21" s="47">
        <v>36580.583333333336</v>
      </c>
      <c r="S21" s="36">
        <f t="shared" si="0"/>
        <v>2.1076388888905058</v>
      </c>
      <c r="T21" s="31" t="s">
        <v>17</v>
      </c>
      <c r="U21" s="59">
        <v>60.72</v>
      </c>
      <c r="V21" s="59">
        <v>239.04422530559998</v>
      </c>
      <c r="W21" s="49">
        <v>75152919.899999991</v>
      </c>
      <c r="X21" s="49">
        <v>2930.9638760999997</v>
      </c>
      <c r="Y21" s="49">
        <v>25551.992765999996</v>
      </c>
      <c r="Z21" s="49">
        <v>28482.956642099994</v>
      </c>
      <c r="AA21" s="49" t="s">
        <v>245</v>
      </c>
      <c r="AB21" s="50"/>
      <c r="AC21" s="64"/>
      <c r="AD21" s="59">
        <v>0</v>
      </c>
      <c r="AE21" s="59">
        <v>0</v>
      </c>
      <c r="AF21" s="53">
        <v>702257.88</v>
      </c>
      <c r="AG21" s="53">
        <v>33.708378240000002</v>
      </c>
      <c r="AH21" s="53">
        <v>526.69340999999997</v>
      </c>
      <c r="AI21" s="53">
        <v>560.40178823999997</v>
      </c>
      <c r="AJ21" s="53" t="s">
        <v>427</v>
      </c>
      <c r="AN21" s="61"/>
      <c r="AO21" s="61"/>
      <c r="AP21" s="61"/>
      <c r="AQ21" s="61"/>
      <c r="AR21" s="40"/>
      <c r="AS21" s="46">
        <v>75152919.899999991</v>
      </c>
      <c r="AT21" s="46">
        <v>2930.9638760999997</v>
      </c>
      <c r="AU21" s="46">
        <v>25551.992765999996</v>
      </c>
      <c r="AV21" s="46">
        <v>28482.956642099994</v>
      </c>
      <c r="AW21" s="46" t="s">
        <v>52</v>
      </c>
      <c r="AX21" s="46" t="s">
        <v>68</v>
      </c>
      <c r="BA21" s="46"/>
      <c r="BB21" s="46"/>
      <c r="BC21" s="46"/>
      <c r="BD21" s="46"/>
      <c r="BE21" s="62">
        <v>702257.88</v>
      </c>
      <c r="BF21" s="62">
        <v>33.708378240000002</v>
      </c>
      <c r="BG21" s="62">
        <v>526.69340999999997</v>
      </c>
      <c r="BH21" s="62">
        <v>560.40178823999997</v>
      </c>
      <c r="BI21" s="63" t="s">
        <v>154</v>
      </c>
      <c r="BJ21" s="63" t="s">
        <v>68</v>
      </c>
      <c r="BM21" s="63"/>
      <c r="BN21" s="63"/>
      <c r="BO21" s="62">
        <v>75855177.779999986</v>
      </c>
      <c r="BP21" s="62">
        <v>2964.6722543399997</v>
      </c>
      <c r="BQ21" s="62">
        <v>26078.686175999996</v>
      </c>
      <c r="BR21" s="62">
        <v>29043.358430339995</v>
      </c>
      <c r="BS21" s="46"/>
      <c r="BT21" s="46"/>
      <c r="BU21" s="46"/>
      <c r="BV21" s="46"/>
      <c r="BW21" s="46"/>
      <c r="BX21" s="46"/>
      <c r="BY21" s="46"/>
      <c r="BZ21" s="46"/>
    </row>
    <row r="22" spans="1:78" ht="15" customHeight="1" x14ac:dyDescent="0.2">
      <c r="A22" s="88">
        <v>21</v>
      </c>
      <c r="B22" s="89">
        <v>36580</v>
      </c>
      <c r="C22" s="31">
        <v>67</v>
      </c>
      <c r="D22" s="31">
        <v>0.5</v>
      </c>
      <c r="E22" s="31" t="s">
        <v>15</v>
      </c>
      <c r="F22" s="46">
        <v>1308</v>
      </c>
      <c r="G22" s="46">
        <v>3900</v>
      </c>
      <c r="H22" s="59">
        <v>331.76</v>
      </c>
      <c r="I22" s="59">
        <v>1306.0822165247998</v>
      </c>
      <c r="J22" s="59">
        <v>0</v>
      </c>
      <c r="K22" s="59">
        <v>0</v>
      </c>
      <c r="L22" s="59">
        <f t="shared" si="3"/>
        <v>1306.0822165247998</v>
      </c>
      <c r="P22" s="35" t="s">
        <v>69</v>
      </c>
      <c r="Q22" s="47">
        <v>36580.809027777781</v>
      </c>
      <c r="R22" s="47">
        <v>36583.583333333336</v>
      </c>
      <c r="S22" s="36">
        <f t="shared" si="0"/>
        <v>2.7743055555547471</v>
      </c>
      <c r="T22" s="31" t="s">
        <v>15</v>
      </c>
      <c r="U22" s="59">
        <v>331.76</v>
      </c>
      <c r="V22" s="59">
        <v>1306.0822165247998</v>
      </c>
      <c r="W22" s="49">
        <v>24486996.037499998</v>
      </c>
      <c r="X22" s="49">
        <v>612.17490093749996</v>
      </c>
      <c r="Y22" s="49">
        <v>4162.7893263749993</v>
      </c>
      <c r="Z22" s="49">
        <v>4774.9642273124991</v>
      </c>
      <c r="AA22" s="49" t="s">
        <v>247</v>
      </c>
      <c r="AB22" s="50"/>
      <c r="AC22" s="64"/>
      <c r="AD22" s="59">
        <v>0</v>
      </c>
      <c r="AE22" s="59">
        <v>0</v>
      </c>
      <c r="AF22" s="53"/>
      <c r="AG22" s="53"/>
      <c r="AH22" s="53"/>
      <c r="AI22" s="53"/>
      <c r="AJ22" s="53" t="s">
        <v>576</v>
      </c>
      <c r="AN22" s="61"/>
      <c r="AO22" s="61"/>
      <c r="AP22" s="61"/>
      <c r="AQ22" s="61"/>
      <c r="AR22" s="40"/>
      <c r="AS22" s="46">
        <v>24486996.037499998</v>
      </c>
      <c r="AT22" s="46">
        <v>612.17490093749996</v>
      </c>
      <c r="AU22" s="46">
        <v>4162.7893263749993</v>
      </c>
      <c r="AV22" s="46">
        <v>4774.9642273124991</v>
      </c>
      <c r="AW22" s="46" t="s">
        <v>52</v>
      </c>
      <c r="AX22" s="46" t="s">
        <v>69</v>
      </c>
      <c r="BA22" s="46"/>
      <c r="BB22" s="46"/>
      <c r="BC22" s="46"/>
      <c r="BD22" s="46"/>
      <c r="BE22" s="62"/>
      <c r="BF22" s="62"/>
      <c r="BG22" s="62"/>
      <c r="BH22" s="62"/>
      <c r="BI22" s="63"/>
      <c r="BJ22" s="63"/>
      <c r="BM22" s="63"/>
      <c r="BN22" s="63"/>
      <c r="BO22" s="62">
        <v>24486996.037499998</v>
      </c>
      <c r="BP22" s="62">
        <v>612.17490093749996</v>
      </c>
      <c r="BQ22" s="62">
        <v>4162.7893263749993</v>
      </c>
      <c r="BR22" s="62">
        <v>4774.9642273124991</v>
      </c>
      <c r="BS22" s="46"/>
      <c r="BT22" s="46"/>
      <c r="BU22" s="46"/>
      <c r="BV22" s="46"/>
      <c r="BW22" s="46"/>
      <c r="BX22" s="46"/>
      <c r="BY22" s="46"/>
      <c r="BZ22" s="46"/>
    </row>
    <row r="23" spans="1:78" ht="15" customHeight="1" x14ac:dyDescent="0.2">
      <c r="A23" s="31">
        <v>22</v>
      </c>
      <c r="B23" s="45">
        <v>36623</v>
      </c>
      <c r="C23" s="31">
        <v>15</v>
      </c>
      <c r="D23" s="31">
        <v>21</v>
      </c>
      <c r="E23" s="31" t="s">
        <v>11</v>
      </c>
      <c r="F23" s="46">
        <v>48600</v>
      </c>
      <c r="G23" s="46">
        <v>16900</v>
      </c>
      <c r="H23" s="59">
        <v>10031.24</v>
      </c>
      <c r="I23" s="59">
        <v>39491.271321715198</v>
      </c>
      <c r="J23" s="59">
        <v>1305.1600000000001</v>
      </c>
      <c r="K23" s="59">
        <v>5138.1910589568006</v>
      </c>
      <c r="L23" s="59">
        <f t="shared" si="3"/>
        <v>44629.462380671997</v>
      </c>
      <c r="P23" s="35" t="s">
        <v>70</v>
      </c>
      <c r="Q23" s="47">
        <v>36623.524305555555</v>
      </c>
      <c r="R23" s="47">
        <v>36624.152777777781</v>
      </c>
      <c r="S23" s="36">
        <f t="shared" si="0"/>
        <v>0.62847222222626442</v>
      </c>
      <c r="T23" s="31" t="s">
        <v>11</v>
      </c>
      <c r="U23" s="59">
        <v>10031.24</v>
      </c>
      <c r="V23" s="59">
        <v>39491.271321715198</v>
      </c>
      <c r="W23" s="49">
        <v>13103905.505999999</v>
      </c>
      <c r="X23" s="49">
        <v>2882.8592113199998</v>
      </c>
      <c r="Y23" s="49">
        <v>17035.077157799999</v>
      </c>
      <c r="Z23" s="49">
        <v>19917.936369119998</v>
      </c>
      <c r="AA23" s="49" t="s">
        <v>249</v>
      </c>
      <c r="AB23" s="50"/>
      <c r="AC23" s="64"/>
      <c r="AD23" s="59">
        <v>1305.1600000000001</v>
      </c>
      <c r="AE23" s="59">
        <v>5138.1910589568006</v>
      </c>
      <c r="AF23" s="53">
        <v>124594.14000000001</v>
      </c>
      <c r="AG23" s="53">
        <v>2.2426945200000006</v>
      </c>
      <c r="AH23" s="53">
        <v>161.97238200000004</v>
      </c>
      <c r="AI23" s="53">
        <v>164.21507652000003</v>
      </c>
      <c r="AJ23" s="53" t="s">
        <v>429</v>
      </c>
      <c r="AN23" s="61"/>
      <c r="AO23" s="61"/>
      <c r="AP23" s="61"/>
      <c r="AQ23" s="61"/>
      <c r="AR23" s="40"/>
      <c r="AS23" s="46">
        <v>13103905.505999999</v>
      </c>
      <c r="AT23" s="46">
        <v>2882.8592113199998</v>
      </c>
      <c r="AU23" s="46">
        <v>17035.077157799999</v>
      </c>
      <c r="AV23" s="46">
        <v>19917.936369119998</v>
      </c>
      <c r="AW23" s="46" t="s">
        <v>52</v>
      </c>
      <c r="AX23" s="46" t="s">
        <v>70</v>
      </c>
      <c r="BA23" s="46"/>
      <c r="BB23" s="46"/>
      <c r="BC23" s="46"/>
      <c r="BD23" s="46"/>
      <c r="BE23" s="62">
        <v>124594.14000000001</v>
      </c>
      <c r="BF23" s="62">
        <v>2.2426945200000006</v>
      </c>
      <c r="BG23" s="62">
        <v>161.97238200000004</v>
      </c>
      <c r="BH23" s="62">
        <v>164.21507652000003</v>
      </c>
      <c r="BI23" s="63" t="s">
        <v>154</v>
      </c>
      <c r="BJ23" s="63" t="s">
        <v>70</v>
      </c>
      <c r="BM23" s="63"/>
      <c r="BN23" s="63"/>
      <c r="BO23" s="62">
        <v>13228499.646</v>
      </c>
      <c r="BP23" s="62">
        <v>2885.1019058399997</v>
      </c>
      <c r="BQ23" s="62">
        <v>17197.049539799998</v>
      </c>
      <c r="BR23" s="62">
        <v>20082.151445639996</v>
      </c>
      <c r="BS23" s="46"/>
      <c r="BT23" s="46"/>
      <c r="BU23" s="46"/>
      <c r="BV23" s="46"/>
      <c r="BW23" s="46"/>
      <c r="BX23" s="46"/>
      <c r="BY23" s="46"/>
      <c r="BZ23" s="46"/>
    </row>
    <row r="24" spans="1:78" s="83" customFormat="1" ht="15" customHeight="1" x14ac:dyDescent="0.2">
      <c r="A24" s="68">
        <v>23</v>
      </c>
      <c r="B24" s="69">
        <v>36791</v>
      </c>
      <c r="C24" s="68">
        <v>9</v>
      </c>
      <c r="D24" s="68">
        <v>17.5</v>
      </c>
      <c r="E24" s="68" t="s">
        <v>8</v>
      </c>
      <c r="F24" s="68">
        <v>0</v>
      </c>
      <c r="G24" s="68" t="s">
        <v>9</v>
      </c>
      <c r="H24" s="70">
        <v>0</v>
      </c>
      <c r="I24" s="70">
        <v>0</v>
      </c>
      <c r="J24" s="70">
        <v>0</v>
      </c>
      <c r="K24" s="70">
        <v>0</v>
      </c>
      <c r="L24" s="70">
        <f t="shared" si="3"/>
        <v>0</v>
      </c>
      <c r="M24" s="71"/>
      <c r="N24" s="71"/>
      <c r="O24" s="72"/>
      <c r="P24" s="72" t="s">
        <v>71</v>
      </c>
      <c r="Q24" s="73">
        <v>36791.520833333336</v>
      </c>
      <c r="R24" s="73">
        <v>36791.90625</v>
      </c>
      <c r="S24" s="74">
        <f t="shared" si="0"/>
        <v>0.38541666666424135</v>
      </c>
      <c r="T24" s="68" t="s">
        <v>8</v>
      </c>
      <c r="U24" s="70">
        <v>0</v>
      </c>
      <c r="V24" s="70">
        <v>0</v>
      </c>
      <c r="W24" s="75">
        <v>30243528.473999999</v>
      </c>
      <c r="X24" s="75">
        <v>544.38351253199994</v>
      </c>
      <c r="Y24" s="75">
        <v>544.38351253199994</v>
      </c>
      <c r="Z24" s="75">
        <v>1088.7670250639999</v>
      </c>
      <c r="AA24" s="75" t="s">
        <v>251</v>
      </c>
      <c r="AB24" s="76"/>
      <c r="AC24" s="77"/>
      <c r="AD24" s="70">
        <v>0</v>
      </c>
      <c r="AE24" s="70">
        <v>0</v>
      </c>
      <c r="AF24" s="78">
        <v>1104357.1500000001</v>
      </c>
      <c r="AG24" s="78">
        <v>19.878428700000004</v>
      </c>
      <c r="AH24" s="78">
        <v>19.878428700000004</v>
      </c>
      <c r="AI24" s="78">
        <v>39.756857400000008</v>
      </c>
      <c r="AJ24" s="78" t="s">
        <v>431</v>
      </c>
      <c r="AK24" s="79"/>
      <c r="AL24" s="79"/>
      <c r="AM24" s="79"/>
      <c r="AN24" s="80"/>
      <c r="AO24" s="80"/>
      <c r="AP24" s="80"/>
      <c r="AQ24" s="80"/>
      <c r="AR24" s="81"/>
      <c r="AS24" s="82">
        <v>30243528.473999999</v>
      </c>
      <c r="AT24" s="82">
        <v>544.38351253199994</v>
      </c>
      <c r="AU24" s="82">
        <v>544.38351253199994</v>
      </c>
      <c r="AV24" s="82">
        <v>1088.7670250639999</v>
      </c>
      <c r="AW24" s="82" t="s">
        <v>52</v>
      </c>
      <c r="AX24" s="82" t="s">
        <v>71</v>
      </c>
      <c r="BA24" s="82"/>
      <c r="BB24" s="82"/>
      <c r="BC24" s="82"/>
      <c r="BD24" s="82"/>
      <c r="BE24" s="84">
        <v>1104357.1500000001</v>
      </c>
      <c r="BF24" s="84">
        <v>19.878428700000004</v>
      </c>
      <c r="BG24" s="84">
        <v>19.878428700000004</v>
      </c>
      <c r="BH24" s="84">
        <v>39.756857400000008</v>
      </c>
      <c r="BI24" s="85" t="s">
        <v>154</v>
      </c>
      <c r="BJ24" s="85" t="s">
        <v>71</v>
      </c>
      <c r="BM24" s="85"/>
      <c r="BN24" s="85"/>
      <c r="BO24" s="84">
        <v>31347885.623999998</v>
      </c>
      <c r="BP24" s="84">
        <v>564.26194123199991</v>
      </c>
      <c r="BQ24" s="84">
        <v>564.26194123199991</v>
      </c>
      <c r="BR24" s="84">
        <v>1128.5238824639998</v>
      </c>
      <c r="BS24" s="68"/>
      <c r="BT24" s="68"/>
      <c r="BU24" s="68"/>
      <c r="BV24" s="68"/>
      <c r="BW24" s="68"/>
      <c r="BX24" s="68"/>
      <c r="BY24" s="68"/>
      <c r="BZ24" s="68"/>
    </row>
    <row r="25" spans="1:78" ht="15" customHeight="1" x14ac:dyDescent="0.2">
      <c r="A25" s="31">
        <v>24</v>
      </c>
      <c r="B25" s="45">
        <v>36871</v>
      </c>
      <c r="C25" s="31">
        <v>14</v>
      </c>
      <c r="D25" s="31">
        <v>20</v>
      </c>
      <c r="E25" s="31" t="s">
        <v>7</v>
      </c>
      <c r="F25" s="46">
        <v>39000</v>
      </c>
      <c r="G25" s="90">
        <v>291</v>
      </c>
      <c r="H25" s="59">
        <v>9985.5709999999999</v>
      </c>
      <c r="I25" s="59">
        <v>39311.480301862081</v>
      </c>
      <c r="J25" s="59">
        <v>1275.5</v>
      </c>
      <c r="K25" s="59">
        <v>5021.4247262400004</v>
      </c>
      <c r="L25" s="59">
        <f t="shared" si="3"/>
        <v>44332.905028102083</v>
      </c>
      <c r="P25" s="35" t="s">
        <v>72</v>
      </c>
      <c r="Q25" s="47">
        <v>36871.305555555555</v>
      </c>
      <c r="R25" s="47">
        <v>36871.899305555555</v>
      </c>
      <c r="S25" s="36">
        <f t="shared" si="0"/>
        <v>0.59375</v>
      </c>
      <c r="T25" s="31" t="s">
        <v>7</v>
      </c>
      <c r="U25" s="59">
        <v>9985.5709999999999</v>
      </c>
      <c r="V25" s="59">
        <v>39311.480301862081</v>
      </c>
      <c r="W25" s="49">
        <v>592388.50199999998</v>
      </c>
      <c r="X25" s="49">
        <v>34.950921618000002</v>
      </c>
      <c r="Y25" s="49">
        <v>592.38850200000002</v>
      </c>
      <c r="Z25" s="49">
        <v>627.33942361800007</v>
      </c>
      <c r="AA25" s="49" t="s">
        <v>253</v>
      </c>
      <c r="AB25" s="50"/>
      <c r="AC25" s="64"/>
      <c r="AD25" s="59">
        <v>1275.5</v>
      </c>
      <c r="AE25" s="59">
        <v>5021.4247262400004</v>
      </c>
      <c r="AF25" s="53"/>
      <c r="AG25" s="53"/>
      <c r="AH25" s="53"/>
      <c r="AI25" s="53"/>
      <c r="AJ25" s="53" t="s">
        <v>576</v>
      </c>
      <c r="AN25" s="61"/>
      <c r="AO25" s="61"/>
      <c r="AP25" s="61"/>
      <c r="AQ25" s="61"/>
      <c r="AR25" s="40"/>
      <c r="AS25" s="46">
        <v>592388.50199999998</v>
      </c>
      <c r="AT25" s="46">
        <v>34.950921618000002</v>
      </c>
      <c r="AU25" s="46">
        <v>592.38850200000002</v>
      </c>
      <c r="AV25" s="46">
        <v>627.33942361800007</v>
      </c>
      <c r="AW25" s="46" t="s">
        <v>52</v>
      </c>
      <c r="AX25" s="46" t="s">
        <v>72</v>
      </c>
      <c r="BA25" s="46"/>
      <c r="BB25" s="46"/>
      <c r="BC25" s="46"/>
      <c r="BD25" s="46"/>
      <c r="BE25" s="62"/>
      <c r="BF25" s="62"/>
      <c r="BG25" s="62"/>
      <c r="BH25" s="62"/>
      <c r="BI25" s="63"/>
      <c r="BJ25" s="63"/>
      <c r="BM25" s="63"/>
      <c r="BN25" s="63"/>
      <c r="BO25" s="62">
        <v>592388.50199999998</v>
      </c>
      <c r="BP25" s="62">
        <v>34.950921618000002</v>
      </c>
      <c r="BQ25" s="62">
        <v>592.38850200000002</v>
      </c>
      <c r="BR25" s="62">
        <v>627.33942361800007</v>
      </c>
      <c r="BS25" s="31"/>
      <c r="BT25" s="31"/>
      <c r="BU25" s="31"/>
      <c r="BV25" s="31"/>
      <c r="BW25" s="31"/>
      <c r="BX25" s="31"/>
      <c r="BY25" s="31"/>
      <c r="BZ25" s="31"/>
    </row>
    <row r="26" spans="1:78" ht="15" customHeight="1" x14ac:dyDescent="0.2">
      <c r="A26" s="31">
        <v>25</v>
      </c>
      <c r="B26" s="45">
        <v>36876</v>
      </c>
      <c r="C26" s="31">
        <v>5</v>
      </c>
      <c r="D26" s="31">
        <v>0.25</v>
      </c>
      <c r="E26" s="31" t="s">
        <v>10</v>
      </c>
      <c r="F26" s="31">
        <v>7970</v>
      </c>
      <c r="G26" s="46">
        <v>3620</v>
      </c>
      <c r="H26" s="59">
        <v>1833.8300000000002</v>
      </c>
      <c r="I26" s="59">
        <v>7219.4741714784013</v>
      </c>
      <c r="J26" s="59">
        <v>189.94</v>
      </c>
      <c r="K26" s="59">
        <v>747.76120149120004</v>
      </c>
      <c r="L26" s="59">
        <f t="shared" si="3"/>
        <v>7967.2353729696015</v>
      </c>
      <c r="P26" s="35" t="s">
        <v>73</v>
      </c>
      <c r="Q26" s="47">
        <v>36876.263888888891</v>
      </c>
      <c r="R26" s="47">
        <v>36876.454861111109</v>
      </c>
      <c r="S26" s="36">
        <f t="shared" si="0"/>
        <v>0.19097222221898846</v>
      </c>
      <c r="T26" s="31" t="s">
        <v>10</v>
      </c>
      <c r="U26" s="59">
        <v>1833.8300000000002</v>
      </c>
      <c r="V26" s="59">
        <v>7219.4741714784013</v>
      </c>
      <c r="W26" s="49">
        <v>471758.72099999996</v>
      </c>
      <c r="X26" s="49">
        <v>141.52761629999998</v>
      </c>
      <c r="Y26" s="49">
        <v>3113.6075585999997</v>
      </c>
      <c r="Z26" s="49">
        <v>3255.1351748999996</v>
      </c>
      <c r="AA26" s="49" t="s">
        <v>255</v>
      </c>
      <c r="AB26" s="50"/>
      <c r="AC26" s="64"/>
      <c r="AD26" s="59">
        <v>189.94</v>
      </c>
      <c r="AE26" s="59">
        <v>747.76120149120004</v>
      </c>
      <c r="AF26" s="53">
        <v>92227.980450000003</v>
      </c>
      <c r="AG26" s="53">
        <v>1.6601036481000002</v>
      </c>
      <c r="AH26" s="53">
        <v>1752.33162855</v>
      </c>
      <c r="AI26" s="53">
        <v>1753.9917321981</v>
      </c>
      <c r="AJ26" s="53" t="s">
        <v>433</v>
      </c>
      <c r="AN26" s="61"/>
      <c r="AO26" s="61"/>
      <c r="AP26" s="61"/>
      <c r="AQ26" s="61"/>
      <c r="AR26" s="40"/>
      <c r="AS26" s="46">
        <v>471758.72099999996</v>
      </c>
      <c r="AT26" s="46">
        <v>141.52761629999998</v>
      </c>
      <c r="AU26" s="46">
        <v>3113.6075585999997</v>
      </c>
      <c r="AV26" s="46">
        <v>3255.1351748999996</v>
      </c>
      <c r="AW26" s="46" t="s">
        <v>52</v>
      </c>
      <c r="AX26" s="46" t="s">
        <v>73</v>
      </c>
      <c r="BA26" s="46"/>
      <c r="BB26" s="46"/>
      <c r="BC26" s="46"/>
      <c r="BD26" s="46"/>
      <c r="BE26" s="62">
        <v>92227.980450000003</v>
      </c>
      <c r="BF26" s="62">
        <v>1.6601036481000002</v>
      </c>
      <c r="BG26" s="62">
        <v>1752.33162855</v>
      </c>
      <c r="BH26" s="62">
        <v>1753.9917321981</v>
      </c>
      <c r="BI26" s="63" t="s">
        <v>154</v>
      </c>
      <c r="BJ26" s="63" t="s">
        <v>73</v>
      </c>
      <c r="BM26" s="63"/>
      <c r="BN26" s="63"/>
      <c r="BO26" s="62">
        <v>563986.70144999993</v>
      </c>
      <c r="BP26" s="62">
        <v>143.18771994809998</v>
      </c>
      <c r="BQ26" s="62">
        <v>4865.9391871499993</v>
      </c>
      <c r="BR26" s="62">
        <v>5009.1269070980998</v>
      </c>
      <c r="BS26" s="46"/>
      <c r="BT26" s="46"/>
      <c r="BU26" s="46"/>
      <c r="BV26" s="46"/>
      <c r="BW26" s="46"/>
      <c r="BX26" s="46"/>
      <c r="BY26" s="46"/>
      <c r="BZ26" s="46"/>
    </row>
    <row r="27" spans="1:78" ht="15" customHeight="1" x14ac:dyDescent="0.2">
      <c r="A27" s="31">
        <v>26</v>
      </c>
      <c r="B27" s="45">
        <v>36905</v>
      </c>
      <c r="C27" s="31">
        <v>10</v>
      </c>
      <c r="D27" s="31">
        <v>4.5999999999999996</v>
      </c>
      <c r="E27" s="31" t="s">
        <v>6</v>
      </c>
      <c r="F27" s="31">
        <v>7910</v>
      </c>
      <c r="G27" s="46">
        <v>5890</v>
      </c>
      <c r="H27" s="59">
        <v>1964.3559999999998</v>
      </c>
      <c r="I27" s="59">
        <v>7733.3326456588793</v>
      </c>
      <c r="J27" s="59">
        <v>44</v>
      </c>
      <c r="K27" s="59">
        <v>173.22045312000003</v>
      </c>
      <c r="L27" s="59">
        <f t="shared" si="3"/>
        <v>7906.5530987788798</v>
      </c>
      <c r="P27" s="35" t="s">
        <v>74</v>
      </c>
      <c r="Q27" s="47">
        <v>36905.277777777781</v>
      </c>
      <c r="R27" s="47">
        <v>36905.690972222219</v>
      </c>
      <c r="S27" s="36">
        <f t="shared" si="0"/>
        <v>0.41319444443797693</v>
      </c>
      <c r="T27" s="31" t="s">
        <v>6</v>
      </c>
      <c r="U27" s="59">
        <v>1964.3559999999998</v>
      </c>
      <c r="V27" s="59">
        <v>7733.3326456588793</v>
      </c>
      <c r="W27" s="49">
        <v>3440214.1064999998</v>
      </c>
      <c r="X27" s="49">
        <v>653.64068023499988</v>
      </c>
      <c r="Y27" s="49">
        <v>5504.3425703999992</v>
      </c>
      <c r="Z27" s="49">
        <v>6157.9832506349994</v>
      </c>
      <c r="AA27" s="49" t="s">
        <v>257</v>
      </c>
      <c r="AB27" s="50"/>
      <c r="AC27" s="64"/>
      <c r="AD27" s="59">
        <v>44</v>
      </c>
      <c r="AE27" s="59">
        <v>173.22045312000003</v>
      </c>
      <c r="AF27" s="53">
        <v>249060.85417500001</v>
      </c>
      <c r="AG27" s="53">
        <v>6.4755822085500006</v>
      </c>
      <c r="AH27" s="53">
        <v>171.85198938075001</v>
      </c>
      <c r="AI27" s="53">
        <v>178.32757158930002</v>
      </c>
      <c r="AJ27" s="53" t="s">
        <v>435</v>
      </c>
      <c r="AN27" s="61"/>
      <c r="AO27" s="61"/>
      <c r="AP27" s="61"/>
      <c r="AQ27" s="61"/>
      <c r="AR27" s="40"/>
      <c r="AS27" s="46">
        <v>3440214.1064999998</v>
      </c>
      <c r="AT27" s="46">
        <v>653.64068023499988</v>
      </c>
      <c r="AU27" s="46">
        <v>5504.3425703999992</v>
      </c>
      <c r="AV27" s="46">
        <v>6157.9832506349994</v>
      </c>
      <c r="AW27" s="46" t="s">
        <v>52</v>
      </c>
      <c r="AX27" s="46" t="s">
        <v>74</v>
      </c>
      <c r="BA27" s="46"/>
      <c r="BB27" s="46"/>
      <c r="BC27" s="46"/>
      <c r="BD27" s="46"/>
      <c r="BE27" s="62">
        <v>249060.85417500001</v>
      </c>
      <c r="BF27" s="62">
        <v>6.4755822085500006</v>
      </c>
      <c r="BG27" s="62">
        <v>171.85198938075001</v>
      </c>
      <c r="BH27" s="62">
        <v>178.32757158930002</v>
      </c>
      <c r="BI27" s="63" t="s">
        <v>154</v>
      </c>
      <c r="BJ27" s="63" t="s">
        <v>74</v>
      </c>
      <c r="BM27" s="63"/>
      <c r="BN27" s="63"/>
      <c r="BO27" s="62">
        <v>3689274.9606749997</v>
      </c>
      <c r="BP27" s="62">
        <v>660.11626244354989</v>
      </c>
      <c r="BQ27" s="62">
        <v>5676.1945597807489</v>
      </c>
      <c r="BR27" s="62">
        <v>6336.310822224299</v>
      </c>
      <c r="BS27" s="46"/>
      <c r="BT27" s="46"/>
      <c r="BU27" s="46"/>
      <c r="BV27" s="46"/>
      <c r="BW27" s="46"/>
      <c r="BX27" s="46"/>
      <c r="BY27" s="46"/>
      <c r="BZ27" s="46"/>
    </row>
    <row r="28" spans="1:78" ht="15" customHeight="1" x14ac:dyDescent="0.2">
      <c r="A28" s="31">
        <v>27</v>
      </c>
      <c r="B28" s="45">
        <v>36920</v>
      </c>
      <c r="C28" s="31">
        <v>7</v>
      </c>
      <c r="D28" s="31">
        <v>2.5</v>
      </c>
      <c r="E28" s="31" t="s">
        <v>6</v>
      </c>
      <c r="F28" s="31">
        <v>13300</v>
      </c>
      <c r="G28" s="46">
        <v>4110</v>
      </c>
      <c r="H28" s="59">
        <v>3368.942</v>
      </c>
      <c r="I28" s="59">
        <v>13262.94681306816</v>
      </c>
      <c r="J28" s="59">
        <v>0</v>
      </c>
      <c r="K28" s="59">
        <v>0</v>
      </c>
      <c r="L28" s="59">
        <f t="shared" si="3"/>
        <v>13262.94681306816</v>
      </c>
      <c r="P28" s="35" t="s">
        <v>75</v>
      </c>
      <c r="Q28" s="47">
        <v>36920.274305555555</v>
      </c>
      <c r="R28" s="47">
        <v>36920.572916666664</v>
      </c>
      <c r="S28" s="36">
        <f t="shared" si="0"/>
        <v>0.29861111110949423</v>
      </c>
      <c r="T28" s="31" t="s">
        <v>6</v>
      </c>
      <c r="U28" s="59">
        <v>3368.942</v>
      </c>
      <c r="V28" s="59">
        <v>13262.94681306816</v>
      </c>
      <c r="W28" s="49">
        <v>788907.44099999999</v>
      </c>
      <c r="X28" s="49">
        <v>220.89408347999998</v>
      </c>
      <c r="Y28" s="49">
        <v>3471.1927404000003</v>
      </c>
      <c r="Z28" s="49">
        <v>3692.0868238800003</v>
      </c>
      <c r="AA28" s="49" t="s">
        <v>259</v>
      </c>
      <c r="AB28" s="50"/>
      <c r="AC28" s="64"/>
      <c r="AD28" s="59">
        <v>0</v>
      </c>
      <c r="AE28" s="59">
        <v>0</v>
      </c>
      <c r="AF28" s="53">
        <v>145576.92584999997</v>
      </c>
      <c r="AG28" s="53">
        <v>2.6203846652999996</v>
      </c>
      <c r="AH28" s="53">
        <v>1397.5384881599996</v>
      </c>
      <c r="AI28" s="53">
        <v>1400.1588728252996</v>
      </c>
      <c r="AJ28" s="53" t="s">
        <v>437</v>
      </c>
      <c r="AN28" s="61"/>
      <c r="AO28" s="61"/>
      <c r="AP28" s="61"/>
      <c r="AQ28" s="61"/>
      <c r="AR28" s="40"/>
      <c r="AS28" s="46">
        <v>788907.44099999999</v>
      </c>
      <c r="AT28" s="46">
        <v>220.89408347999998</v>
      </c>
      <c r="AU28" s="46">
        <v>3471.1927404000003</v>
      </c>
      <c r="AV28" s="46">
        <v>3692.0868238800003</v>
      </c>
      <c r="AW28" s="46" t="s">
        <v>52</v>
      </c>
      <c r="AX28" s="46" t="s">
        <v>75</v>
      </c>
      <c r="BA28" s="46"/>
      <c r="BB28" s="46"/>
      <c r="BC28" s="46"/>
      <c r="BD28" s="46"/>
      <c r="BE28" s="62">
        <v>145576.92584999997</v>
      </c>
      <c r="BF28" s="62">
        <v>2.6203846652999996</v>
      </c>
      <c r="BG28" s="62">
        <v>1397.5384881599996</v>
      </c>
      <c r="BH28" s="62">
        <v>1400.1588728252996</v>
      </c>
      <c r="BI28" s="63" t="s">
        <v>154</v>
      </c>
      <c r="BJ28" s="63" t="s">
        <v>75</v>
      </c>
      <c r="BM28" s="63"/>
      <c r="BN28" s="63"/>
      <c r="BO28" s="62">
        <v>934484.36684999999</v>
      </c>
      <c r="BP28" s="62">
        <v>223.51446814529999</v>
      </c>
      <c r="BQ28" s="62">
        <v>4868.7312285600001</v>
      </c>
      <c r="BR28" s="62">
        <v>5092.2456967053004</v>
      </c>
      <c r="BS28" s="46"/>
      <c r="BT28" s="46"/>
      <c r="BU28" s="46"/>
      <c r="BV28" s="46"/>
      <c r="BW28" s="46"/>
      <c r="BX28" s="46"/>
      <c r="BY28" s="46"/>
      <c r="BZ28" s="46"/>
    </row>
    <row r="29" spans="1:78" ht="15" customHeight="1" x14ac:dyDescent="0.2">
      <c r="A29" s="31">
        <v>28</v>
      </c>
      <c r="B29" s="45">
        <v>36946</v>
      </c>
      <c r="C29" s="31">
        <v>6</v>
      </c>
      <c r="D29" s="31">
        <v>5.6</v>
      </c>
      <c r="E29" s="31" t="s">
        <v>6</v>
      </c>
      <c r="F29" s="31">
        <v>24500</v>
      </c>
      <c r="G29" s="46">
        <v>11100</v>
      </c>
      <c r="H29" s="59">
        <v>6121.15</v>
      </c>
      <c r="I29" s="59">
        <v>24097.917650351999</v>
      </c>
      <c r="J29" s="59">
        <v>91.52</v>
      </c>
      <c r="K29" s="59">
        <v>360.29854248960004</v>
      </c>
      <c r="L29" s="59">
        <f t="shared" si="3"/>
        <v>24458.216192841599</v>
      </c>
      <c r="P29" s="35" t="s">
        <v>76</v>
      </c>
      <c r="Q29" s="47">
        <v>36946.260416666664</v>
      </c>
      <c r="R29" s="47">
        <v>36946.527777777781</v>
      </c>
      <c r="S29" s="36">
        <f t="shared" si="0"/>
        <v>0.26736111111677019</v>
      </c>
      <c r="T29" s="31" t="s">
        <v>6</v>
      </c>
      <c r="U29" s="59">
        <v>6121.15</v>
      </c>
      <c r="V29" s="59">
        <v>24097.917650351999</v>
      </c>
      <c r="W29" s="49">
        <v>4478876.1645</v>
      </c>
      <c r="X29" s="49">
        <v>850.98647125499997</v>
      </c>
      <c r="Y29" s="49">
        <v>9405.6399454500006</v>
      </c>
      <c r="Z29" s="49">
        <v>10256.626416705001</v>
      </c>
      <c r="AA29" s="49" t="s">
        <v>261</v>
      </c>
      <c r="AB29" s="50"/>
      <c r="AC29" s="64"/>
      <c r="AD29" s="59">
        <v>91.52</v>
      </c>
      <c r="AE29" s="59">
        <v>360.29854248960004</v>
      </c>
      <c r="AF29" s="53">
        <v>418607.99354999996</v>
      </c>
      <c r="AG29" s="53">
        <v>7.5349438838999987</v>
      </c>
      <c r="AH29" s="53">
        <v>962.79838516499979</v>
      </c>
      <c r="AI29" s="53">
        <v>970.33332904889983</v>
      </c>
      <c r="AJ29" s="53" t="s">
        <v>439</v>
      </c>
      <c r="AN29" s="61"/>
      <c r="AO29" s="61"/>
      <c r="AP29" s="61"/>
      <c r="AQ29" s="61"/>
      <c r="AR29" s="40"/>
      <c r="AS29" s="46">
        <v>4478876.1645</v>
      </c>
      <c r="AT29" s="46">
        <v>850.98647125499997</v>
      </c>
      <c r="AU29" s="46">
        <v>9405.6399454500006</v>
      </c>
      <c r="AV29" s="46">
        <v>10256.626416705001</v>
      </c>
      <c r="AW29" s="46" t="s">
        <v>52</v>
      </c>
      <c r="AX29" s="46" t="s">
        <v>76</v>
      </c>
      <c r="BA29" s="46"/>
      <c r="BB29" s="46"/>
      <c r="BC29" s="46"/>
      <c r="BD29" s="46"/>
      <c r="BE29" s="62">
        <v>418607.99354999996</v>
      </c>
      <c r="BF29" s="62">
        <v>7.5349438838999987</v>
      </c>
      <c r="BG29" s="62">
        <v>962.79838516499979</v>
      </c>
      <c r="BH29" s="62">
        <v>970.33332904889983</v>
      </c>
      <c r="BI29" s="63" t="s">
        <v>154</v>
      </c>
      <c r="BJ29" s="63" t="s">
        <v>76</v>
      </c>
      <c r="BM29" s="63"/>
      <c r="BN29" s="63"/>
      <c r="BO29" s="62">
        <v>4897484.1580499997</v>
      </c>
      <c r="BP29" s="62">
        <v>858.52141513890001</v>
      </c>
      <c r="BQ29" s="62">
        <v>10368.438330615001</v>
      </c>
      <c r="BR29" s="62">
        <v>11226.9597457539</v>
      </c>
      <c r="BS29" s="46"/>
      <c r="BT29" s="46"/>
      <c r="BU29" s="46"/>
      <c r="BV29" s="46"/>
      <c r="BW29" s="46"/>
      <c r="BX29" s="46"/>
      <c r="BY29" s="46"/>
      <c r="BZ29" s="46"/>
    </row>
    <row r="30" spans="1:78" ht="15" customHeight="1" x14ac:dyDescent="0.2">
      <c r="A30" s="31">
        <v>29</v>
      </c>
      <c r="B30" s="45">
        <v>36970</v>
      </c>
      <c r="C30" s="31">
        <v>113</v>
      </c>
      <c r="D30" s="31">
        <v>0</v>
      </c>
      <c r="E30" s="31" t="s">
        <v>15</v>
      </c>
      <c r="F30" s="31">
        <v>0</v>
      </c>
      <c r="G30" s="31">
        <v>835</v>
      </c>
      <c r="H30" s="59">
        <v>482.06399999999996</v>
      </c>
      <c r="I30" s="59">
        <v>1897.8032843827198</v>
      </c>
      <c r="J30" s="59">
        <v>0</v>
      </c>
      <c r="K30" s="59">
        <v>0</v>
      </c>
      <c r="L30" s="59">
        <f t="shared" si="3"/>
        <v>1897.8032843827198</v>
      </c>
      <c r="P30" s="35" t="s">
        <v>77</v>
      </c>
      <c r="Q30" s="47">
        <v>36970.409722222219</v>
      </c>
      <c r="R30" s="47">
        <v>36975.104166666664</v>
      </c>
      <c r="S30" s="36">
        <f t="shared" si="0"/>
        <v>4.6944444444452529</v>
      </c>
      <c r="T30" s="31" t="s">
        <v>15</v>
      </c>
      <c r="U30" s="59">
        <v>482.06399999999996</v>
      </c>
      <c r="V30" s="59">
        <v>1897.8032843827198</v>
      </c>
      <c r="W30" s="49">
        <v>12646305.210000001</v>
      </c>
      <c r="X30" s="49">
        <v>227.63349378000004</v>
      </c>
      <c r="Y30" s="49">
        <v>581.7300396600001</v>
      </c>
      <c r="Z30" s="49">
        <v>809.36353344000008</v>
      </c>
      <c r="AA30" s="49" t="s">
        <v>263</v>
      </c>
      <c r="AB30" s="50"/>
      <c r="AC30" s="64"/>
      <c r="AD30" s="59">
        <v>0</v>
      </c>
      <c r="AE30" s="59">
        <v>0</v>
      </c>
      <c r="AF30" s="53">
        <v>285263.94689999998</v>
      </c>
      <c r="AG30" s="53">
        <v>5.1347510441999997</v>
      </c>
      <c r="AH30" s="53">
        <v>599.05428848999998</v>
      </c>
      <c r="AI30" s="53">
        <v>604.18903953419999</v>
      </c>
      <c r="AJ30" s="53" t="s">
        <v>441</v>
      </c>
      <c r="AN30" s="61"/>
      <c r="AO30" s="61"/>
      <c r="AP30" s="61"/>
      <c r="AQ30" s="61"/>
      <c r="AR30" s="40"/>
      <c r="AS30" s="46">
        <v>12646305.210000001</v>
      </c>
      <c r="AT30" s="46">
        <v>227.63349378000004</v>
      </c>
      <c r="AU30" s="46">
        <v>581.7300396600001</v>
      </c>
      <c r="AV30" s="46">
        <v>809.36353344000008</v>
      </c>
      <c r="AW30" s="46" t="s">
        <v>52</v>
      </c>
      <c r="AX30" s="46" t="s">
        <v>77</v>
      </c>
      <c r="BA30" s="46"/>
      <c r="BB30" s="46"/>
      <c r="BC30" s="46"/>
      <c r="BD30" s="46"/>
      <c r="BE30" s="62">
        <v>285263.94689999998</v>
      </c>
      <c r="BF30" s="62">
        <v>5.1347510441999997</v>
      </c>
      <c r="BG30" s="62">
        <v>599.05428848999998</v>
      </c>
      <c r="BH30" s="62">
        <v>604.18903953419999</v>
      </c>
      <c r="BI30" s="63" t="s">
        <v>154</v>
      </c>
      <c r="BJ30" s="63" t="s">
        <v>77</v>
      </c>
      <c r="BM30" s="63"/>
      <c r="BN30" s="63"/>
      <c r="BO30" s="62">
        <v>12931569.156900002</v>
      </c>
      <c r="BP30" s="62">
        <v>232.76824482420002</v>
      </c>
      <c r="BQ30" s="62">
        <v>1180.78432815</v>
      </c>
      <c r="BR30" s="62">
        <v>1413.5525729742001</v>
      </c>
      <c r="BS30" s="31"/>
      <c r="BT30" s="31"/>
      <c r="BU30" s="31"/>
      <c r="BV30" s="31"/>
      <c r="BW30" s="31"/>
      <c r="BX30" s="31"/>
      <c r="BY30" s="31"/>
      <c r="BZ30" s="31"/>
    </row>
    <row r="31" spans="1:78" s="83" customFormat="1" ht="15" customHeight="1" x14ac:dyDescent="0.2">
      <c r="A31" s="68">
        <v>30</v>
      </c>
      <c r="B31" s="69">
        <v>37188</v>
      </c>
      <c r="C31" s="68">
        <v>2</v>
      </c>
      <c r="D31" s="68">
        <v>6.2</v>
      </c>
      <c r="E31" s="68" t="s">
        <v>8</v>
      </c>
      <c r="F31" s="68">
        <v>0</v>
      </c>
      <c r="G31" s="68" t="s">
        <v>9</v>
      </c>
      <c r="H31" s="70">
        <v>0</v>
      </c>
      <c r="I31" s="70">
        <v>0</v>
      </c>
      <c r="J31" s="70">
        <v>0</v>
      </c>
      <c r="K31" s="70">
        <v>0</v>
      </c>
      <c r="L31" s="70">
        <f t="shared" si="3"/>
        <v>0</v>
      </c>
      <c r="M31" s="71"/>
      <c r="N31" s="71"/>
      <c r="O31" s="72"/>
      <c r="P31" s="72" t="s">
        <v>78</v>
      </c>
      <c r="Q31" s="73">
        <v>37188.032638888886</v>
      </c>
      <c r="R31" s="73">
        <v>37188.097222222219</v>
      </c>
      <c r="S31" s="74">
        <f t="shared" si="0"/>
        <v>6.4583333332848269E-2</v>
      </c>
      <c r="T31" s="68" t="s">
        <v>8</v>
      </c>
      <c r="U31" s="70">
        <v>0</v>
      </c>
      <c r="V31" s="70">
        <v>0</v>
      </c>
      <c r="W31" s="75">
        <v>6951503.5065000001</v>
      </c>
      <c r="X31" s="75">
        <v>125.12706311699999</v>
      </c>
      <c r="Y31" s="75">
        <v>125.12706311699999</v>
      </c>
      <c r="Z31" s="75">
        <v>250.25412623399998</v>
      </c>
      <c r="AA31" s="75" t="s">
        <v>265</v>
      </c>
      <c r="AB31" s="76"/>
      <c r="AC31" s="77"/>
      <c r="AD31" s="70">
        <v>0</v>
      </c>
      <c r="AE31" s="70">
        <v>0</v>
      </c>
      <c r="AF31" s="78">
        <v>311485.34999999998</v>
      </c>
      <c r="AG31" s="78">
        <v>5.6067362999999997</v>
      </c>
      <c r="AH31" s="78">
        <v>5.6067362999999997</v>
      </c>
      <c r="AI31" s="78">
        <v>11.213472599999999</v>
      </c>
      <c r="AJ31" s="78" t="s">
        <v>443</v>
      </c>
      <c r="AK31" s="79"/>
      <c r="AL31" s="79"/>
      <c r="AM31" s="79"/>
      <c r="AN31" s="80"/>
      <c r="AO31" s="80"/>
      <c r="AP31" s="80"/>
      <c r="AQ31" s="80"/>
      <c r="AR31" s="81"/>
      <c r="AS31" s="82">
        <v>6951503.5065000001</v>
      </c>
      <c r="AT31" s="82">
        <v>125.12706311699999</v>
      </c>
      <c r="AU31" s="82">
        <v>125.12706311699999</v>
      </c>
      <c r="AV31" s="82">
        <v>250.25412623399998</v>
      </c>
      <c r="AW31" s="82" t="s">
        <v>52</v>
      </c>
      <c r="AX31" s="82" t="s">
        <v>78</v>
      </c>
      <c r="BA31" s="82"/>
      <c r="BB31" s="82"/>
      <c r="BC31" s="82"/>
      <c r="BD31" s="82"/>
      <c r="BE31" s="84">
        <v>311485.34999999998</v>
      </c>
      <c r="BF31" s="84">
        <v>5.6067362999999997</v>
      </c>
      <c r="BG31" s="84">
        <v>5.6067362999999997</v>
      </c>
      <c r="BH31" s="84">
        <v>11.213472599999999</v>
      </c>
      <c r="BI31" s="85" t="s">
        <v>154</v>
      </c>
      <c r="BJ31" s="85" t="s">
        <v>78</v>
      </c>
      <c r="BM31" s="85"/>
      <c r="BN31" s="85"/>
      <c r="BO31" s="84">
        <v>7262988.8564999998</v>
      </c>
      <c r="BP31" s="84">
        <v>130.733799417</v>
      </c>
      <c r="BQ31" s="84">
        <v>130.733799417</v>
      </c>
      <c r="BR31" s="84">
        <v>261.467598834</v>
      </c>
      <c r="BS31" s="68"/>
      <c r="BT31" s="68"/>
      <c r="BU31" s="68"/>
      <c r="BV31" s="68"/>
      <c r="BW31" s="68"/>
      <c r="BX31" s="68"/>
      <c r="BY31" s="68"/>
      <c r="BZ31" s="68"/>
    </row>
    <row r="32" spans="1:78" ht="15" customHeight="1" x14ac:dyDescent="0.2">
      <c r="A32" s="31">
        <v>31</v>
      </c>
      <c r="B32" s="45">
        <v>37270</v>
      </c>
      <c r="C32" s="31">
        <v>6</v>
      </c>
      <c r="D32" s="31">
        <v>2.4</v>
      </c>
      <c r="E32" s="31" t="s">
        <v>18</v>
      </c>
      <c r="F32" s="46">
        <v>3100</v>
      </c>
      <c r="G32" s="31">
        <v>275</v>
      </c>
      <c r="H32" s="91">
        <v>734.71799999999996</v>
      </c>
      <c r="I32" s="91">
        <v>2892.45874716864</v>
      </c>
      <c r="J32" s="91">
        <v>49.199999999999996</v>
      </c>
      <c r="K32" s="91">
        <v>193.69196121600001</v>
      </c>
      <c r="L32" s="91">
        <f t="shared" si="3"/>
        <v>3086.15070838464</v>
      </c>
      <c r="P32" s="35" t="s">
        <v>79</v>
      </c>
      <c r="Q32" s="92">
        <v>37270.361111111109</v>
      </c>
      <c r="R32" s="92">
        <v>37270.604166666664</v>
      </c>
      <c r="S32" s="36">
        <f t="shared" si="0"/>
        <v>0.24305555555474712</v>
      </c>
      <c r="T32" s="31" t="s">
        <v>18</v>
      </c>
      <c r="U32" s="48">
        <v>569.40660000000003</v>
      </c>
      <c r="V32" s="48">
        <f t="shared" ref="V32:V63" si="4">U32*3.785412*1.04</f>
        <v>2241.6561195799682</v>
      </c>
      <c r="W32" s="49">
        <v>834780.7379999999</v>
      </c>
      <c r="X32" s="49">
        <v>15.026053283999998</v>
      </c>
      <c r="Y32" s="49">
        <v>60.938993873999991</v>
      </c>
      <c r="Z32" s="49">
        <v>75.96504715799999</v>
      </c>
      <c r="AA32" s="49" t="s">
        <v>267</v>
      </c>
      <c r="AB32" s="50"/>
      <c r="AC32" s="48"/>
      <c r="AD32" s="48">
        <v>39.873999999999995</v>
      </c>
      <c r="AE32" s="48">
        <f t="shared" ref="AE32:AE63" si="5">AD32*3.785412*1.04</f>
        <v>156.97709881151997</v>
      </c>
      <c r="AF32" s="53">
        <v>229366.48499999999</v>
      </c>
      <c r="AG32" s="53">
        <v>5.2754291549999994</v>
      </c>
      <c r="AH32" s="53">
        <v>176.61219344999998</v>
      </c>
      <c r="AI32" s="53">
        <v>181.88762260499999</v>
      </c>
      <c r="AJ32" s="53" t="s">
        <v>445</v>
      </c>
      <c r="AK32" s="93"/>
      <c r="AL32" s="94">
        <v>37270.245833333334</v>
      </c>
      <c r="AM32" s="94">
        <v>37270.577777777777</v>
      </c>
      <c r="AN32" s="61"/>
      <c r="AO32" s="61"/>
      <c r="AP32" s="61"/>
      <c r="AQ32" s="61"/>
      <c r="AR32" s="40"/>
      <c r="AS32" s="46">
        <v>834780.7379999999</v>
      </c>
      <c r="AT32" s="46">
        <v>15.026053283999998</v>
      </c>
      <c r="AU32" s="46">
        <v>60.938993873999991</v>
      </c>
      <c r="AV32" s="46">
        <v>75.96504715799999</v>
      </c>
      <c r="AW32" s="46" t="s">
        <v>52</v>
      </c>
      <c r="AX32" s="46" t="s">
        <v>79</v>
      </c>
      <c r="BA32" s="46"/>
      <c r="BB32" s="46"/>
      <c r="BC32" s="46"/>
      <c r="BD32" s="46"/>
      <c r="BE32" s="62">
        <v>229366.48499999999</v>
      </c>
      <c r="BF32" s="62">
        <v>5.2754291549999994</v>
      </c>
      <c r="BG32" s="62">
        <v>176.61219344999998</v>
      </c>
      <c r="BH32" s="62">
        <v>181.88762260499999</v>
      </c>
      <c r="BI32" s="63" t="s">
        <v>154</v>
      </c>
      <c r="BJ32" s="63" t="s">
        <v>79</v>
      </c>
      <c r="BM32" s="63"/>
      <c r="BN32" s="63"/>
      <c r="BO32" s="62">
        <v>1064147.2229999998</v>
      </c>
      <c r="BP32" s="62">
        <v>20.301482438999997</v>
      </c>
      <c r="BQ32" s="62">
        <v>237.55118732399995</v>
      </c>
      <c r="BR32" s="62">
        <v>257.85266976299999</v>
      </c>
      <c r="BS32" s="31"/>
      <c r="BT32" s="31"/>
      <c r="BU32" s="31"/>
      <c r="BV32" s="31"/>
      <c r="BW32" s="31"/>
      <c r="BX32" s="31"/>
      <c r="BY32" s="31"/>
      <c r="BZ32" s="31"/>
    </row>
    <row r="33" spans="1:95" ht="15" customHeight="1" x14ac:dyDescent="0.2">
      <c r="A33" s="31">
        <v>32</v>
      </c>
      <c r="B33" s="45">
        <v>37272</v>
      </c>
      <c r="C33" s="31">
        <v>15</v>
      </c>
      <c r="D33" s="31">
        <v>6.5</v>
      </c>
      <c r="E33" s="31" t="s">
        <v>11</v>
      </c>
      <c r="F33" s="46">
        <v>30600</v>
      </c>
      <c r="G33" s="31">
        <v>104</v>
      </c>
      <c r="H33" s="91">
        <v>7732.58</v>
      </c>
      <c r="I33" s="91">
        <v>30441.8411678784</v>
      </c>
      <c r="J33" s="91">
        <v>1100</v>
      </c>
      <c r="K33" s="91">
        <v>4330.5113280000005</v>
      </c>
      <c r="L33" s="91">
        <f t="shared" si="3"/>
        <v>34772.352495878396</v>
      </c>
      <c r="P33" s="35" t="s">
        <v>80</v>
      </c>
      <c r="Q33" s="92">
        <v>37272.583333333336</v>
      </c>
      <c r="R33" s="92">
        <v>37273.194444444445</v>
      </c>
      <c r="S33" s="36">
        <f t="shared" si="0"/>
        <v>0.61111111110949423</v>
      </c>
      <c r="T33" s="31" t="s">
        <v>11</v>
      </c>
      <c r="U33" s="48">
        <v>5272.7835999999998</v>
      </c>
      <c r="V33" s="48">
        <f t="shared" si="4"/>
        <v>20758.044645356928</v>
      </c>
      <c r="W33" s="49">
        <v>1735822.9049999998</v>
      </c>
      <c r="X33" s="49">
        <v>38.188103909999995</v>
      </c>
      <c r="Y33" s="49">
        <v>52.074687149999988</v>
      </c>
      <c r="Z33" s="49">
        <v>90.262791059999984</v>
      </c>
      <c r="AA33" s="49" t="s">
        <v>269</v>
      </c>
      <c r="AB33" s="50"/>
      <c r="AC33" s="48"/>
      <c r="AD33" s="48">
        <v>1198.7711999999999</v>
      </c>
      <c r="AE33" s="48">
        <f t="shared" si="5"/>
        <v>4719.3566011637758</v>
      </c>
      <c r="AF33" s="53">
        <v>31148.535000000003</v>
      </c>
      <c r="AG33" s="53">
        <v>0.56067363000000014</v>
      </c>
      <c r="AH33" s="53">
        <v>29.902593600000003</v>
      </c>
      <c r="AI33" s="53">
        <v>30.463267230000003</v>
      </c>
      <c r="AJ33" s="53" t="s">
        <v>447</v>
      </c>
      <c r="AK33" s="93"/>
      <c r="AL33" s="94">
        <v>37272.586805555555</v>
      </c>
      <c r="AM33" s="94">
        <v>37273.160416666666</v>
      </c>
      <c r="AN33" s="61"/>
      <c r="AO33" s="61"/>
      <c r="AP33" s="61"/>
      <c r="AQ33" s="61"/>
      <c r="AR33" s="40"/>
      <c r="AS33" s="46">
        <v>1735822.9049999998</v>
      </c>
      <c r="AT33" s="46">
        <v>38.188103909999995</v>
      </c>
      <c r="AU33" s="46">
        <v>52.074687149999988</v>
      </c>
      <c r="AV33" s="46">
        <v>90.262791059999984</v>
      </c>
      <c r="AW33" s="46" t="s">
        <v>52</v>
      </c>
      <c r="AX33" s="46" t="s">
        <v>80</v>
      </c>
      <c r="BA33" s="46"/>
      <c r="BB33" s="46"/>
      <c r="BC33" s="46"/>
      <c r="BD33" s="46"/>
      <c r="BE33" s="62">
        <v>31148.535000000003</v>
      </c>
      <c r="BF33" s="62">
        <v>0.56067363000000014</v>
      </c>
      <c r="BG33" s="62">
        <v>29.902593600000003</v>
      </c>
      <c r="BH33" s="62">
        <v>30.463267230000003</v>
      </c>
      <c r="BI33" s="63" t="s">
        <v>154</v>
      </c>
      <c r="BJ33" s="63" t="s">
        <v>80</v>
      </c>
      <c r="BM33" s="63"/>
      <c r="BN33" s="63"/>
      <c r="BO33" s="62">
        <v>1766971.4399999997</v>
      </c>
      <c r="BP33" s="62">
        <v>38.748777539999992</v>
      </c>
      <c r="BQ33" s="62">
        <v>81.977280749999991</v>
      </c>
      <c r="BR33" s="62">
        <v>120.72605828999998</v>
      </c>
      <c r="BS33" s="31"/>
      <c r="BT33" s="31"/>
      <c r="BU33" s="31"/>
      <c r="BV33" s="31"/>
      <c r="BW33" s="31"/>
      <c r="BX33" s="31"/>
      <c r="BY33" s="31"/>
      <c r="BZ33" s="31"/>
    </row>
    <row r="34" spans="1:95" ht="15" customHeight="1" x14ac:dyDescent="0.2">
      <c r="A34" s="31">
        <v>33</v>
      </c>
      <c r="B34" s="45">
        <v>37287</v>
      </c>
      <c r="C34" s="31">
        <v>31</v>
      </c>
      <c r="D34" s="31">
        <v>23.3</v>
      </c>
      <c r="E34" s="31" t="s">
        <v>19</v>
      </c>
      <c r="F34" s="46">
        <v>73800</v>
      </c>
      <c r="G34" s="46">
        <v>15200</v>
      </c>
      <c r="H34" s="91">
        <v>17241.71</v>
      </c>
      <c r="I34" s="91">
        <v>67877.654971900804</v>
      </c>
      <c r="J34" s="91">
        <v>1793.6200000000001</v>
      </c>
      <c r="K34" s="91">
        <v>7061.1742982976011</v>
      </c>
      <c r="L34" s="91">
        <f t="shared" si="3"/>
        <v>74938.829270198403</v>
      </c>
      <c r="P34" s="35" t="s">
        <v>81</v>
      </c>
      <c r="Q34" s="92">
        <v>37287.229166666664</v>
      </c>
      <c r="R34" s="92">
        <v>37288.534722222219</v>
      </c>
      <c r="S34" s="36">
        <f t="shared" si="0"/>
        <v>1.3055555555547471</v>
      </c>
      <c r="T34" s="31" t="s">
        <v>19</v>
      </c>
      <c r="U34" s="48">
        <v>13358.671399999999</v>
      </c>
      <c r="V34" s="48">
        <f t="shared" si="4"/>
        <v>52590.798022481467</v>
      </c>
      <c r="W34" s="49">
        <v>9146342.5499999989</v>
      </c>
      <c r="X34" s="49">
        <v>1006.0976804999999</v>
      </c>
      <c r="Y34" s="49">
        <v>12804.879569999997</v>
      </c>
      <c r="Z34" s="49">
        <v>13810.977250499996</v>
      </c>
      <c r="AA34" s="49" t="s">
        <v>271</v>
      </c>
      <c r="AB34" s="50"/>
      <c r="AC34" s="48"/>
      <c r="AD34" s="48">
        <v>1357.5748000000001</v>
      </c>
      <c r="AE34" s="48">
        <f t="shared" si="5"/>
        <v>5344.5391363703047</v>
      </c>
      <c r="AF34" s="53">
        <v>566337</v>
      </c>
      <c r="AG34" s="53">
        <v>10.194065999999999</v>
      </c>
      <c r="AH34" s="53">
        <v>2095.4468999999999</v>
      </c>
      <c r="AI34" s="53">
        <v>2105.6409659999999</v>
      </c>
      <c r="AJ34" s="53" t="s">
        <v>449</v>
      </c>
      <c r="AK34" s="93"/>
      <c r="AL34" s="94">
        <v>37287.232638888891</v>
      </c>
      <c r="AM34" s="94">
        <v>37288.520833333336</v>
      </c>
      <c r="AN34" s="61"/>
      <c r="AO34" s="61"/>
      <c r="AP34" s="61"/>
      <c r="AQ34" s="61"/>
      <c r="AR34" s="40"/>
      <c r="AS34" s="46">
        <v>9146342.5499999989</v>
      </c>
      <c r="AT34" s="46">
        <v>1006.0976804999999</v>
      </c>
      <c r="AU34" s="46">
        <v>12804.879569999997</v>
      </c>
      <c r="AV34" s="46">
        <v>13810.977250499996</v>
      </c>
      <c r="AW34" s="46" t="s">
        <v>52</v>
      </c>
      <c r="AX34" s="46" t="s">
        <v>81</v>
      </c>
      <c r="BA34" s="46"/>
      <c r="BB34" s="46"/>
      <c r="BC34" s="46"/>
      <c r="BD34" s="46"/>
      <c r="BE34" s="62">
        <v>566337</v>
      </c>
      <c r="BF34" s="62">
        <v>10.194065999999999</v>
      </c>
      <c r="BG34" s="62">
        <v>2095.4468999999999</v>
      </c>
      <c r="BH34" s="62">
        <v>2105.6409659999999</v>
      </c>
      <c r="BI34" s="63" t="s">
        <v>154</v>
      </c>
      <c r="BJ34" s="63" t="s">
        <v>81</v>
      </c>
      <c r="BM34" s="63"/>
      <c r="BN34" s="63"/>
      <c r="BO34" s="62">
        <v>9712679.5499999989</v>
      </c>
      <c r="BP34" s="62">
        <v>1016.2917464999999</v>
      </c>
      <c r="BQ34" s="62">
        <v>14900.326469999996</v>
      </c>
      <c r="BR34" s="62">
        <v>15916.618216499995</v>
      </c>
      <c r="BS34" s="46"/>
      <c r="BT34" s="46"/>
      <c r="BU34" s="46"/>
      <c r="BV34" s="46"/>
      <c r="BW34" s="46"/>
      <c r="BX34" s="46"/>
      <c r="BY34" s="46"/>
      <c r="BZ34" s="46"/>
    </row>
    <row r="35" spans="1:95" ht="15" customHeight="1" x14ac:dyDescent="0.2">
      <c r="A35" s="31">
        <v>34</v>
      </c>
      <c r="B35" s="45">
        <v>37308</v>
      </c>
      <c r="C35" s="31">
        <v>7</v>
      </c>
      <c r="D35" s="31">
        <v>1.4</v>
      </c>
      <c r="E35" s="31" t="s">
        <v>11</v>
      </c>
      <c r="F35" s="46">
        <v>20300</v>
      </c>
      <c r="G35" s="31">
        <v>853</v>
      </c>
      <c r="H35" s="91">
        <v>4633.9969999999994</v>
      </c>
      <c r="I35" s="91">
        <v>18243.25136583456</v>
      </c>
      <c r="J35" s="91">
        <v>407.8</v>
      </c>
      <c r="K35" s="91">
        <v>1605.4386541440001</v>
      </c>
      <c r="L35" s="91">
        <f t="shared" si="3"/>
        <v>19848.69001997856</v>
      </c>
      <c r="P35" s="35" t="s">
        <v>82</v>
      </c>
      <c r="Q35" s="92">
        <v>37308.222222222219</v>
      </c>
      <c r="R35" s="92">
        <v>37308.534722222219</v>
      </c>
      <c r="S35" s="36">
        <f t="shared" si="0"/>
        <v>0.3125</v>
      </c>
      <c r="T35" s="31" t="s">
        <v>11</v>
      </c>
      <c r="U35" s="48">
        <v>3188.6527999999998</v>
      </c>
      <c r="V35" s="48">
        <f t="shared" si="4"/>
        <v>12553.179155871745</v>
      </c>
      <c r="W35" s="49">
        <v>2657536.3724999996</v>
      </c>
      <c r="X35" s="49">
        <v>47.835654704999989</v>
      </c>
      <c r="Y35" s="49">
        <v>478.35654704999996</v>
      </c>
      <c r="Z35" s="49">
        <v>526.19220175499993</v>
      </c>
      <c r="AA35" s="49" t="s">
        <v>273</v>
      </c>
      <c r="AB35" s="50"/>
      <c r="AC35" s="48"/>
      <c r="AD35" s="48">
        <v>505.65800000000002</v>
      </c>
      <c r="AE35" s="48">
        <f t="shared" si="5"/>
        <v>1990.6888155398403</v>
      </c>
      <c r="AF35" s="53">
        <v>28316.85</v>
      </c>
      <c r="AG35" s="53">
        <v>0.50970329999999997</v>
      </c>
      <c r="AH35" s="53">
        <v>158.57436000000001</v>
      </c>
      <c r="AI35" s="53">
        <v>159.08406330000003</v>
      </c>
      <c r="AJ35" s="53" t="s">
        <v>451</v>
      </c>
      <c r="AK35" s="93"/>
      <c r="AL35" s="94">
        <v>37308.226388888892</v>
      </c>
      <c r="AM35" s="94">
        <v>37308.540972222225</v>
      </c>
      <c r="AN35" s="61"/>
      <c r="AO35" s="61"/>
      <c r="AP35" s="61"/>
      <c r="AQ35" s="61"/>
      <c r="AR35" s="40"/>
      <c r="AS35" s="46">
        <v>2657536.3724999996</v>
      </c>
      <c r="AT35" s="46">
        <v>47.835654704999989</v>
      </c>
      <c r="AU35" s="46">
        <v>478.35654704999996</v>
      </c>
      <c r="AV35" s="46">
        <v>526.19220175499993</v>
      </c>
      <c r="AW35" s="46" t="s">
        <v>52</v>
      </c>
      <c r="AX35" s="46" t="s">
        <v>82</v>
      </c>
      <c r="BA35" s="46"/>
      <c r="BB35" s="46"/>
      <c r="BC35" s="46"/>
      <c r="BD35" s="46"/>
      <c r="BE35" s="62">
        <v>28316.85</v>
      </c>
      <c r="BF35" s="62">
        <v>0.50970329999999997</v>
      </c>
      <c r="BG35" s="62">
        <v>158.57436000000001</v>
      </c>
      <c r="BH35" s="62">
        <v>159.08406330000003</v>
      </c>
      <c r="BI35" s="63" t="s">
        <v>154</v>
      </c>
      <c r="BJ35" s="63" t="s">
        <v>82</v>
      </c>
      <c r="BM35" s="63"/>
      <c r="BN35" s="63"/>
      <c r="BO35" s="62">
        <v>2685853.2224999997</v>
      </c>
      <c r="BP35" s="62">
        <v>48.345358004999987</v>
      </c>
      <c r="BQ35" s="62">
        <v>636.93090704999997</v>
      </c>
      <c r="BR35" s="62">
        <v>685.27626505499995</v>
      </c>
      <c r="BS35" s="31"/>
      <c r="BT35" s="31"/>
      <c r="BU35" s="31"/>
      <c r="BV35" s="31"/>
      <c r="BW35" s="31"/>
      <c r="BX35" s="31"/>
      <c r="BY35" s="31"/>
      <c r="BZ35" s="31"/>
    </row>
    <row r="36" spans="1:95" ht="15" customHeight="1" x14ac:dyDescent="0.2">
      <c r="A36" s="31">
        <v>35</v>
      </c>
      <c r="B36" s="45">
        <v>37316</v>
      </c>
      <c r="C36" s="31">
        <v>26</v>
      </c>
      <c r="D36" s="31">
        <v>23.5</v>
      </c>
      <c r="E36" s="31" t="s">
        <v>20</v>
      </c>
      <c r="F36" s="46">
        <v>48200</v>
      </c>
      <c r="G36" s="46">
        <v>7210</v>
      </c>
      <c r="H36" s="91">
        <v>11545.415999999999</v>
      </c>
      <c r="I36" s="91">
        <v>45452.322522247683</v>
      </c>
      <c r="J36" s="91">
        <v>299.02999999999997</v>
      </c>
      <c r="K36" s="91">
        <v>1177.2298203744001</v>
      </c>
      <c r="L36" s="91">
        <f t="shared" si="3"/>
        <v>46629.552342622083</v>
      </c>
      <c r="P36" s="35" t="s">
        <v>83</v>
      </c>
      <c r="Q36" s="92">
        <v>37316.90625</v>
      </c>
      <c r="R36" s="92">
        <v>37317.975694444445</v>
      </c>
      <c r="S36" s="36">
        <f t="shared" si="0"/>
        <v>1.0694444444452529</v>
      </c>
      <c r="T36" s="31" t="s">
        <v>20</v>
      </c>
      <c r="U36" s="48">
        <v>9380.3233000000018</v>
      </c>
      <c r="V36" s="48">
        <f t="shared" si="4"/>
        <v>36928.723919047596</v>
      </c>
      <c r="W36" s="49">
        <v>4567507.9050000003</v>
      </c>
      <c r="X36" s="49">
        <v>1004.8517391</v>
      </c>
      <c r="Y36" s="49">
        <v>6851.2618574999997</v>
      </c>
      <c r="Z36" s="49">
        <v>7856.1135966000002</v>
      </c>
      <c r="AA36" s="49" t="s">
        <v>275</v>
      </c>
      <c r="AB36" s="50"/>
      <c r="AC36" s="48"/>
      <c r="AD36" s="48">
        <v>373.94159999999999</v>
      </c>
      <c r="AE36" s="48">
        <f t="shared" si="5"/>
        <v>1472.1439407367679</v>
      </c>
      <c r="AF36" s="53">
        <v>133089.19499999998</v>
      </c>
      <c r="AG36" s="53">
        <v>3.992675849999999</v>
      </c>
      <c r="AH36" s="53">
        <v>479.12110199999995</v>
      </c>
      <c r="AI36" s="53">
        <v>483.11377784999996</v>
      </c>
      <c r="AJ36" s="53" t="s">
        <v>453</v>
      </c>
      <c r="AK36" s="93"/>
      <c r="AL36" s="94">
        <v>37316.907638888886</v>
      </c>
      <c r="AM36" s="94">
        <v>37318.215277777781</v>
      </c>
      <c r="AN36" s="61"/>
      <c r="AO36" s="61"/>
      <c r="AP36" s="61"/>
      <c r="AQ36" s="61"/>
      <c r="AR36" s="40"/>
      <c r="AS36" s="46">
        <v>4567507.9050000003</v>
      </c>
      <c r="AT36" s="46">
        <v>1004.8517391</v>
      </c>
      <c r="AU36" s="46">
        <v>6851.2618574999997</v>
      </c>
      <c r="AV36" s="46">
        <v>7856.1135966000002</v>
      </c>
      <c r="AW36" s="46" t="s">
        <v>52</v>
      </c>
      <c r="AX36" s="46" t="s">
        <v>83</v>
      </c>
      <c r="BA36" s="46"/>
      <c r="BB36" s="46"/>
      <c r="BC36" s="46"/>
      <c r="BD36" s="46"/>
      <c r="BE36" s="62">
        <v>133089.19499999998</v>
      </c>
      <c r="BF36" s="62">
        <v>3.992675849999999</v>
      </c>
      <c r="BG36" s="62">
        <v>479.12110199999995</v>
      </c>
      <c r="BH36" s="62">
        <v>483.11377784999996</v>
      </c>
      <c r="BI36" s="63" t="s">
        <v>154</v>
      </c>
      <c r="BJ36" s="63" t="s">
        <v>83</v>
      </c>
      <c r="BM36" s="63"/>
      <c r="BN36" s="63"/>
      <c r="BO36" s="62">
        <v>4700597.1000000006</v>
      </c>
      <c r="BP36" s="62">
        <v>1008.84441495</v>
      </c>
      <c r="BQ36" s="62">
        <v>7330.3829594999997</v>
      </c>
      <c r="BR36" s="62">
        <v>8339.2273744499998</v>
      </c>
      <c r="BS36" s="46"/>
      <c r="BT36" s="46"/>
      <c r="BU36" s="46"/>
      <c r="BV36" s="46"/>
      <c r="BW36" s="46"/>
      <c r="BX36" s="46"/>
      <c r="BY36" s="46"/>
      <c r="BZ36" s="46"/>
    </row>
    <row r="37" spans="1:95" s="83" customFormat="1" ht="15" customHeight="1" x14ac:dyDescent="0.2">
      <c r="A37" s="68">
        <v>36</v>
      </c>
      <c r="B37" s="69">
        <v>37531</v>
      </c>
      <c r="C37" s="68">
        <v>8</v>
      </c>
      <c r="D37" s="68">
        <v>10.4</v>
      </c>
      <c r="E37" s="68" t="s">
        <v>8</v>
      </c>
      <c r="F37" s="68">
        <v>0</v>
      </c>
      <c r="G37" s="68" t="s">
        <v>9</v>
      </c>
      <c r="H37" s="82"/>
      <c r="I37" s="82"/>
      <c r="J37" s="85"/>
      <c r="K37" s="85"/>
      <c r="L37" s="85"/>
      <c r="M37" s="71"/>
      <c r="N37" s="71"/>
      <c r="O37" s="72"/>
      <c r="P37" s="72" t="s">
        <v>84</v>
      </c>
      <c r="Q37" s="73">
        <v>37531.107638888891</v>
      </c>
      <c r="R37" s="73">
        <v>37531.451388888891</v>
      </c>
      <c r="S37" s="74">
        <f t="shared" si="0"/>
        <v>0.34375</v>
      </c>
      <c r="T37" s="68" t="s">
        <v>8</v>
      </c>
      <c r="U37" s="95">
        <v>0</v>
      </c>
      <c r="V37" s="95">
        <f t="shared" si="4"/>
        <v>0</v>
      </c>
      <c r="W37" s="75">
        <v>8628144.1949999984</v>
      </c>
      <c r="X37" s="75">
        <v>155.30659550999997</v>
      </c>
      <c r="Y37" s="75">
        <v>155.30659550999997</v>
      </c>
      <c r="Z37" s="75">
        <v>310.61319101999993</v>
      </c>
      <c r="AA37" s="75" t="s">
        <v>277</v>
      </c>
      <c r="AB37" s="76"/>
      <c r="AC37" s="95"/>
      <c r="AD37" s="95">
        <v>0</v>
      </c>
      <c r="AE37" s="95">
        <f t="shared" si="5"/>
        <v>0</v>
      </c>
      <c r="AF37" s="78">
        <v>578796.41399999999</v>
      </c>
      <c r="AG37" s="78">
        <v>10.418335451999999</v>
      </c>
      <c r="AH37" s="78">
        <v>10.418335451999999</v>
      </c>
      <c r="AI37" s="78">
        <v>20.836670903999998</v>
      </c>
      <c r="AJ37" s="78" t="s">
        <v>455</v>
      </c>
      <c r="AK37" s="96"/>
      <c r="AL37" s="97"/>
      <c r="AM37" s="97"/>
      <c r="AN37" s="85"/>
      <c r="AO37" s="85"/>
      <c r="AP37" s="85"/>
      <c r="AQ37" s="85"/>
      <c r="AR37" s="98"/>
      <c r="AS37" s="82">
        <v>8628144.1949999984</v>
      </c>
      <c r="AT37" s="82">
        <v>155.30659550999997</v>
      </c>
      <c r="AU37" s="82">
        <v>155.30659550999997</v>
      </c>
      <c r="AV37" s="82">
        <v>310.61319101999993</v>
      </c>
      <c r="AW37" s="82" t="s">
        <v>52</v>
      </c>
      <c r="AX37" s="82" t="s">
        <v>84</v>
      </c>
      <c r="BA37" s="82"/>
      <c r="BB37" s="82"/>
      <c r="BC37" s="82"/>
      <c r="BD37" s="82"/>
      <c r="BE37" s="84">
        <v>578796.41399999999</v>
      </c>
      <c r="BF37" s="84">
        <v>10.418335451999999</v>
      </c>
      <c r="BG37" s="84">
        <v>10.418335451999999</v>
      </c>
      <c r="BH37" s="84">
        <v>20.836670903999998</v>
      </c>
      <c r="BI37" s="85" t="s">
        <v>154</v>
      </c>
      <c r="BJ37" s="85" t="s">
        <v>84</v>
      </c>
      <c r="BM37" s="85"/>
      <c r="BN37" s="85"/>
      <c r="BO37" s="84">
        <v>9206940.6089999992</v>
      </c>
      <c r="BP37" s="84">
        <v>165.72493096199997</v>
      </c>
      <c r="BQ37" s="84">
        <v>165.72493096199997</v>
      </c>
      <c r="BR37" s="84">
        <v>331.44986192399995</v>
      </c>
      <c r="BS37" s="68"/>
      <c r="BT37" s="68"/>
      <c r="BU37" s="68"/>
      <c r="BV37" s="68"/>
      <c r="BW37" s="68"/>
      <c r="BX37" s="68"/>
      <c r="BY37" s="68"/>
      <c r="BZ37" s="68"/>
    </row>
    <row r="38" spans="1:95" ht="15" customHeight="1" x14ac:dyDescent="0.2">
      <c r="A38" s="31">
        <v>37</v>
      </c>
      <c r="B38" s="45">
        <v>37652</v>
      </c>
      <c r="C38" s="31">
        <v>10</v>
      </c>
      <c r="D38" s="31">
        <v>2.5</v>
      </c>
      <c r="E38" s="31" t="s">
        <v>10</v>
      </c>
      <c r="F38" s="46">
        <v>10300</v>
      </c>
      <c r="G38" s="99">
        <v>4600</v>
      </c>
      <c r="H38" s="46"/>
      <c r="I38" s="46"/>
      <c r="J38" s="63"/>
      <c r="K38" s="63"/>
      <c r="L38" s="63"/>
      <c r="M38" s="100">
        <v>37652.25</v>
      </c>
      <c r="N38" s="100">
        <v>37652.5</v>
      </c>
      <c r="O38" s="35" t="s">
        <v>173</v>
      </c>
      <c r="P38" s="35" t="s">
        <v>85</v>
      </c>
      <c r="Q38" s="92">
        <v>37652.336805555555</v>
      </c>
      <c r="R38" s="92">
        <v>37652.736111111109</v>
      </c>
      <c r="S38" s="36">
        <f t="shared" si="0"/>
        <v>0.39930555555474712</v>
      </c>
      <c r="T38" s="31" t="s">
        <v>10</v>
      </c>
      <c r="U38" s="48">
        <v>2474.27</v>
      </c>
      <c r="V38" s="48">
        <f t="shared" si="4"/>
        <v>9740.7766032096006</v>
      </c>
      <c r="W38" s="49">
        <v>3162992.145</v>
      </c>
      <c r="X38" s="49">
        <v>56.933858610000001</v>
      </c>
      <c r="Y38" s="49">
        <v>7274.8819334999998</v>
      </c>
      <c r="Z38" s="49">
        <v>7331.8157921100001</v>
      </c>
      <c r="AA38" s="49" t="s">
        <v>279</v>
      </c>
      <c r="AB38" s="50"/>
      <c r="AC38" s="48"/>
      <c r="AD38" s="48">
        <v>112.47200000000001</v>
      </c>
      <c r="AE38" s="48">
        <f t="shared" si="5"/>
        <v>442.78297280256004</v>
      </c>
      <c r="AF38" s="53">
        <v>65978.260500000004</v>
      </c>
      <c r="AG38" s="53">
        <v>1.1876086889999999</v>
      </c>
      <c r="AH38" s="53">
        <v>376.07608485000003</v>
      </c>
      <c r="AI38" s="53">
        <v>377.26369353900003</v>
      </c>
      <c r="AJ38" s="53" t="s">
        <v>457</v>
      </c>
      <c r="AK38" s="93"/>
      <c r="AL38" s="94">
        <v>37652.32916666667</v>
      </c>
      <c r="AM38" s="94">
        <v>37652.731944444444</v>
      </c>
      <c r="AN38" s="63"/>
      <c r="AO38" s="63"/>
      <c r="AP38" s="63"/>
      <c r="AQ38" s="63"/>
      <c r="AR38" s="101"/>
      <c r="AS38" s="46">
        <v>3162992.145</v>
      </c>
      <c r="AT38" s="46">
        <v>56.933858610000001</v>
      </c>
      <c r="AU38" s="46">
        <v>7274.8819334999998</v>
      </c>
      <c r="AV38" s="46">
        <v>7331.8157921100001</v>
      </c>
      <c r="AW38" s="46" t="s">
        <v>52</v>
      </c>
      <c r="AX38" s="46" t="s">
        <v>85</v>
      </c>
      <c r="BA38" s="46"/>
      <c r="BB38" s="46"/>
      <c r="BC38" s="46"/>
      <c r="BD38" s="46"/>
      <c r="BE38" s="62">
        <v>65978.260500000004</v>
      </c>
      <c r="BF38" s="62">
        <v>1.1876086889999999</v>
      </c>
      <c r="BG38" s="62">
        <v>376.07608485000003</v>
      </c>
      <c r="BH38" s="62">
        <v>377.26369353900003</v>
      </c>
      <c r="BI38" s="63" t="s">
        <v>154</v>
      </c>
      <c r="BJ38" s="63" t="s">
        <v>85</v>
      </c>
      <c r="BM38" s="63"/>
      <c r="BN38" s="63"/>
      <c r="BO38" s="62">
        <v>3228970.4054999999</v>
      </c>
      <c r="BP38" s="62">
        <v>58.121467299000003</v>
      </c>
      <c r="BQ38" s="62">
        <v>7650.9580183500002</v>
      </c>
      <c r="BR38" s="62">
        <v>7709.0794856490002</v>
      </c>
      <c r="BS38" s="31"/>
      <c r="BT38" s="31"/>
      <c r="BU38" s="31"/>
      <c r="BV38" s="31"/>
      <c r="BW38" s="31"/>
      <c r="BX38" s="31"/>
      <c r="BY38" s="31"/>
      <c r="BZ38" s="31"/>
    </row>
    <row r="39" spans="1:95" ht="15" customHeight="1" x14ac:dyDescent="0.2">
      <c r="A39" s="31">
        <v>38</v>
      </c>
      <c r="B39" s="45">
        <v>37684</v>
      </c>
      <c r="C39" s="31">
        <v>92</v>
      </c>
      <c r="D39" s="31">
        <v>13.7</v>
      </c>
      <c r="E39" s="31" t="s">
        <v>21</v>
      </c>
      <c r="F39" s="46">
        <v>92200</v>
      </c>
      <c r="G39" s="31">
        <v>4340</v>
      </c>
      <c r="H39" s="46"/>
      <c r="I39" s="46"/>
      <c r="J39" s="63"/>
      <c r="K39" s="63"/>
      <c r="L39" s="63"/>
      <c r="P39" s="102" t="s">
        <v>86</v>
      </c>
      <c r="Q39" s="92">
        <v>37684.680555555555</v>
      </c>
      <c r="R39" s="92">
        <v>37688.496527777781</v>
      </c>
      <c r="S39" s="36">
        <f t="shared" si="0"/>
        <v>3.8159722222262644</v>
      </c>
      <c r="T39" s="31" t="s">
        <v>21</v>
      </c>
      <c r="U39" s="48">
        <v>15660.797999999999</v>
      </c>
      <c r="V39" s="48">
        <f t="shared" si="4"/>
        <v>61653.875585927031</v>
      </c>
      <c r="W39" s="49">
        <v>1775466.4949999999</v>
      </c>
      <c r="X39" s="49">
        <v>85.222391759999994</v>
      </c>
      <c r="Y39" s="49">
        <v>3373.3863405000002</v>
      </c>
      <c r="Z39" s="49">
        <v>3458.6087322600001</v>
      </c>
      <c r="AA39" s="49" t="s">
        <v>281</v>
      </c>
      <c r="AB39" s="50"/>
      <c r="AC39" s="48"/>
      <c r="AD39" s="48">
        <v>1684.2132000000001</v>
      </c>
      <c r="AE39" s="48">
        <f t="shared" si="5"/>
        <v>6630.4584921519372</v>
      </c>
      <c r="AF39" s="53">
        <v>149796.13649999999</v>
      </c>
      <c r="AG39" s="53">
        <v>2.6963304569999997</v>
      </c>
      <c r="AH39" s="53">
        <v>1093.51179645</v>
      </c>
      <c r="AI39" s="53">
        <v>1096.208126907</v>
      </c>
      <c r="AJ39" s="53" t="s">
        <v>459</v>
      </c>
      <c r="AK39" s="93"/>
      <c r="AL39" s="94">
        <v>37684.68472222222</v>
      </c>
      <c r="AM39" s="94">
        <v>37687.779166666667</v>
      </c>
      <c r="AN39" s="63"/>
      <c r="AO39" s="63"/>
      <c r="AP39" s="63"/>
      <c r="AQ39" s="63"/>
      <c r="AR39" s="101"/>
      <c r="AS39" s="46">
        <v>1775466.4949999999</v>
      </c>
      <c r="AT39" s="46">
        <v>85.222391759999994</v>
      </c>
      <c r="AU39" s="46">
        <v>3373.3863405000002</v>
      </c>
      <c r="AV39" s="46">
        <v>3458.6087322600001</v>
      </c>
      <c r="AW39" s="46" t="s">
        <v>52</v>
      </c>
      <c r="AX39" s="46" t="s">
        <v>86</v>
      </c>
      <c r="BA39" s="46"/>
      <c r="BB39" s="46"/>
      <c r="BC39" s="46"/>
      <c r="BD39" s="46"/>
      <c r="BE39" s="62">
        <v>149796.13649999999</v>
      </c>
      <c r="BF39" s="62">
        <v>2.6963304569999997</v>
      </c>
      <c r="BG39" s="62">
        <v>1093.51179645</v>
      </c>
      <c r="BH39" s="62">
        <v>1096.208126907</v>
      </c>
      <c r="BI39" s="63" t="s">
        <v>154</v>
      </c>
      <c r="BJ39" s="63" t="s">
        <v>86</v>
      </c>
      <c r="BM39" s="63"/>
      <c r="BN39" s="63"/>
      <c r="BO39" s="62">
        <v>1925262.6314999999</v>
      </c>
      <c r="BP39" s="62">
        <v>87.918722216999996</v>
      </c>
      <c r="BQ39" s="62">
        <v>4466.8981369499998</v>
      </c>
      <c r="BR39" s="62">
        <v>4554.8168591670001</v>
      </c>
      <c r="BS39" s="31"/>
      <c r="BT39" s="31"/>
      <c r="BU39" s="31"/>
      <c r="BV39" s="31"/>
      <c r="BW39" s="31"/>
      <c r="BX39" s="31"/>
      <c r="BY39" s="31"/>
      <c r="BZ39" s="31"/>
    </row>
    <row r="40" spans="1:95" ht="15" customHeight="1" x14ac:dyDescent="0.2">
      <c r="A40" s="31">
        <v>39</v>
      </c>
      <c r="B40" s="45">
        <v>37694</v>
      </c>
      <c r="C40" s="31">
        <v>54</v>
      </c>
      <c r="D40" s="31">
        <v>0</v>
      </c>
      <c r="E40" s="31" t="s">
        <v>15</v>
      </c>
      <c r="F40" s="46">
        <v>2600</v>
      </c>
      <c r="G40" s="31">
        <v>16200</v>
      </c>
      <c r="H40" s="46"/>
      <c r="I40" s="46"/>
      <c r="J40" s="63"/>
      <c r="K40" s="63"/>
      <c r="L40" s="63"/>
      <c r="P40" s="102" t="s">
        <v>87</v>
      </c>
      <c r="Q40" s="92">
        <v>37694.569444444445</v>
      </c>
      <c r="R40" s="92">
        <v>37696.798611111109</v>
      </c>
      <c r="S40" s="36">
        <f t="shared" si="0"/>
        <v>2.2291666666642413</v>
      </c>
      <c r="T40" s="31" t="s">
        <v>15</v>
      </c>
      <c r="U40" s="48">
        <v>628.76</v>
      </c>
      <c r="V40" s="48">
        <f t="shared" si="4"/>
        <v>2475.3202750848</v>
      </c>
      <c r="W40" s="49">
        <v>33187348.199999999</v>
      </c>
      <c r="X40" s="49">
        <v>1061.9951424000001</v>
      </c>
      <c r="Y40" s="49">
        <v>13606.812762</v>
      </c>
      <c r="Z40" s="49">
        <v>14668.807904400001</v>
      </c>
      <c r="AA40" s="49" t="s">
        <v>283</v>
      </c>
      <c r="AB40" s="50"/>
      <c r="AC40" s="48"/>
      <c r="AD40" s="48">
        <v>26.4</v>
      </c>
      <c r="AE40" s="48">
        <f t="shared" si="5"/>
        <v>103.932271872</v>
      </c>
      <c r="AF40" s="53">
        <v>840444.10799999989</v>
      </c>
      <c r="AG40" s="53">
        <v>15.127993943999998</v>
      </c>
      <c r="AH40" s="53">
        <v>2437.2879131999998</v>
      </c>
      <c r="AI40" s="53">
        <v>2452.4159071439999</v>
      </c>
      <c r="AJ40" s="53" t="s">
        <v>461</v>
      </c>
      <c r="AK40" s="93"/>
      <c r="AL40" s="94">
        <v>37694.555555555555</v>
      </c>
      <c r="AM40" s="94">
        <v>37696.504861111112</v>
      </c>
      <c r="AN40" s="63"/>
      <c r="AO40" s="63"/>
      <c r="AP40" s="63"/>
      <c r="AQ40" s="63"/>
      <c r="AR40" s="101"/>
      <c r="AS40" s="46">
        <v>33187348.199999999</v>
      </c>
      <c r="AT40" s="46">
        <v>1061.9951424000001</v>
      </c>
      <c r="AU40" s="46">
        <v>13606.812762</v>
      </c>
      <c r="AV40" s="46">
        <v>14668.807904400001</v>
      </c>
      <c r="AW40" s="46" t="s">
        <v>52</v>
      </c>
      <c r="AX40" s="46" t="s">
        <v>87</v>
      </c>
      <c r="BA40" s="46"/>
      <c r="BB40" s="46"/>
      <c r="BC40" s="46"/>
      <c r="BD40" s="46"/>
      <c r="BE40" s="62">
        <v>840444.10799999989</v>
      </c>
      <c r="BF40" s="62">
        <v>15.127993943999998</v>
      </c>
      <c r="BG40" s="62">
        <v>2437.2879131999998</v>
      </c>
      <c r="BH40" s="62">
        <v>2452.4159071439999</v>
      </c>
      <c r="BI40" s="63" t="s">
        <v>154</v>
      </c>
      <c r="BJ40" s="63" t="s">
        <v>87</v>
      </c>
      <c r="BM40" s="63"/>
      <c r="BN40" s="63"/>
      <c r="BO40" s="62">
        <v>34027792.307999998</v>
      </c>
      <c r="BP40" s="62">
        <v>1077.1231363440002</v>
      </c>
      <c r="BQ40" s="62">
        <v>16044.100675199999</v>
      </c>
      <c r="BR40" s="62">
        <v>17121.223811544001</v>
      </c>
      <c r="BS40" s="31"/>
      <c r="BT40" s="31"/>
      <c r="BU40" s="31"/>
      <c r="BV40" s="31"/>
      <c r="BW40" s="31"/>
      <c r="BX40" s="31"/>
      <c r="BY40" s="31"/>
      <c r="BZ40" s="31"/>
    </row>
    <row r="41" spans="1:95" ht="15" customHeight="1" x14ac:dyDescent="0.2">
      <c r="A41" s="31">
        <v>40</v>
      </c>
      <c r="B41" s="45">
        <v>37715</v>
      </c>
      <c r="C41" s="31">
        <v>9</v>
      </c>
      <c r="D41" s="31">
        <v>16</v>
      </c>
      <c r="E41" s="31" t="s">
        <v>6</v>
      </c>
      <c r="F41" s="46">
        <v>21800</v>
      </c>
      <c r="G41" s="31">
        <v>1820</v>
      </c>
      <c r="H41" s="46"/>
      <c r="I41" s="46"/>
      <c r="J41" s="63"/>
      <c r="K41" s="63"/>
      <c r="L41" s="63"/>
      <c r="P41" s="102" t="s">
        <v>88</v>
      </c>
      <c r="Q41" s="92">
        <v>37715.690972222219</v>
      </c>
      <c r="R41" s="92">
        <v>37716.079861111109</v>
      </c>
      <c r="S41" s="36">
        <f t="shared" si="0"/>
        <v>0.38888888889050577</v>
      </c>
      <c r="T41" s="31" t="s">
        <v>6</v>
      </c>
      <c r="U41" s="48">
        <v>5127.2975000000006</v>
      </c>
      <c r="V41" s="48">
        <f t="shared" si="4"/>
        <v>20185.290823432802</v>
      </c>
      <c r="W41" s="49">
        <v>17216644.799999997</v>
      </c>
      <c r="X41" s="49">
        <v>309.89960639999998</v>
      </c>
      <c r="Y41" s="49">
        <v>8091.8230559999993</v>
      </c>
      <c r="Z41" s="49">
        <v>8401.7226623999995</v>
      </c>
      <c r="AA41" s="49" t="s">
        <v>285</v>
      </c>
      <c r="AB41" s="50"/>
      <c r="AC41" s="48"/>
      <c r="AD41" s="48">
        <v>627.44000000000005</v>
      </c>
      <c r="AE41" s="48">
        <f t="shared" si="5"/>
        <v>2470.1236614912</v>
      </c>
      <c r="AF41" s="53">
        <v>222287.27249999996</v>
      </c>
      <c r="AG41" s="53">
        <v>4.0011709049999995</v>
      </c>
      <c r="AH41" s="53">
        <v>600.17563574999986</v>
      </c>
      <c r="AI41" s="53">
        <v>604.17680665499984</v>
      </c>
      <c r="AJ41" s="53" t="s">
        <v>463</v>
      </c>
      <c r="AK41" s="93"/>
      <c r="AL41" s="94">
        <v>37715.694444444445</v>
      </c>
      <c r="AM41" s="94">
        <v>37716.064583333333</v>
      </c>
      <c r="AN41" s="63"/>
      <c r="AO41" s="63"/>
      <c r="AP41" s="63"/>
      <c r="AQ41" s="63"/>
      <c r="AR41" s="101"/>
      <c r="AS41" s="46">
        <v>17216644.799999997</v>
      </c>
      <c r="AT41" s="46">
        <v>309.89960639999998</v>
      </c>
      <c r="AU41" s="46">
        <v>8091.8230559999993</v>
      </c>
      <c r="AV41" s="46">
        <v>8401.7226623999995</v>
      </c>
      <c r="AW41" s="46" t="s">
        <v>52</v>
      </c>
      <c r="AX41" s="46" t="s">
        <v>88</v>
      </c>
      <c r="BA41" s="46"/>
      <c r="BB41" s="46"/>
      <c r="BC41" s="46"/>
      <c r="BD41" s="46"/>
      <c r="BE41" s="62">
        <v>222287.27249999996</v>
      </c>
      <c r="BF41" s="62">
        <v>4.0011709049999995</v>
      </c>
      <c r="BG41" s="62">
        <v>600.17563574999986</v>
      </c>
      <c r="BH41" s="62">
        <v>604.17680665499984</v>
      </c>
      <c r="BI41" s="63" t="s">
        <v>154</v>
      </c>
      <c r="BJ41" s="63" t="s">
        <v>88</v>
      </c>
      <c r="BM41" s="63"/>
      <c r="BN41" s="63"/>
      <c r="BO41" s="62">
        <v>17438932.072499998</v>
      </c>
      <c r="BP41" s="62">
        <v>313.90077730499996</v>
      </c>
      <c r="BQ41" s="62">
        <v>8691.9986917499991</v>
      </c>
      <c r="BR41" s="62">
        <v>9005.8994690549989</v>
      </c>
      <c r="BS41" s="31"/>
      <c r="BT41" s="31"/>
      <c r="BU41" s="31"/>
      <c r="BV41" s="31"/>
      <c r="BW41" s="31"/>
      <c r="BX41" s="31"/>
      <c r="BY41" s="31"/>
      <c r="BZ41" s="31"/>
    </row>
    <row r="42" spans="1:95" ht="15" customHeight="1" x14ac:dyDescent="0.2">
      <c r="A42" s="31">
        <v>41</v>
      </c>
      <c r="B42" s="45">
        <v>37990</v>
      </c>
      <c r="C42" s="31">
        <v>12</v>
      </c>
      <c r="D42" s="31">
        <v>11.7</v>
      </c>
      <c r="E42" s="31" t="s">
        <v>7</v>
      </c>
      <c r="F42" s="46">
        <v>29200</v>
      </c>
      <c r="G42" s="31">
        <v>18</v>
      </c>
      <c r="H42" s="46"/>
      <c r="I42" s="46"/>
      <c r="J42" s="63"/>
      <c r="K42" s="63"/>
      <c r="L42" s="63"/>
      <c r="M42" s="103">
        <v>37990.59375</v>
      </c>
      <c r="N42" s="103">
        <v>37991.125</v>
      </c>
      <c r="P42" s="102" t="s">
        <v>89</v>
      </c>
      <c r="Q42" s="92">
        <v>37990.677083333336</v>
      </c>
      <c r="R42" s="92">
        <v>37991.177083333336</v>
      </c>
      <c r="S42" s="36">
        <f t="shared" si="0"/>
        <v>0.5</v>
      </c>
      <c r="T42" s="31" t="s">
        <v>7</v>
      </c>
      <c r="U42" s="48">
        <v>6014.2469999999994</v>
      </c>
      <c r="V42" s="48">
        <f t="shared" si="4"/>
        <v>23677.058875354556</v>
      </c>
      <c r="W42" s="49">
        <v>563505.31499999983</v>
      </c>
      <c r="X42" s="49">
        <v>10.143095669999996</v>
      </c>
      <c r="Y42" s="49">
        <v>29.302276379999991</v>
      </c>
      <c r="Z42" s="49">
        <v>39.445372049999989</v>
      </c>
      <c r="AA42" s="49" t="s">
        <v>287</v>
      </c>
      <c r="AB42" s="50"/>
      <c r="AC42" s="48"/>
      <c r="AD42" s="48">
        <v>0</v>
      </c>
      <c r="AE42" s="48">
        <f t="shared" si="5"/>
        <v>0</v>
      </c>
      <c r="AF42" s="53">
        <v>1982.1795000000002</v>
      </c>
      <c r="AG42" s="53">
        <v>3.5679230999999999E-2</v>
      </c>
      <c r="AH42" s="53">
        <v>1.7839615500000003</v>
      </c>
      <c r="AI42" s="53">
        <v>1.8196407810000004</v>
      </c>
      <c r="AJ42" s="53" t="s">
        <v>465</v>
      </c>
      <c r="AK42" s="93"/>
      <c r="AL42" s="94">
        <v>37990.70208333333</v>
      </c>
      <c r="AM42" s="94">
        <v>37990.964583333334</v>
      </c>
      <c r="AN42" s="63"/>
      <c r="AO42" s="63"/>
      <c r="AP42" s="63"/>
      <c r="AQ42" s="63"/>
      <c r="AR42" s="101"/>
      <c r="AS42" s="46">
        <v>563505.31499999983</v>
      </c>
      <c r="AT42" s="46">
        <v>10.143095669999996</v>
      </c>
      <c r="AU42" s="46">
        <v>29.302276379999991</v>
      </c>
      <c r="AV42" s="46">
        <v>39.445372049999989</v>
      </c>
      <c r="AW42" s="46" t="s">
        <v>52</v>
      </c>
      <c r="AX42" s="46" t="s">
        <v>89</v>
      </c>
      <c r="BA42" s="46"/>
      <c r="BB42" s="46"/>
      <c r="BC42" s="46"/>
      <c r="BD42" s="46"/>
      <c r="BE42" s="62">
        <v>1982.1795000000002</v>
      </c>
      <c r="BF42" s="62">
        <v>3.5679230999999999E-2</v>
      </c>
      <c r="BG42" s="62">
        <v>3.5679230999999999E-2</v>
      </c>
      <c r="BH42" s="62">
        <v>7.1358461999999998E-2</v>
      </c>
      <c r="BI42" s="63" t="s">
        <v>154</v>
      </c>
      <c r="BJ42" s="63" t="s">
        <v>89</v>
      </c>
      <c r="BM42" s="63"/>
      <c r="BN42" s="63"/>
      <c r="BO42" s="62">
        <v>565487.4944999998</v>
      </c>
      <c r="BP42" s="62">
        <v>10.178774900999995</v>
      </c>
      <c r="BQ42" s="62">
        <v>29.337955610999991</v>
      </c>
      <c r="BR42" s="62">
        <v>39.516730511999988</v>
      </c>
      <c r="BS42" s="31"/>
      <c r="BT42" s="31"/>
      <c r="BU42" s="31"/>
      <c r="BV42" s="31"/>
      <c r="BW42" s="31"/>
      <c r="BX42" s="31"/>
      <c r="BY42" s="31"/>
      <c r="BZ42" s="31"/>
    </row>
    <row r="43" spans="1:95" ht="15" customHeight="1" x14ac:dyDescent="0.2">
      <c r="A43" s="31">
        <v>42</v>
      </c>
      <c r="B43" s="45">
        <v>38003</v>
      </c>
      <c r="C43" s="31">
        <v>23</v>
      </c>
      <c r="D43" s="31">
        <v>2.2000000000000002</v>
      </c>
      <c r="E43" s="31" t="s">
        <v>22</v>
      </c>
      <c r="F43" s="46">
        <v>31400</v>
      </c>
      <c r="G43" s="31">
        <v>9720</v>
      </c>
      <c r="H43" s="46"/>
      <c r="I43" s="46"/>
      <c r="J43" s="63"/>
      <c r="K43" s="63"/>
      <c r="L43" s="63"/>
      <c r="M43" s="103">
        <v>38003.010416666664</v>
      </c>
      <c r="N43" s="103">
        <v>38003.458333333336</v>
      </c>
      <c r="P43" s="102" t="s">
        <v>90</v>
      </c>
      <c r="Q43" s="92">
        <v>38003.236111111109</v>
      </c>
      <c r="R43" s="92">
        <v>38004.208333333336</v>
      </c>
      <c r="S43" s="36">
        <f t="shared" si="0"/>
        <v>0.97222222222626442</v>
      </c>
      <c r="T43" s="31" t="s">
        <v>22</v>
      </c>
      <c r="U43" s="48">
        <v>7017.8679999999995</v>
      </c>
      <c r="V43" s="48">
        <f t="shared" si="4"/>
        <v>27628.142611280637</v>
      </c>
      <c r="W43" s="49">
        <v>1271426.5649999999</v>
      </c>
      <c r="X43" s="49">
        <v>22.885678169999998</v>
      </c>
      <c r="Y43" s="49">
        <v>16528.545344999999</v>
      </c>
      <c r="Z43" s="49">
        <v>16551.43102317</v>
      </c>
      <c r="AA43" s="49" t="s">
        <v>289</v>
      </c>
      <c r="AB43" s="50"/>
      <c r="AC43" s="48"/>
      <c r="AD43" s="48">
        <v>911.30000000000007</v>
      </c>
      <c r="AE43" s="48">
        <f t="shared" si="5"/>
        <v>3587.6317938240004</v>
      </c>
      <c r="AF43" s="53">
        <v>112701.06299999999</v>
      </c>
      <c r="AG43" s="53">
        <v>2.0286191339999999</v>
      </c>
      <c r="AH43" s="53">
        <v>1352.4127559999999</v>
      </c>
      <c r="AI43" s="53">
        <v>1354.4413751340001</v>
      </c>
      <c r="AJ43" s="53" t="s">
        <v>467</v>
      </c>
      <c r="AK43" s="93"/>
      <c r="AL43" s="94">
        <v>38003.373611111114</v>
      </c>
      <c r="AM43" s="94">
        <v>38003.834722222222</v>
      </c>
      <c r="AN43" s="63"/>
      <c r="AO43" s="63"/>
      <c r="AP43" s="63"/>
      <c r="AQ43" s="63"/>
      <c r="AR43" s="101"/>
      <c r="AS43" s="46">
        <v>1271426.5649999999</v>
      </c>
      <c r="AT43" s="46">
        <v>22.885678169999998</v>
      </c>
      <c r="AU43" s="46">
        <v>16528.545344999999</v>
      </c>
      <c r="AV43" s="46">
        <v>16551.43102317</v>
      </c>
      <c r="AW43" s="46" t="s">
        <v>52</v>
      </c>
      <c r="AX43" s="46" t="s">
        <v>90</v>
      </c>
      <c r="BA43" s="46"/>
      <c r="BB43" s="46"/>
      <c r="BC43" s="46"/>
      <c r="BD43" s="46"/>
      <c r="BE43" s="62">
        <v>112701.06299999999</v>
      </c>
      <c r="BF43" s="62">
        <v>2.0286191339999999</v>
      </c>
      <c r="BG43" s="62">
        <v>1352.4127559999999</v>
      </c>
      <c r="BH43" s="62">
        <v>1354.4413751340001</v>
      </c>
      <c r="BI43" s="63" t="s">
        <v>154</v>
      </c>
      <c r="BJ43" s="63" t="s">
        <v>90</v>
      </c>
      <c r="BM43" s="63"/>
      <c r="BN43" s="63"/>
      <c r="BO43" s="62">
        <v>1384127.628</v>
      </c>
      <c r="BP43" s="62">
        <v>24.914297303999998</v>
      </c>
      <c r="BQ43" s="62">
        <v>17880.958101</v>
      </c>
      <c r="BR43" s="62">
        <v>17905.872398304</v>
      </c>
      <c r="BS43" s="31"/>
      <c r="BT43" s="31"/>
      <c r="BU43" s="31"/>
      <c r="BV43" s="31"/>
      <c r="BW43" s="31"/>
      <c r="BX43" s="31"/>
      <c r="BY43" s="31"/>
      <c r="BZ43" s="31"/>
      <c r="CK43" s="42" t="s">
        <v>27</v>
      </c>
      <c r="CL43" s="42" t="s">
        <v>27</v>
      </c>
      <c r="CM43" s="42" t="s">
        <v>28</v>
      </c>
      <c r="CN43" s="42" t="s">
        <v>28</v>
      </c>
      <c r="CO43" s="42" t="s">
        <v>29</v>
      </c>
      <c r="CP43" s="42" t="s">
        <v>30</v>
      </c>
      <c r="CQ43" s="42" t="s">
        <v>31</v>
      </c>
    </row>
    <row r="44" spans="1:95" ht="15" customHeight="1" x14ac:dyDescent="0.2">
      <c r="A44" s="31">
        <v>43</v>
      </c>
      <c r="B44" s="45">
        <v>38036</v>
      </c>
      <c r="C44" s="31">
        <v>62</v>
      </c>
      <c r="D44" s="31">
        <v>11.4</v>
      </c>
      <c r="E44" s="31" t="s">
        <v>17</v>
      </c>
      <c r="F44" s="46">
        <v>17400</v>
      </c>
      <c r="G44" s="46">
        <v>31400</v>
      </c>
      <c r="H44" s="46"/>
      <c r="I44" s="46"/>
      <c r="J44" s="63"/>
      <c r="K44" s="63"/>
      <c r="L44" s="63"/>
      <c r="P44" s="102" t="s">
        <v>91</v>
      </c>
      <c r="Q44" s="92">
        <v>38036.753472222219</v>
      </c>
      <c r="R44" s="92">
        <v>38039.340277777781</v>
      </c>
      <c r="S44" s="36">
        <f t="shared" si="0"/>
        <v>2.5868055555620231</v>
      </c>
      <c r="T44" s="31" t="s">
        <v>17</v>
      </c>
      <c r="U44" s="48">
        <v>3994.6255999999998</v>
      </c>
      <c r="V44" s="48">
        <f t="shared" si="4"/>
        <v>15726.155829017089</v>
      </c>
      <c r="W44" s="49">
        <v>12493394.219999999</v>
      </c>
      <c r="X44" s="49">
        <v>224.88109595999998</v>
      </c>
      <c r="Y44" s="49">
        <v>23737.449017999996</v>
      </c>
      <c r="Z44" s="49">
        <v>23962.330113959997</v>
      </c>
      <c r="AA44" s="49" t="s">
        <v>291</v>
      </c>
      <c r="AB44" s="50"/>
      <c r="AC44" s="48"/>
      <c r="AD44" s="48">
        <v>440.13599999999997</v>
      </c>
      <c r="AE44" s="48">
        <f t="shared" si="5"/>
        <v>1732.73993987328</v>
      </c>
      <c r="AF44" s="53">
        <v>812410.42649999994</v>
      </c>
      <c r="AG44" s="53">
        <v>14.623387676999998</v>
      </c>
      <c r="AH44" s="53">
        <v>11373.745971</v>
      </c>
      <c r="AI44" s="53">
        <v>11388.369358677</v>
      </c>
      <c r="AJ44" s="53" t="s">
        <v>469</v>
      </c>
      <c r="AK44" s="93"/>
      <c r="AL44" s="94">
        <v>38037.594444444447</v>
      </c>
      <c r="AM44" s="94">
        <v>38039.195138888892</v>
      </c>
      <c r="AN44" s="63"/>
      <c r="AO44" s="63"/>
      <c r="AP44" s="63"/>
      <c r="AQ44" s="63"/>
      <c r="AR44" s="101"/>
      <c r="AS44" s="46">
        <v>12493394.219999999</v>
      </c>
      <c r="AT44" s="46">
        <v>224.88109595999998</v>
      </c>
      <c r="AU44" s="46">
        <v>23737.449017999996</v>
      </c>
      <c r="AV44" s="46">
        <v>23962.330113959997</v>
      </c>
      <c r="AW44" s="46" t="s">
        <v>52</v>
      </c>
      <c r="AX44" s="46" t="s">
        <v>91</v>
      </c>
      <c r="BA44" s="46"/>
      <c r="BB44" s="46"/>
      <c r="BC44" s="46"/>
      <c r="BD44" s="46"/>
      <c r="BE44" s="62">
        <v>812410.42649999994</v>
      </c>
      <c r="BF44" s="62">
        <v>14.623387676999998</v>
      </c>
      <c r="BG44" s="62">
        <v>11373.745971</v>
      </c>
      <c r="BH44" s="62">
        <v>11388.369358677</v>
      </c>
      <c r="BI44" s="63" t="s">
        <v>154</v>
      </c>
      <c r="BJ44" s="63" t="s">
        <v>91</v>
      </c>
      <c r="BM44" s="63"/>
      <c r="BN44" s="63"/>
      <c r="BO44" s="62">
        <v>13305804.646499999</v>
      </c>
      <c r="BP44" s="62">
        <v>239.50448363699999</v>
      </c>
      <c r="BQ44" s="62">
        <v>35111.194988999996</v>
      </c>
      <c r="BR44" s="62">
        <v>35350.699472636996</v>
      </c>
      <c r="BS44" s="46"/>
      <c r="BT44" s="46"/>
      <c r="BU44" s="46"/>
      <c r="BV44" s="46"/>
      <c r="BW44" s="46"/>
      <c r="BX44" s="46"/>
      <c r="BY44" s="46"/>
      <c r="BZ44" s="46"/>
      <c r="CE44" s="42" t="s">
        <v>32</v>
      </c>
      <c r="CF44" s="42" t="s">
        <v>32</v>
      </c>
      <c r="CG44" s="42" t="s">
        <v>32</v>
      </c>
      <c r="CH44" s="42" t="s">
        <v>33</v>
      </c>
      <c r="CI44" s="42" t="s">
        <v>34</v>
      </c>
      <c r="CK44" s="42" t="s">
        <v>35</v>
      </c>
      <c r="CL44" s="42" t="s">
        <v>30</v>
      </c>
      <c r="CM44" s="42" t="s">
        <v>35</v>
      </c>
      <c r="CN44" s="42" t="s">
        <v>30</v>
      </c>
      <c r="CO44" s="42" t="s">
        <v>36</v>
      </c>
      <c r="CP44" s="42" t="s">
        <v>36</v>
      </c>
      <c r="CQ44" s="42" t="s">
        <v>37</v>
      </c>
    </row>
    <row r="45" spans="1:95" ht="15" customHeight="1" x14ac:dyDescent="0.2">
      <c r="A45" s="31">
        <v>44</v>
      </c>
      <c r="B45" s="45">
        <v>38353</v>
      </c>
      <c r="C45" s="31">
        <v>7</v>
      </c>
      <c r="D45" s="31">
        <v>11.7</v>
      </c>
      <c r="E45" s="31" t="s">
        <v>23</v>
      </c>
      <c r="F45" s="46">
        <v>5390</v>
      </c>
      <c r="G45" s="31">
        <v>27875</v>
      </c>
      <c r="H45" s="46"/>
      <c r="I45" s="46"/>
      <c r="J45" s="63"/>
      <c r="K45" s="63"/>
      <c r="L45" s="63"/>
      <c r="M45" s="103">
        <v>38353.583333333336</v>
      </c>
      <c r="N45" s="103">
        <v>38354.041666666664</v>
      </c>
      <c r="P45" s="102" t="s">
        <v>92</v>
      </c>
      <c r="Q45" s="92">
        <v>38353.704861111109</v>
      </c>
      <c r="R45" s="92">
        <v>38354.003472222219</v>
      </c>
      <c r="S45" s="36">
        <f t="shared" si="0"/>
        <v>0.29861111110949423</v>
      </c>
      <c r="T45" s="31" t="s">
        <v>23</v>
      </c>
      <c r="U45" s="48">
        <v>956.9</v>
      </c>
      <c r="V45" s="48">
        <f t="shared" si="4"/>
        <v>3767.1511725120004</v>
      </c>
      <c r="W45" s="49">
        <v>4472080.1205000002</v>
      </c>
      <c r="X45" s="49">
        <v>80.497442168999996</v>
      </c>
      <c r="Y45" s="49">
        <v>4248.476114475</v>
      </c>
      <c r="Z45" s="49">
        <v>4328.9735566440004</v>
      </c>
      <c r="AA45" s="49" t="s">
        <v>38</v>
      </c>
      <c r="AB45" s="50"/>
      <c r="AC45" s="48"/>
      <c r="AD45" s="48">
        <v>0</v>
      </c>
      <c r="AE45" s="48">
        <v>0</v>
      </c>
      <c r="AF45" s="53">
        <v>724628.19149999996</v>
      </c>
      <c r="AG45" s="53">
        <v>13.043307446999998</v>
      </c>
      <c r="AH45" s="53">
        <v>84.781498405499988</v>
      </c>
      <c r="AI45" s="53">
        <v>97.824805852499992</v>
      </c>
      <c r="AJ45" s="53" t="s">
        <v>471</v>
      </c>
      <c r="AK45" s="93"/>
      <c r="AL45" s="94">
        <v>38353.706944444442</v>
      </c>
      <c r="AM45" s="94">
        <v>38354.01458333333</v>
      </c>
      <c r="AN45" s="63"/>
      <c r="AO45" s="63"/>
      <c r="AP45" s="63"/>
      <c r="AQ45" s="63"/>
      <c r="AR45" s="101"/>
      <c r="AS45" s="46">
        <v>4472080.1205000002</v>
      </c>
      <c r="AT45" s="46">
        <v>0</v>
      </c>
      <c r="AU45" s="46">
        <v>0</v>
      </c>
      <c r="AV45" s="46">
        <v>0</v>
      </c>
      <c r="AW45" s="46" t="s">
        <v>52</v>
      </c>
      <c r="AX45" s="46" t="s">
        <v>92</v>
      </c>
      <c r="BA45" s="46"/>
      <c r="BB45" s="46"/>
      <c r="BC45" s="46"/>
      <c r="BD45" s="46"/>
      <c r="BE45" s="62">
        <v>724628.19149999996</v>
      </c>
      <c r="BF45" s="67">
        <v>0</v>
      </c>
      <c r="BG45" s="62">
        <v>0</v>
      </c>
      <c r="BH45" s="62">
        <v>0</v>
      </c>
      <c r="BI45" s="63" t="s">
        <v>154</v>
      </c>
      <c r="BJ45" s="63" t="s">
        <v>92</v>
      </c>
      <c r="BM45" s="63"/>
      <c r="BN45" s="63"/>
      <c r="BO45" s="62">
        <v>5196708.3119999999</v>
      </c>
      <c r="BP45" s="62">
        <v>0</v>
      </c>
      <c r="BQ45" s="62">
        <v>0</v>
      </c>
      <c r="BR45" s="62">
        <v>0</v>
      </c>
      <c r="BS45" s="31"/>
      <c r="BT45" s="31"/>
      <c r="BU45" s="31"/>
      <c r="BV45" s="31"/>
      <c r="BW45" s="31"/>
      <c r="BX45" s="31"/>
      <c r="BY45" s="31"/>
      <c r="BZ45" s="31"/>
      <c r="CB45" s="104" t="s">
        <v>38</v>
      </c>
      <c r="CC45" s="105">
        <v>38353.704861111109</v>
      </c>
      <c r="CD45" s="105">
        <v>38354</v>
      </c>
      <c r="CE45" s="42">
        <f>(CD45-CC45)*24</f>
        <v>7.0833333333721384</v>
      </c>
      <c r="CF45" s="42">
        <f>ROUND(CE45,0)</f>
        <v>7</v>
      </c>
      <c r="CG45" s="42">
        <v>7</v>
      </c>
      <c r="CH45" s="43">
        <v>0.46</v>
      </c>
      <c r="CI45" s="42">
        <f>CH45*25.4</f>
        <v>11.683999999999999</v>
      </c>
      <c r="CJ45" s="106" t="s">
        <v>23</v>
      </c>
      <c r="CK45" s="42">
        <v>1245</v>
      </c>
      <c r="CL45" s="42">
        <v>460</v>
      </c>
      <c r="CM45" s="42">
        <v>0</v>
      </c>
      <c r="CN45" s="42">
        <v>0</v>
      </c>
      <c r="CO45" s="42">
        <f>(CK45*0.88+CM45*0.88)*3.79*1.04</f>
        <v>4318.4169599999996</v>
      </c>
      <c r="CP45" s="42">
        <f>(CL45*0.59+CN45*0.59)*3.79*1.04</f>
        <v>1069.7502400000001</v>
      </c>
      <c r="CQ45" s="42">
        <f>CP45+CO45</f>
        <v>5388.1671999999999</v>
      </c>
    </row>
    <row r="46" spans="1:95" ht="15" customHeight="1" x14ac:dyDescent="0.2">
      <c r="A46" s="31">
        <v>45</v>
      </c>
      <c r="B46" s="45">
        <v>38355</v>
      </c>
      <c r="C46" s="31">
        <v>11</v>
      </c>
      <c r="D46" s="31">
        <v>2.8</v>
      </c>
      <c r="E46" s="31" t="s">
        <v>24</v>
      </c>
      <c r="F46" s="46">
        <v>33400</v>
      </c>
      <c r="G46" s="46">
        <v>3183</v>
      </c>
      <c r="H46" s="46"/>
      <c r="I46" s="46"/>
      <c r="J46" s="63"/>
      <c r="K46" s="63"/>
      <c r="L46" s="63"/>
      <c r="M46" s="103">
        <v>38355.416666666664</v>
      </c>
      <c r="N46" s="103">
        <v>38355.6875</v>
      </c>
      <c r="P46" s="102" t="s">
        <v>93</v>
      </c>
      <c r="Q46" s="92">
        <v>38355.5625</v>
      </c>
      <c r="R46" s="92">
        <v>38356.003472222219</v>
      </c>
      <c r="S46" s="36">
        <f t="shared" si="0"/>
        <v>0.44097222221898846</v>
      </c>
      <c r="T46" s="31" t="s">
        <v>24</v>
      </c>
      <c r="U46" s="48">
        <v>5132.894400000001</v>
      </c>
      <c r="V46" s="48">
        <f t="shared" si="4"/>
        <v>20207.324858752516</v>
      </c>
      <c r="W46" s="49">
        <v>1473608.8740000001</v>
      </c>
      <c r="X46" s="49">
        <v>26.524959731999999</v>
      </c>
      <c r="Y46" s="49">
        <v>2063.0524236000001</v>
      </c>
      <c r="Z46" s="49">
        <v>2089.577383332</v>
      </c>
      <c r="AA46" s="49" t="s">
        <v>39</v>
      </c>
      <c r="AB46" s="50"/>
      <c r="AC46" s="48"/>
      <c r="AD46" s="48">
        <v>1655.8832</v>
      </c>
      <c r="AE46" s="48">
        <f t="shared" si="5"/>
        <v>6518.9281413135359</v>
      </c>
      <c r="AF46" s="53">
        <v>25485.164999999997</v>
      </c>
      <c r="AG46" s="53">
        <v>0.45873296999999996</v>
      </c>
      <c r="AH46" s="53">
        <v>1783.9615499999998</v>
      </c>
      <c r="AI46" s="53">
        <v>1784.4202829699998</v>
      </c>
      <c r="AJ46" s="53" t="s">
        <v>473</v>
      </c>
      <c r="AK46" s="93"/>
      <c r="AL46" s="94">
        <v>38355.550000000003</v>
      </c>
      <c r="AM46" s="94">
        <v>38355.790277777778</v>
      </c>
      <c r="AN46" s="63"/>
      <c r="AO46" s="63"/>
      <c r="AP46" s="63"/>
      <c r="AQ46" s="63"/>
      <c r="AR46" s="101"/>
      <c r="AS46" s="46">
        <v>1473608.8740000001</v>
      </c>
      <c r="AT46" s="46">
        <v>26.524959731999999</v>
      </c>
      <c r="AU46" s="46">
        <v>2063.0524236000001</v>
      </c>
      <c r="AV46" s="46">
        <v>2089.577383332</v>
      </c>
      <c r="AW46" s="46" t="s">
        <v>52</v>
      </c>
      <c r="AX46" s="46" t="s">
        <v>93</v>
      </c>
      <c r="BA46" s="46"/>
      <c r="BB46" s="46"/>
      <c r="BC46" s="46"/>
      <c r="BD46" s="46"/>
      <c r="BE46" s="62">
        <v>25485.164999999997</v>
      </c>
      <c r="BF46" s="62">
        <v>0.45873296999999996</v>
      </c>
      <c r="BG46" s="62">
        <v>1783.9615499999998</v>
      </c>
      <c r="BH46" s="62">
        <v>1784.4202829699998</v>
      </c>
      <c r="BI46" s="63" t="s">
        <v>154</v>
      </c>
      <c r="BJ46" s="63" t="s">
        <v>93</v>
      </c>
      <c r="BM46" s="63"/>
      <c r="BN46" s="63"/>
      <c r="BO46" s="62">
        <v>1499094.0390000001</v>
      </c>
      <c r="BP46" s="62">
        <v>26.983692701999999</v>
      </c>
      <c r="BQ46" s="62">
        <v>3847.0139736000001</v>
      </c>
      <c r="BR46" s="62">
        <v>3873.9976663019997</v>
      </c>
      <c r="BS46" s="46"/>
      <c r="BT46" s="46"/>
      <c r="BU46" s="46"/>
      <c r="BV46" s="46"/>
      <c r="BW46" s="46"/>
      <c r="BX46" s="46"/>
      <c r="BY46" s="46"/>
      <c r="BZ46" s="46"/>
      <c r="CB46" s="104" t="s">
        <v>39</v>
      </c>
      <c r="CC46" s="105">
        <v>38355.5625</v>
      </c>
      <c r="CD46" s="105">
        <v>38356.003472222219</v>
      </c>
      <c r="CE46" s="42">
        <f t="shared" ref="CE46:CE51" si="6">(CD46-CC46)*24</f>
        <v>10.583333333255723</v>
      </c>
      <c r="CF46" s="42">
        <f t="shared" ref="CF46:CF51" si="7">ROUND(CE46,0)</f>
        <v>11</v>
      </c>
      <c r="CG46" s="42">
        <v>11</v>
      </c>
      <c r="CH46" s="43">
        <v>0.11</v>
      </c>
      <c r="CI46" s="42">
        <f t="shared" ref="CI46:CI51" si="8">CH46*25.4</f>
        <v>2.794</v>
      </c>
      <c r="CJ46" s="106" t="s">
        <v>24</v>
      </c>
      <c r="CK46" s="42">
        <v>6342.35</v>
      </c>
      <c r="CL46" s="42">
        <v>1415</v>
      </c>
      <c r="CM46" s="42">
        <v>2120.8000000000002</v>
      </c>
      <c r="CN46" s="42">
        <v>345</v>
      </c>
      <c r="CO46" s="42">
        <f t="shared" ref="CO46:CO51" si="9">(CK46*0.88+CM46*0.88)*3.79*1.04</f>
        <v>29355.349795200003</v>
      </c>
      <c r="CP46" s="42">
        <f t="shared" ref="CP46:CP51" si="10">(CL46*0.59+CN46*0.59)*3.79*1.04</f>
        <v>4092.9574399999997</v>
      </c>
      <c r="CQ46" s="42">
        <f t="shared" ref="CQ46:CQ51" si="11">CP46+CO46</f>
        <v>33448.307235200002</v>
      </c>
    </row>
    <row r="47" spans="1:95" ht="15" customHeight="1" x14ac:dyDescent="0.2">
      <c r="A47" s="31">
        <v>46</v>
      </c>
      <c r="B47" s="45">
        <v>38356</v>
      </c>
      <c r="C47" s="31">
        <v>35</v>
      </c>
      <c r="D47" s="31">
        <v>11.2</v>
      </c>
      <c r="E47" s="31" t="s">
        <v>7</v>
      </c>
      <c r="F47" s="31">
        <v>82000</v>
      </c>
      <c r="G47" s="31">
        <v>797</v>
      </c>
      <c r="H47" s="46"/>
      <c r="I47" s="46"/>
      <c r="J47" s="63"/>
      <c r="K47" s="63"/>
      <c r="L47" s="63"/>
      <c r="M47" s="103">
        <v>38356.8125</v>
      </c>
      <c r="N47" s="103">
        <v>38358.583333333336</v>
      </c>
      <c r="O47" s="35">
        <v>1</v>
      </c>
      <c r="P47" s="102" t="s">
        <v>94</v>
      </c>
      <c r="Q47" s="92">
        <v>38356.947916666664</v>
      </c>
      <c r="R47" s="92">
        <v>38358.423611111109</v>
      </c>
      <c r="S47" s="36">
        <f t="shared" si="0"/>
        <v>1.4756944444452529</v>
      </c>
      <c r="T47" s="31" t="s">
        <v>7</v>
      </c>
      <c r="U47" s="48">
        <v>14038.317599999998</v>
      </c>
      <c r="V47" s="48">
        <f t="shared" si="4"/>
        <v>55266.448538965247</v>
      </c>
      <c r="W47" s="49">
        <v>2765423.571</v>
      </c>
      <c r="X47" s="49">
        <v>49.777624277999998</v>
      </c>
      <c r="Y47" s="49">
        <v>1686.90837831</v>
      </c>
      <c r="Z47" s="49">
        <v>1736.6860025880001</v>
      </c>
      <c r="AA47" s="49" t="s">
        <v>40</v>
      </c>
      <c r="AB47" s="50"/>
      <c r="AC47" s="48"/>
      <c r="AD47" s="48"/>
      <c r="AE47" s="48"/>
      <c r="AF47" s="53"/>
      <c r="AG47" s="53"/>
      <c r="AH47" s="53"/>
      <c r="AI47" s="53"/>
      <c r="AJ47" s="53" t="s">
        <v>576</v>
      </c>
      <c r="AK47" s="93"/>
      <c r="AL47" s="94"/>
      <c r="AM47" s="94"/>
      <c r="AN47" s="63"/>
      <c r="AO47" s="63"/>
      <c r="AP47" s="63"/>
      <c r="AQ47" s="63"/>
      <c r="AR47" s="101"/>
      <c r="AS47" s="46">
        <v>2765423.571</v>
      </c>
      <c r="AT47" s="46">
        <v>49.777624277999998</v>
      </c>
      <c r="AU47" s="46">
        <v>1686.90837831</v>
      </c>
      <c r="AV47" s="46">
        <v>1736.6860025880001</v>
      </c>
      <c r="AW47" s="46" t="s">
        <v>52</v>
      </c>
      <c r="AX47" s="46" t="s">
        <v>94</v>
      </c>
      <c r="BA47" s="46"/>
      <c r="BB47" s="46"/>
      <c r="BC47" s="46"/>
      <c r="BD47" s="46"/>
      <c r="BE47" s="62"/>
      <c r="BF47" s="62"/>
      <c r="BG47" s="62"/>
      <c r="BH47" s="62"/>
      <c r="BI47" s="63"/>
      <c r="BJ47" s="63"/>
      <c r="BM47" s="63"/>
      <c r="BN47" s="63"/>
      <c r="BO47" s="62">
        <v>2765423.571</v>
      </c>
      <c r="BP47" s="62">
        <v>49.777624277999998</v>
      </c>
      <c r="BQ47" s="62">
        <v>1686.90837831</v>
      </c>
      <c r="BR47" s="62">
        <v>1736.6860025880001</v>
      </c>
      <c r="BS47" s="31"/>
      <c r="BT47" s="31"/>
      <c r="BU47" s="31"/>
      <c r="BV47" s="31"/>
      <c r="BW47" s="31"/>
      <c r="BX47" s="31"/>
      <c r="BY47" s="31"/>
      <c r="BZ47" s="31"/>
      <c r="CB47" s="104" t="s">
        <v>40</v>
      </c>
      <c r="CC47" s="105">
        <v>38356.947916666664</v>
      </c>
      <c r="CD47" s="105">
        <v>38358.423611111109</v>
      </c>
      <c r="CE47" s="42">
        <f t="shared" si="6"/>
        <v>35.416666666686069</v>
      </c>
      <c r="CF47" s="42">
        <f t="shared" si="7"/>
        <v>35</v>
      </c>
      <c r="CG47" s="42">
        <v>35</v>
      </c>
      <c r="CH47" s="43">
        <v>0.44</v>
      </c>
      <c r="CI47" s="42">
        <f t="shared" si="8"/>
        <v>11.176</v>
      </c>
      <c r="CJ47" s="106" t="s">
        <v>41</v>
      </c>
      <c r="CK47" s="42">
        <f>1658.6+6700+9686.3</f>
        <v>18044.900000000001</v>
      </c>
      <c r="CL47" s="42">
        <f>272+2430+1404</f>
        <v>4106</v>
      </c>
      <c r="CM47" s="42">
        <f>580.75+635+1238.9</f>
        <v>2454.65</v>
      </c>
      <c r="CN47" s="42">
        <f>130+345+100</f>
        <v>575</v>
      </c>
      <c r="CO47" s="42">
        <f t="shared" si="9"/>
        <v>71104.903126399993</v>
      </c>
      <c r="CP47" s="42">
        <f t="shared" si="10"/>
        <v>10885.871464000002</v>
      </c>
      <c r="CQ47" s="42">
        <f t="shared" si="11"/>
        <v>81990.774590399989</v>
      </c>
    </row>
    <row r="48" spans="1:95" ht="15" customHeight="1" x14ac:dyDescent="0.2">
      <c r="A48" s="31">
        <v>47</v>
      </c>
      <c r="B48" s="45">
        <v>38363</v>
      </c>
      <c r="C48" s="31">
        <v>33</v>
      </c>
      <c r="D48" s="31">
        <v>20.3</v>
      </c>
      <c r="E48" s="31" t="s">
        <v>17</v>
      </c>
      <c r="F48" s="31">
        <v>6180</v>
      </c>
      <c r="G48" s="46">
        <v>20791</v>
      </c>
      <c r="H48" s="46"/>
      <c r="I48" s="46"/>
      <c r="J48" s="63"/>
      <c r="K48" s="63"/>
      <c r="L48" s="63"/>
      <c r="P48" s="102" t="s">
        <v>95</v>
      </c>
      <c r="Q48" s="92">
        <v>38363.940972222219</v>
      </c>
      <c r="R48" s="92">
        <v>38365.333333333336</v>
      </c>
      <c r="S48" s="36">
        <f t="shared" si="0"/>
        <v>1.3923611111167702</v>
      </c>
      <c r="T48" s="31" t="s">
        <v>17</v>
      </c>
      <c r="U48" s="48">
        <v>1812.9407999999999</v>
      </c>
      <c r="V48" s="48">
        <f t="shared" si="4"/>
        <v>7137.2369739939832</v>
      </c>
      <c r="W48" s="49">
        <v>90413719.870499983</v>
      </c>
      <c r="X48" s="49">
        <v>1627.4469576689996</v>
      </c>
      <c r="Y48" s="49">
        <v>18082.743974099998</v>
      </c>
      <c r="Z48" s="49">
        <v>19710.190931768997</v>
      </c>
      <c r="AA48" s="49" t="s">
        <v>42</v>
      </c>
      <c r="AB48" s="50"/>
      <c r="AC48" s="48"/>
      <c r="AD48" s="48">
        <v>0</v>
      </c>
      <c r="AE48" s="48">
        <f t="shared" si="5"/>
        <v>0</v>
      </c>
      <c r="AF48" s="53">
        <v>2567771.9580000001</v>
      </c>
      <c r="AG48" s="53">
        <v>46.219895244</v>
      </c>
      <c r="AH48" s="53">
        <v>2567.7719579999998</v>
      </c>
      <c r="AI48" s="53">
        <v>2613.9918532439997</v>
      </c>
      <c r="AJ48" s="53" t="s">
        <v>475</v>
      </c>
      <c r="AK48" s="93"/>
      <c r="AL48" s="94">
        <v>38363.564583333333</v>
      </c>
      <c r="AM48" s="94">
        <v>38365.350694444445</v>
      </c>
      <c r="AN48" s="63"/>
      <c r="AO48" s="63"/>
      <c r="AP48" s="63"/>
      <c r="AQ48" s="63"/>
      <c r="AR48" s="101"/>
      <c r="AS48" s="46">
        <v>90413719.870499983</v>
      </c>
      <c r="AT48" s="46">
        <v>1627.4469576689996</v>
      </c>
      <c r="AU48" s="46">
        <v>18082.743974099998</v>
      </c>
      <c r="AV48" s="46">
        <v>19710.190931768997</v>
      </c>
      <c r="AW48" s="46" t="s">
        <v>52</v>
      </c>
      <c r="AX48" s="46" t="s">
        <v>95</v>
      </c>
      <c r="BA48" s="46"/>
      <c r="BB48" s="46"/>
      <c r="BC48" s="46"/>
      <c r="BD48" s="46"/>
      <c r="BE48" s="62">
        <v>2567771.9580000001</v>
      </c>
      <c r="BF48" s="62">
        <v>46.219895244</v>
      </c>
      <c r="BG48" s="62">
        <v>2567.7719579999998</v>
      </c>
      <c r="BH48" s="62">
        <v>2613.9918532439997</v>
      </c>
      <c r="BI48" s="63" t="s">
        <v>154</v>
      </c>
      <c r="BJ48" s="63" t="s">
        <v>95</v>
      </c>
      <c r="BM48" s="63"/>
      <c r="BN48" s="63"/>
      <c r="BO48" s="62">
        <v>92981491.828499988</v>
      </c>
      <c r="BP48" s="62">
        <v>1673.6668529129997</v>
      </c>
      <c r="BQ48" s="62">
        <v>20650.515932099999</v>
      </c>
      <c r="BR48" s="62">
        <v>22324.182785012996</v>
      </c>
      <c r="BS48" s="46"/>
      <c r="BT48" s="46"/>
      <c r="BU48" s="46"/>
      <c r="BV48" s="46"/>
      <c r="BW48" s="46"/>
      <c r="BX48" s="46"/>
      <c r="BY48" s="46"/>
      <c r="BZ48" s="46"/>
      <c r="CB48" s="104" t="s">
        <v>42</v>
      </c>
      <c r="CC48" s="105">
        <v>38363.940972222219</v>
      </c>
      <c r="CD48" s="105">
        <v>38365.333333333336</v>
      </c>
      <c r="CE48" s="42">
        <f t="shared" si="6"/>
        <v>33.416666666802485</v>
      </c>
      <c r="CF48" s="42">
        <f t="shared" si="7"/>
        <v>33</v>
      </c>
      <c r="CG48" s="42">
        <v>33</v>
      </c>
      <c r="CH48" s="43">
        <v>0.8</v>
      </c>
      <c r="CI48" s="42">
        <f t="shared" si="8"/>
        <v>20.32</v>
      </c>
      <c r="CJ48" s="106" t="s">
        <v>15</v>
      </c>
      <c r="CK48" s="42">
        <f>406+668.05+250</f>
        <v>1324.05</v>
      </c>
      <c r="CL48" s="42">
        <f>359+75</f>
        <v>434</v>
      </c>
      <c r="CM48" s="42">
        <v>167.5</v>
      </c>
      <c r="CN48" s="42">
        <v>0</v>
      </c>
      <c r="CO48" s="42">
        <f t="shared" si="9"/>
        <v>5173.6022624000007</v>
      </c>
      <c r="CP48" s="42">
        <f t="shared" si="10"/>
        <v>1009.286096</v>
      </c>
      <c r="CQ48" s="42">
        <f t="shared" si="11"/>
        <v>6182.8883584000005</v>
      </c>
    </row>
    <row r="49" spans="1:95" ht="15" customHeight="1" x14ac:dyDescent="0.2">
      <c r="A49" s="31">
        <v>48</v>
      </c>
      <c r="B49" s="45">
        <v>38402</v>
      </c>
      <c r="C49" s="31">
        <v>25</v>
      </c>
      <c r="D49" s="31">
        <v>12.4</v>
      </c>
      <c r="E49" s="31" t="s">
        <v>25</v>
      </c>
      <c r="F49" s="46">
        <v>61100</v>
      </c>
      <c r="G49" s="46">
        <v>21579</v>
      </c>
      <c r="H49" s="46"/>
      <c r="I49" s="46"/>
      <c r="J49" s="63"/>
      <c r="K49" s="63"/>
      <c r="L49" s="63"/>
      <c r="M49" s="103">
        <v>38402.9375</v>
      </c>
      <c r="N49" s="103">
        <v>38403.708333333336</v>
      </c>
      <c r="O49" s="35">
        <v>1</v>
      </c>
      <c r="P49" s="102" t="s">
        <v>96</v>
      </c>
      <c r="Q49" s="92">
        <v>38402.982638888891</v>
      </c>
      <c r="R49" s="92">
        <v>38404.006944444445</v>
      </c>
      <c r="S49" s="36">
        <f t="shared" si="0"/>
        <v>1.0243055555547471</v>
      </c>
      <c r="T49" s="31" t="s">
        <v>25</v>
      </c>
      <c r="U49" s="48">
        <v>14303.83</v>
      </c>
      <c r="V49" s="48">
        <f t="shared" si="4"/>
        <v>56311.725317078402</v>
      </c>
      <c r="W49" s="49">
        <v>4731745.6349999998</v>
      </c>
      <c r="X49" s="49">
        <v>85.171421429999995</v>
      </c>
      <c r="Y49" s="49">
        <v>24605.077302000002</v>
      </c>
      <c r="Z49" s="49">
        <v>24690.248723430002</v>
      </c>
      <c r="AA49" s="49" t="s">
        <v>43</v>
      </c>
      <c r="AB49" s="50"/>
      <c r="AC49" s="48"/>
      <c r="AD49" s="48">
        <v>543.63749999999993</v>
      </c>
      <c r="AE49" s="48">
        <f t="shared" si="5"/>
        <v>2140.207592796</v>
      </c>
      <c r="AF49" s="53">
        <v>114400.07399999999</v>
      </c>
      <c r="AG49" s="53">
        <v>2.0592013319999998</v>
      </c>
      <c r="AH49" s="53">
        <v>26.312017019999999</v>
      </c>
      <c r="AI49" s="53">
        <v>28.371218352</v>
      </c>
      <c r="AJ49" s="53" t="s">
        <v>477</v>
      </c>
      <c r="AK49" s="93"/>
      <c r="AL49" s="94">
        <v>38403.433333333334</v>
      </c>
      <c r="AM49" s="94">
        <v>38404.020138888889</v>
      </c>
      <c r="AN49" s="63"/>
      <c r="AO49" s="63"/>
      <c r="AP49" s="63"/>
      <c r="AQ49" s="63"/>
      <c r="AR49" s="101"/>
      <c r="AS49" s="46">
        <v>4731745.6349999998</v>
      </c>
      <c r="AT49" s="46">
        <v>85.171421429999995</v>
      </c>
      <c r="AU49" s="46">
        <v>24605.077302000002</v>
      </c>
      <c r="AV49" s="46">
        <v>24690.248723430002</v>
      </c>
      <c r="AW49" s="46" t="s">
        <v>52</v>
      </c>
      <c r="AX49" s="46" t="s">
        <v>96</v>
      </c>
      <c r="BA49" s="46"/>
      <c r="BB49" s="46"/>
      <c r="BC49" s="46"/>
      <c r="BD49" s="46"/>
      <c r="BE49" s="62">
        <v>114400.07399999999</v>
      </c>
      <c r="BF49" s="62">
        <v>2.0592013319999998</v>
      </c>
      <c r="BG49" s="62">
        <v>26.312017019999999</v>
      </c>
      <c r="BH49" s="62">
        <v>28.371218352</v>
      </c>
      <c r="BI49" s="63" t="s">
        <v>154</v>
      </c>
      <c r="BJ49" s="63" t="s">
        <v>96</v>
      </c>
      <c r="BM49" s="63"/>
      <c r="BN49" s="63"/>
      <c r="BO49" s="62">
        <v>4846145.7089999998</v>
      </c>
      <c r="BP49" s="62">
        <v>87.230622761999996</v>
      </c>
      <c r="BQ49" s="62">
        <v>24631.389319020003</v>
      </c>
      <c r="BR49" s="62">
        <v>24718.619941782003</v>
      </c>
      <c r="BS49" s="46"/>
      <c r="BT49" s="46"/>
      <c r="BU49" s="46"/>
      <c r="BV49" s="46"/>
      <c r="BW49" s="46"/>
      <c r="BX49" s="46"/>
      <c r="BY49" s="46"/>
      <c r="BZ49" s="46"/>
      <c r="CB49" s="104" t="s">
        <v>43</v>
      </c>
      <c r="CC49" s="105">
        <v>38402.982638888891</v>
      </c>
      <c r="CD49" s="105">
        <v>38404.006944444445</v>
      </c>
      <c r="CE49" s="42">
        <f t="shared" si="6"/>
        <v>24.583333333313931</v>
      </c>
      <c r="CF49" s="42">
        <f t="shared" si="7"/>
        <v>25</v>
      </c>
      <c r="CG49" s="42">
        <v>25</v>
      </c>
      <c r="CH49" s="43">
        <v>0.49</v>
      </c>
      <c r="CI49" s="42">
        <f t="shared" si="8"/>
        <v>12.446</v>
      </c>
      <c r="CJ49" s="106" t="s">
        <v>25</v>
      </c>
      <c r="CK49" s="42">
        <f>183+13079+528.5</f>
        <v>13790.5</v>
      </c>
      <c r="CL49" s="42">
        <v>4249</v>
      </c>
      <c r="CM49" s="42">
        <f>300+616.25</f>
        <v>916.25</v>
      </c>
      <c r="CN49" s="42">
        <f>75</f>
        <v>75</v>
      </c>
      <c r="CO49" s="42">
        <f t="shared" si="9"/>
        <v>51011.950703999995</v>
      </c>
      <c r="CP49" s="42">
        <f t="shared" si="10"/>
        <v>10055.652255999999</v>
      </c>
      <c r="CQ49" s="42">
        <f t="shared" si="11"/>
        <v>61067.602959999997</v>
      </c>
    </row>
    <row r="50" spans="1:95" ht="15" customHeight="1" x14ac:dyDescent="0.2">
      <c r="A50" s="31">
        <v>49</v>
      </c>
      <c r="B50" s="45">
        <v>38428</v>
      </c>
      <c r="C50" s="31">
        <v>18</v>
      </c>
      <c r="D50" s="31">
        <v>3</v>
      </c>
      <c r="E50" s="31" t="s">
        <v>26</v>
      </c>
      <c r="F50" s="46">
        <v>28600</v>
      </c>
      <c r="G50" s="46">
        <v>4808</v>
      </c>
      <c r="H50" s="46"/>
      <c r="I50" s="46"/>
      <c r="J50" s="63"/>
      <c r="K50" s="63"/>
      <c r="L50" s="63"/>
      <c r="M50" s="103">
        <v>38428.479166666664</v>
      </c>
      <c r="N50" s="103">
        <v>38429.083333333336</v>
      </c>
      <c r="P50" s="102" t="s">
        <v>97</v>
      </c>
      <c r="Q50" s="92">
        <v>38428.680555555555</v>
      </c>
      <c r="R50" s="92">
        <v>38429.447916666664</v>
      </c>
      <c r="S50" s="36">
        <f t="shared" si="0"/>
        <v>0.76736111110949423</v>
      </c>
      <c r="T50" s="31" t="s">
        <v>26</v>
      </c>
      <c r="U50" s="48">
        <v>4876.848</v>
      </c>
      <c r="V50" s="48">
        <f t="shared" si="4"/>
        <v>19199.314099031038</v>
      </c>
      <c r="W50" s="49">
        <v>2214094.5014999998</v>
      </c>
      <c r="X50" s="49">
        <v>39.853701026999993</v>
      </c>
      <c r="Y50" s="49">
        <v>1992.6850513499999</v>
      </c>
      <c r="Z50" s="49">
        <v>2032.5387523769998</v>
      </c>
      <c r="AA50" s="49" t="s">
        <v>44</v>
      </c>
      <c r="AB50" s="50"/>
      <c r="AC50" s="48"/>
      <c r="AD50" s="48">
        <v>1490.0218</v>
      </c>
      <c r="AE50" s="48">
        <f t="shared" si="5"/>
        <v>5865.9602580608644</v>
      </c>
      <c r="AF50" s="53">
        <v>188023.88399999999</v>
      </c>
      <c r="AG50" s="53">
        <v>3.3844299119999999</v>
      </c>
      <c r="AH50" s="53">
        <v>2820.35826</v>
      </c>
      <c r="AI50" s="53">
        <v>2823.7426899120001</v>
      </c>
      <c r="AJ50" s="53" t="s">
        <v>479</v>
      </c>
      <c r="AK50" s="93"/>
      <c r="AL50" s="94">
        <v>38428.825694444444</v>
      </c>
      <c r="AM50" s="94">
        <v>38429.541666666664</v>
      </c>
      <c r="AN50" s="63"/>
      <c r="AO50" s="63"/>
      <c r="AP50" s="63"/>
      <c r="AQ50" s="63"/>
      <c r="AR50" s="101"/>
      <c r="AS50" s="46">
        <v>2214094.5014999998</v>
      </c>
      <c r="AT50" s="46">
        <v>39.853701026999993</v>
      </c>
      <c r="AU50" s="46">
        <v>1992.6850513499999</v>
      </c>
      <c r="AV50" s="46">
        <v>2032.5387523769998</v>
      </c>
      <c r="AW50" s="46" t="s">
        <v>52</v>
      </c>
      <c r="AX50" s="46" t="s">
        <v>97</v>
      </c>
      <c r="BA50" s="46"/>
      <c r="BB50" s="46"/>
      <c r="BC50" s="46"/>
      <c r="BD50" s="46"/>
      <c r="BE50" s="62">
        <v>188023.88399999999</v>
      </c>
      <c r="BF50" s="62">
        <v>3.3844299119999999</v>
      </c>
      <c r="BG50" s="62">
        <v>2820.35826</v>
      </c>
      <c r="BH50" s="62">
        <v>2823.7426899120001</v>
      </c>
      <c r="BI50" s="63" t="s">
        <v>154</v>
      </c>
      <c r="BJ50" s="63" t="s">
        <v>97</v>
      </c>
      <c r="BM50" s="63"/>
      <c r="BN50" s="63"/>
      <c r="BO50" s="62">
        <v>2402118.3854999999</v>
      </c>
      <c r="BP50" s="62">
        <v>43.238130938999994</v>
      </c>
      <c r="BQ50" s="62">
        <v>4813.0433113500003</v>
      </c>
      <c r="BR50" s="62">
        <v>4856.2814422889996</v>
      </c>
      <c r="BS50" s="46"/>
      <c r="BT50" s="46"/>
      <c r="BU50" s="46"/>
      <c r="BV50" s="46"/>
      <c r="BW50" s="46"/>
      <c r="BX50" s="46"/>
      <c r="BY50" s="46"/>
      <c r="BZ50" s="46"/>
      <c r="CB50" s="104" t="s">
        <v>44</v>
      </c>
      <c r="CC50" s="105">
        <v>38428.680555555555</v>
      </c>
      <c r="CD50" s="105">
        <v>38429.447916666664</v>
      </c>
      <c r="CE50" s="42">
        <f t="shared" si="6"/>
        <v>18.416666666627862</v>
      </c>
      <c r="CF50" s="42">
        <f t="shared" si="7"/>
        <v>18</v>
      </c>
      <c r="CG50" s="42">
        <v>18</v>
      </c>
      <c r="CH50" s="43">
        <v>0.12</v>
      </c>
      <c r="CI50" s="42">
        <f t="shared" si="8"/>
        <v>3.0479999999999996</v>
      </c>
      <c r="CJ50" s="106" t="s">
        <v>26</v>
      </c>
      <c r="CK50" s="42">
        <f>2992+2746</f>
        <v>5738</v>
      </c>
      <c r="CL50" s="42">
        <f>750</f>
        <v>750</v>
      </c>
      <c r="CM50" s="42">
        <f>1601.3+234</f>
        <v>1835.3</v>
      </c>
      <c r="CN50" s="42">
        <v>270</v>
      </c>
      <c r="CO50" s="42">
        <f t="shared" si="9"/>
        <v>26268.8089664</v>
      </c>
      <c r="CP50" s="42">
        <f t="shared" si="10"/>
        <v>2372.0548799999997</v>
      </c>
      <c r="CQ50" s="42">
        <f t="shared" si="11"/>
        <v>28640.8638464</v>
      </c>
    </row>
    <row r="51" spans="1:95" ht="15" customHeight="1" x14ac:dyDescent="0.2">
      <c r="A51" s="31">
        <v>50</v>
      </c>
      <c r="B51" s="45">
        <v>38429</v>
      </c>
      <c r="C51" s="31">
        <v>32</v>
      </c>
      <c r="D51" s="31">
        <v>7.1</v>
      </c>
      <c r="E51" s="31" t="s">
        <v>17</v>
      </c>
      <c r="F51" s="31">
        <v>831</v>
      </c>
      <c r="G51" s="46">
        <v>12574</v>
      </c>
      <c r="H51" s="46"/>
      <c r="I51" s="46"/>
      <c r="J51" s="63"/>
      <c r="K51" s="63"/>
      <c r="L51" s="63"/>
      <c r="P51" s="102" t="s">
        <v>98</v>
      </c>
      <c r="Q51" s="92">
        <v>38429.496527777781</v>
      </c>
      <c r="R51" s="92">
        <v>38430.84375</v>
      </c>
      <c r="S51" s="36">
        <f t="shared" si="0"/>
        <v>1.3472222222189885</v>
      </c>
      <c r="T51" s="31" t="s">
        <v>17</v>
      </c>
      <c r="U51" s="48">
        <v>215.76999999999998</v>
      </c>
      <c r="V51" s="48">
        <f t="shared" si="4"/>
        <v>849.44948112959992</v>
      </c>
      <c r="W51" s="49">
        <v>25685081.960999995</v>
      </c>
      <c r="X51" s="49">
        <v>462.33147529799993</v>
      </c>
      <c r="Y51" s="49">
        <v>11301.436062839999</v>
      </c>
      <c r="Z51" s="49">
        <v>11763.767538138</v>
      </c>
      <c r="AA51" s="49" t="s">
        <v>45</v>
      </c>
      <c r="AB51" s="50"/>
      <c r="AC51" s="48"/>
      <c r="AD51" s="48">
        <v>0</v>
      </c>
      <c r="AE51" s="48">
        <f t="shared" si="5"/>
        <v>0</v>
      </c>
      <c r="AF51" s="53">
        <v>794287.64249999996</v>
      </c>
      <c r="AG51" s="53">
        <v>14.297177565</v>
      </c>
      <c r="AH51" s="53">
        <v>706.91600182499997</v>
      </c>
      <c r="AI51" s="53">
        <v>721.21317938999994</v>
      </c>
      <c r="AJ51" s="53" t="s">
        <v>481</v>
      </c>
      <c r="AK51" s="93"/>
      <c r="AL51" s="94">
        <v>38429.686805555553</v>
      </c>
      <c r="AM51" s="94">
        <v>38430.84375</v>
      </c>
      <c r="AN51" s="63"/>
      <c r="AO51" s="63"/>
      <c r="AP51" s="63"/>
      <c r="AQ51" s="63"/>
      <c r="AR51" s="101"/>
      <c r="AS51" s="46">
        <v>25685081.960999995</v>
      </c>
      <c r="AT51" s="46">
        <v>462.33147529799993</v>
      </c>
      <c r="AU51" s="46">
        <v>11301.436062839999</v>
      </c>
      <c r="AV51" s="46">
        <v>11763.767538138</v>
      </c>
      <c r="AW51" s="46" t="s">
        <v>52</v>
      </c>
      <c r="AX51" s="46" t="s">
        <v>98</v>
      </c>
      <c r="BA51" s="46"/>
      <c r="BB51" s="46"/>
      <c r="BC51" s="46"/>
      <c r="BD51" s="46"/>
      <c r="BE51" s="62">
        <v>794287.64249999996</v>
      </c>
      <c r="BF51" s="62">
        <v>14.297177565</v>
      </c>
      <c r="BG51" s="62">
        <v>706.91600182499997</v>
      </c>
      <c r="BH51" s="62">
        <v>721.21317938999994</v>
      </c>
      <c r="BI51" s="63" t="s">
        <v>154</v>
      </c>
      <c r="BJ51" s="63" t="s">
        <v>98</v>
      </c>
      <c r="BM51" s="63"/>
      <c r="BN51" s="63"/>
      <c r="BO51" s="62">
        <v>26479369.603499994</v>
      </c>
      <c r="BP51" s="62">
        <v>476.62865286299996</v>
      </c>
      <c r="BQ51" s="62">
        <v>12008.352064664999</v>
      </c>
      <c r="BR51" s="62">
        <v>12484.980717528</v>
      </c>
      <c r="BS51" s="46"/>
      <c r="BT51" s="46"/>
      <c r="BU51" s="46"/>
      <c r="BV51" s="46"/>
      <c r="BW51" s="46"/>
      <c r="BX51" s="46"/>
      <c r="BY51" s="46"/>
      <c r="BZ51" s="46"/>
      <c r="CB51" s="104" t="s">
        <v>45</v>
      </c>
      <c r="CC51" s="105">
        <v>38429.496527777781</v>
      </c>
      <c r="CD51" s="105">
        <v>38430.84375</v>
      </c>
      <c r="CE51" s="42">
        <f t="shared" si="6"/>
        <v>32.333333333255723</v>
      </c>
      <c r="CF51" s="42">
        <f t="shared" si="7"/>
        <v>32</v>
      </c>
      <c r="CG51" s="42">
        <v>32</v>
      </c>
      <c r="CH51" s="43">
        <v>0.28000000000000003</v>
      </c>
      <c r="CI51" s="42">
        <f t="shared" si="8"/>
        <v>7.1120000000000001</v>
      </c>
      <c r="CJ51" s="106" t="s">
        <v>17</v>
      </c>
      <c r="CK51" s="42">
        <v>205.5</v>
      </c>
      <c r="CL51" s="42">
        <v>51</v>
      </c>
      <c r="CM51" s="42">
        <v>0</v>
      </c>
      <c r="CN51" s="42">
        <v>0</v>
      </c>
      <c r="CO51" s="42">
        <f t="shared" si="9"/>
        <v>712.79894400000001</v>
      </c>
      <c r="CP51" s="42">
        <f t="shared" si="10"/>
        <v>118.602744</v>
      </c>
      <c r="CQ51" s="42">
        <f t="shared" si="11"/>
        <v>831.40168800000004</v>
      </c>
    </row>
    <row r="52" spans="1:95" ht="15" customHeight="1" x14ac:dyDescent="0.2">
      <c r="A52" s="107" t="s">
        <v>591</v>
      </c>
      <c r="B52" s="108"/>
      <c r="C52" s="108"/>
      <c r="D52" s="108"/>
      <c r="E52" s="108"/>
      <c r="F52" s="108"/>
      <c r="G52" s="108"/>
      <c r="H52" s="62"/>
      <c r="I52" s="62"/>
      <c r="J52" s="63"/>
      <c r="K52" s="63"/>
      <c r="L52" s="63"/>
      <c r="M52" s="100">
        <v>38737.625</v>
      </c>
      <c r="N52" s="100">
        <v>38738.0625</v>
      </c>
      <c r="O52" s="109">
        <v>5</v>
      </c>
      <c r="P52" s="102" t="s">
        <v>99</v>
      </c>
      <c r="Q52" s="92">
        <v>38737.684027777781</v>
      </c>
      <c r="R52" s="92">
        <v>38738.236111111109</v>
      </c>
      <c r="S52" s="36">
        <f t="shared" si="0"/>
        <v>0.55208333332848269</v>
      </c>
      <c r="T52" s="31" t="s">
        <v>7</v>
      </c>
      <c r="U52" s="48">
        <v>7072.0349999999999</v>
      </c>
      <c r="V52" s="48">
        <f t="shared" si="4"/>
        <v>27841.3887995568</v>
      </c>
      <c r="W52" s="53">
        <v>1034131.3620000001</v>
      </c>
      <c r="X52" s="53">
        <v>18.614364516000002</v>
      </c>
      <c r="Y52" s="53">
        <v>558.43093548000002</v>
      </c>
      <c r="Z52" s="53">
        <v>577.04529999600004</v>
      </c>
      <c r="AA52" s="53" t="s">
        <v>300</v>
      </c>
      <c r="AB52" s="110"/>
      <c r="AC52" s="48"/>
      <c r="AD52" s="48">
        <v>1426.2442000000001</v>
      </c>
      <c r="AE52" s="48">
        <f t="shared" si="5"/>
        <v>5614.878785994817</v>
      </c>
      <c r="AF52" s="53">
        <v>13592.087999999998</v>
      </c>
      <c r="AG52" s="53">
        <v>0.24465758399999998</v>
      </c>
      <c r="AH52" s="53">
        <v>9.5144615999999971</v>
      </c>
      <c r="AI52" s="53">
        <v>9.7591191839999976</v>
      </c>
      <c r="AJ52" s="53" t="s">
        <v>483</v>
      </c>
      <c r="AK52" s="111"/>
      <c r="AL52" s="94">
        <v>38738.056250000001</v>
      </c>
      <c r="AM52" s="94">
        <v>38738.161111111112</v>
      </c>
      <c r="AN52" s="63"/>
      <c r="AO52" s="63"/>
      <c r="AP52" s="63"/>
      <c r="AQ52" s="63"/>
      <c r="AR52" s="101"/>
      <c r="AS52" s="62">
        <v>1034131.3620000001</v>
      </c>
      <c r="AT52" s="62">
        <v>18.614364516000002</v>
      </c>
      <c r="AU52" s="62">
        <v>558.43093548000002</v>
      </c>
      <c r="AV52" s="62">
        <v>577.04529999600004</v>
      </c>
      <c r="AW52" s="62" t="s">
        <v>52</v>
      </c>
      <c r="AX52" s="62" t="s">
        <v>99</v>
      </c>
      <c r="BA52" s="62"/>
      <c r="BB52" s="62"/>
      <c r="BC52" s="62"/>
      <c r="BD52" s="62"/>
      <c r="BE52" s="62">
        <v>13592.087999999998</v>
      </c>
      <c r="BF52" s="62">
        <v>0.24465758399999998</v>
      </c>
      <c r="BG52" s="62">
        <v>0.27184175999999993</v>
      </c>
      <c r="BH52" s="62">
        <v>0.51649934399999986</v>
      </c>
      <c r="BI52" s="63" t="s">
        <v>154</v>
      </c>
      <c r="BJ52" s="63" t="s">
        <v>99</v>
      </c>
      <c r="BM52" s="63"/>
      <c r="BN52" s="63"/>
      <c r="BO52" s="62">
        <v>1047723.4500000001</v>
      </c>
      <c r="BP52" s="62">
        <v>18.859022100000001</v>
      </c>
      <c r="BQ52" s="62">
        <v>558.70277724000005</v>
      </c>
      <c r="BR52" s="62">
        <v>577.56179933999999</v>
      </c>
    </row>
    <row r="53" spans="1:95" ht="15" customHeight="1" x14ac:dyDescent="0.2">
      <c r="A53" s="107" t="s">
        <v>592</v>
      </c>
      <c r="B53" s="108"/>
      <c r="C53" s="108"/>
      <c r="D53" s="108"/>
      <c r="E53" s="108"/>
      <c r="F53" s="108"/>
      <c r="G53" s="108"/>
      <c r="H53" s="62"/>
      <c r="I53" s="62"/>
      <c r="J53" s="63"/>
      <c r="K53" s="63"/>
      <c r="L53" s="63"/>
      <c r="M53" s="112" t="s">
        <v>177</v>
      </c>
      <c r="N53" s="100">
        <v>38759.895833333336</v>
      </c>
      <c r="O53" s="109">
        <v>7</v>
      </c>
      <c r="P53" s="102" t="s">
        <v>100</v>
      </c>
      <c r="Q53" s="92">
        <v>38759.711805555555</v>
      </c>
      <c r="R53" s="92">
        <v>38759.958333333336</v>
      </c>
      <c r="S53" s="36">
        <f t="shared" si="0"/>
        <v>0.24652777778101154</v>
      </c>
      <c r="T53" s="31" t="s">
        <v>7</v>
      </c>
      <c r="U53" s="48">
        <v>1823.6970000000001</v>
      </c>
      <c r="V53" s="48">
        <f t="shared" si="4"/>
        <v>7179.582288490561</v>
      </c>
      <c r="W53" s="53">
        <v>650438.04449999996</v>
      </c>
      <c r="X53" s="53">
        <v>11.707884800999999</v>
      </c>
      <c r="Y53" s="53">
        <v>975.6570667499999</v>
      </c>
      <c r="Z53" s="53">
        <v>987.36495155099988</v>
      </c>
      <c r="AA53" s="53" t="s">
        <v>302</v>
      </c>
      <c r="AB53" s="110"/>
      <c r="AC53" s="48"/>
      <c r="AD53" s="48"/>
      <c r="AE53" s="48"/>
      <c r="AF53" s="53"/>
      <c r="AG53" s="53"/>
      <c r="AH53" s="53"/>
      <c r="AI53" s="53"/>
      <c r="AJ53" s="53" t="s">
        <v>576</v>
      </c>
      <c r="AK53" s="93"/>
      <c r="AL53" s="35"/>
      <c r="AM53" s="35"/>
      <c r="AN53" s="63"/>
      <c r="AO53" s="63"/>
      <c r="AP53" s="63"/>
      <c r="AQ53" s="63"/>
      <c r="AR53" s="101"/>
      <c r="AS53" s="62">
        <v>650438.04449999996</v>
      </c>
      <c r="AT53" s="62">
        <v>11.707884800999999</v>
      </c>
      <c r="AU53" s="62">
        <v>975.6570667499999</v>
      </c>
      <c r="AV53" s="62">
        <v>987.36495155099988</v>
      </c>
      <c r="AW53" s="62" t="s">
        <v>52</v>
      </c>
      <c r="AX53" s="62" t="s">
        <v>100</v>
      </c>
      <c r="BA53" s="62"/>
      <c r="BB53" s="62"/>
      <c r="BC53" s="62"/>
      <c r="BD53" s="62"/>
      <c r="BE53" s="62"/>
      <c r="BF53" s="62"/>
      <c r="BG53" s="62"/>
      <c r="BH53" s="62"/>
      <c r="BI53" s="63"/>
      <c r="BJ53" s="63"/>
      <c r="BM53" s="63"/>
      <c r="BN53" s="63"/>
      <c r="BO53" s="62">
        <v>650438.04449999996</v>
      </c>
      <c r="BP53" s="62">
        <v>11.707884800999999</v>
      </c>
      <c r="BQ53" s="62">
        <v>975.6570667499999</v>
      </c>
      <c r="BR53" s="62">
        <v>987.36495155099988</v>
      </c>
    </row>
    <row r="54" spans="1:95" ht="15" customHeight="1" x14ac:dyDescent="0.2">
      <c r="A54" s="113" t="s">
        <v>593</v>
      </c>
      <c r="B54" s="114"/>
      <c r="C54" s="114"/>
      <c r="D54" s="114"/>
      <c r="H54" s="62"/>
      <c r="I54" s="62"/>
      <c r="J54" s="63"/>
      <c r="K54" s="63"/>
      <c r="L54" s="63"/>
      <c r="M54" s="103">
        <v>38764.291666666664</v>
      </c>
      <c r="N54" s="103">
        <v>38764.770833333336</v>
      </c>
      <c r="O54" s="35">
        <v>2</v>
      </c>
      <c r="P54" s="102" t="s">
        <v>155</v>
      </c>
      <c r="Q54" s="115">
        <v>38764.228472222225</v>
      </c>
      <c r="R54" s="115">
        <v>38764.740277777775</v>
      </c>
      <c r="S54" s="36">
        <f t="shared" si="0"/>
        <v>0.51180555555038154</v>
      </c>
      <c r="T54" s="35" t="s">
        <v>178</v>
      </c>
      <c r="U54" s="48"/>
      <c r="V54" s="48"/>
      <c r="W54" s="53"/>
      <c r="X54" s="53"/>
      <c r="Y54" s="53"/>
      <c r="Z54" s="53"/>
      <c r="AA54" s="53"/>
      <c r="AB54" s="110"/>
      <c r="AC54" s="48"/>
      <c r="AD54" s="48">
        <v>2597.4164000000005</v>
      </c>
      <c r="AE54" s="48">
        <f t="shared" si="5"/>
        <v>10225.582857939075</v>
      </c>
      <c r="AF54" s="53">
        <v>322245.75300000003</v>
      </c>
      <c r="AG54" s="53">
        <v>5.8004235540000009</v>
      </c>
      <c r="AH54" s="53">
        <v>644.49150599999996</v>
      </c>
      <c r="AI54" s="53">
        <v>650.29192955399992</v>
      </c>
      <c r="AJ54" s="53" t="s">
        <v>485</v>
      </c>
      <c r="AK54" s="93"/>
      <c r="AL54" s="94">
        <v>38764.228472222225</v>
      </c>
      <c r="AM54" s="94">
        <v>38764.740277777775</v>
      </c>
      <c r="AN54" s="63"/>
      <c r="AO54" s="63"/>
      <c r="AP54" s="63"/>
      <c r="AQ54" s="63"/>
      <c r="AR54" s="101"/>
      <c r="AS54" s="62"/>
      <c r="AT54" s="62"/>
      <c r="AU54" s="62"/>
      <c r="AV54" s="62"/>
      <c r="AW54" s="62"/>
      <c r="AX54" s="62"/>
      <c r="BA54" s="62"/>
      <c r="BB54" s="62"/>
      <c r="BC54" s="62"/>
      <c r="BD54" s="62"/>
      <c r="BE54" s="62">
        <v>322245.75300000003</v>
      </c>
      <c r="BF54" s="62">
        <v>5.8004235540000009</v>
      </c>
      <c r="BG54" s="62">
        <v>644.49150599999996</v>
      </c>
      <c r="BH54" s="62">
        <v>650.29192955399992</v>
      </c>
      <c r="BI54" s="63" t="s">
        <v>154</v>
      </c>
      <c r="BJ54" s="63" t="s">
        <v>155</v>
      </c>
      <c r="BM54" s="63"/>
      <c r="BN54" s="63"/>
      <c r="BO54" s="62">
        <v>322245.75300000003</v>
      </c>
      <c r="BP54" s="62">
        <v>5.8004235540000009</v>
      </c>
      <c r="BQ54" s="62">
        <v>644.49150599999996</v>
      </c>
      <c r="BR54" s="62">
        <v>650.29192955399992</v>
      </c>
    </row>
    <row r="55" spans="1:95" ht="15" customHeight="1" x14ac:dyDescent="0.2">
      <c r="A55" s="116" t="s">
        <v>594</v>
      </c>
      <c r="B55" s="117"/>
      <c r="C55" s="117"/>
      <c r="D55" s="117"/>
      <c r="H55" s="62"/>
      <c r="I55" s="62"/>
      <c r="J55" s="63"/>
      <c r="K55" s="63"/>
      <c r="L55" s="63"/>
      <c r="M55" s="100">
        <v>38781.583333333336</v>
      </c>
      <c r="N55" s="100">
        <v>38782.052083333336</v>
      </c>
      <c r="O55" s="35">
        <v>4</v>
      </c>
      <c r="P55" s="102" t="s">
        <v>101</v>
      </c>
      <c r="Q55" s="92">
        <v>38781.663194444445</v>
      </c>
      <c r="R55" s="92">
        <v>38782.545138888891</v>
      </c>
      <c r="S55" s="36">
        <f t="shared" si="0"/>
        <v>0.88194444444525288</v>
      </c>
      <c r="T55" s="31" t="s">
        <v>7</v>
      </c>
      <c r="U55" s="48">
        <v>9356.5439999999981</v>
      </c>
      <c r="V55" s="48">
        <f t="shared" si="4"/>
        <v>36835.108893573117</v>
      </c>
      <c r="W55" s="53">
        <v>3245960.5154999997</v>
      </c>
      <c r="X55" s="53">
        <v>58.427289279</v>
      </c>
      <c r="Y55" s="53">
        <v>21098.743350749999</v>
      </c>
      <c r="Z55" s="53">
        <v>21157.170640028999</v>
      </c>
      <c r="AA55" s="53" t="s">
        <v>304</v>
      </c>
      <c r="AB55" s="110"/>
      <c r="AC55" s="48"/>
      <c r="AD55" s="48">
        <v>1838.04</v>
      </c>
      <c r="AE55" s="48">
        <f t="shared" si="5"/>
        <v>7236.0482193792004</v>
      </c>
      <c r="AF55" s="53">
        <v>407196.30300000001</v>
      </c>
      <c r="AG55" s="53">
        <v>7.3295334539999999</v>
      </c>
      <c r="AH55" s="53">
        <v>692.23371510000004</v>
      </c>
      <c r="AI55" s="53">
        <v>699.56324855399998</v>
      </c>
      <c r="AJ55" s="53" t="s">
        <v>487</v>
      </c>
      <c r="AK55" s="93"/>
      <c r="AL55" s="94">
        <v>38782.041666666664</v>
      </c>
      <c r="AM55" s="94">
        <v>38782.59375</v>
      </c>
      <c r="AN55" s="63"/>
      <c r="AO55" s="63"/>
      <c r="AP55" s="63"/>
      <c r="AQ55" s="63"/>
      <c r="AR55" s="101"/>
      <c r="AS55" s="62">
        <v>3245960.5154999997</v>
      </c>
      <c r="AT55" s="62">
        <v>58.427289279</v>
      </c>
      <c r="AU55" s="62">
        <v>21098.743350749999</v>
      </c>
      <c r="AV55" s="62">
        <v>21157.170640028999</v>
      </c>
      <c r="AW55" s="62" t="s">
        <v>52</v>
      </c>
      <c r="AX55" s="62" t="s">
        <v>101</v>
      </c>
      <c r="BA55" s="62"/>
      <c r="BB55" s="62"/>
      <c r="BC55" s="62"/>
      <c r="BD55" s="62"/>
      <c r="BE55" s="62">
        <v>407196.30300000001</v>
      </c>
      <c r="BF55" s="62">
        <v>7.3295334539999999</v>
      </c>
      <c r="BG55" s="62">
        <v>692.23371510000004</v>
      </c>
      <c r="BH55" s="62">
        <v>699.56324855399998</v>
      </c>
      <c r="BI55" s="63" t="s">
        <v>154</v>
      </c>
      <c r="BJ55" s="63" t="s">
        <v>101</v>
      </c>
      <c r="BM55" s="63"/>
      <c r="BN55" s="63"/>
      <c r="BO55" s="62">
        <v>3653156.8184999996</v>
      </c>
      <c r="BP55" s="62">
        <v>65.756822733000007</v>
      </c>
      <c r="BQ55" s="62">
        <v>21790.977065849998</v>
      </c>
      <c r="BR55" s="62">
        <v>21856.733888582999</v>
      </c>
    </row>
    <row r="56" spans="1:95" ht="15" customHeight="1" x14ac:dyDescent="0.2">
      <c r="A56" s="118" t="s">
        <v>595</v>
      </c>
      <c r="B56" s="119"/>
      <c r="C56" s="119"/>
      <c r="D56" s="119"/>
      <c r="H56" s="62"/>
      <c r="I56" s="62"/>
      <c r="J56" s="63"/>
      <c r="K56" s="63"/>
      <c r="L56" s="63"/>
      <c r="O56" s="35">
        <v>0.79</v>
      </c>
      <c r="P56" s="102" t="s">
        <v>102</v>
      </c>
      <c r="Q56" s="92">
        <v>38783.559027777781</v>
      </c>
      <c r="R56" s="92">
        <v>38785.392361111109</v>
      </c>
      <c r="S56" s="36">
        <f t="shared" si="0"/>
        <v>1.8333333333284827</v>
      </c>
      <c r="T56" s="35" t="s">
        <v>179</v>
      </c>
      <c r="U56" s="48">
        <v>418.22</v>
      </c>
      <c r="V56" s="48">
        <f t="shared" si="4"/>
        <v>1646.4604069056002</v>
      </c>
      <c r="W56" s="53">
        <v>84394973.402999997</v>
      </c>
      <c r="X56" s="53">
        <v>1519.1095212539999</v>
      </c>
      <c r="Y56" s="53">
        <v>4979.3034307769994</v>
      </c>
      <c r="Z56" s="53">
        <v>6498.4129520309998</v>
      </c>
      <c r="AA56" s="53" t="s">
        <v>306</v>
      </c>
      <c r="AB56" s="110"/>
      <c r="AC56" s="48"/>
      <c r="AD56" s="48">
        <v>90.56</v>
      </c>
      <c r="AE56" s="48">
        <f t="shared" si="5"/>
        <v>356.51918714880003</v>
      </c>
      <c r="AF56" s="53">
        <v>2066563.713</v>
      </c>
      <c r="AG56" s="53">
        <v>37.198146833999999</v>
      </c>
      <c r="AH56" s="53">
        <v>1756.5791560499999</v>
      </c>
      <c r="AI56" s="53">
        <v>1793.7773028839999</v>
      </c>
      <c r="AJ56" s="53" t="s">
        <v>489</v>
      </c>
      <c r="AK56" s="93"/>
      <c r="AL56" s="94">
        <v>38783.561111111114</v>
      </c>
      <c r="AM56" s="94">
        <v>38785.097916666666</v>
      </c>
      <c r="AN56" s="63"/>
      <c r="AO56" s="63"/>
      <c r="AP56" s="63"/>
      <c r="AQ56" s="63"/>
      <c r="AR56" s="101"/>
      <c r="AS56" s="62">
        <v>84394973.402999997</v>
      </c>
      <c r="AT56" s="62">
        <v>1519.1095212539999</v>
      </c>
      <c r="AU56" s="62">
        <v>4979.3034307769994</v>
      </c>
      <c r="AV56" s="62">
        <v>6498.4129520309998</v>
      </c>
      <c r="AW56" s="62" t="s">
        <v>52</v>
      </c>
      <c r="AX56" s="62" t="s">
        <v>102</v>
      </c>
      <c r="BA56" s="62"/>
      <c r="BB56" s="62"/>
      <c r="BC56" s="62"/>
      <c r="BD56" s="62"/>
      <c r="BE56" s="62">
        <v>2066563.713</v>
      </c>
      <c r="BF56" s="62">
        <v>37.198146833999999</v>
      </c>
      <c r="BG56" s="62">
        <v>1756.5791560499999</v>
      </c>
      <c r="BH56" s="62">
        <v>1793.7773028839999</v>
      </c>
      <c r="BI56" s="63" t="s">
        <v>154</v>
      </c>
      <c r="BJ56" s="63" t="s">
        <v>102</v>
      </c>
      <c r="BM56" s="63"/>
      <c r="BN56" s="63"/>
      <c r="BO56" s="62">
        <v>86461537.115999997</v>
      </c>
      <c r="BP56" s="62">
        <v>1556.3076680879999</v>
      </c>
      <c r="BQ56" s="62">
        <v>6735.8825868269996</v>
      </c>
      <c r="BR56" s="62">
        <v>8292.190254915</v>
      </c>
    </row>
    <row r="57" spans="1:95" ht="15" customHeight="1" x14ac:dyDescent="0.2">
      <c r="H57" s="62"/>
      <c r="I57" s="62"/>
      <c r="J57" s="63"/>
      <c r="K57" s="63"/>
      <c r="L57" s="63"/>
      <c r="M57" s="103">
        <v>39052.104166666664</v>
      </c>
      <c r="N57" s="103">
        <v>39052.583333333336</v>
      </c>
      <c r="O57" s="35">
        <v>10</v>
      </c>
      <c r="P57" s="102" t="s">
        <v>103</v>
      </c>
      <c r="Q57" s="92">
        <v>39052.145833333336</v>
      </c>
      <c r="R57" s="92">
        <v>39052.902777777781</v>
      </c>
      <c r="S57" s="36">
        <f t="shared" si="0"/>
        <v>0.75694444444525288</v>
      </c>
      <c r="T57" s="31" t="s">
        <v>7</v>
      </c>
      <c r="U57" s="48">
        <v>8178.4834999999985</v>
      </c>
      <c r="V57" s="48">
        <f t="shared" si="4"/>
        <v>32197.286766010078</v>
      </c>
      <c r="W57" s="53">
        <v>4360794.8999999994</v>
      </c>
      <c r="X57" s="53">
        <v>100.29828269999999</v>
      </c>
      <c r="Y57" s="53">
        <v>1002.9828269999999</v>
      </c>
      <c r="Z57" s="53">
        <v>1103.2811096999999</v>
      </c>
      <c r="AA57" s="53" t="s">
        <v>308</v>
      </c>
      <c r="AB57" s="110"/>
      <c r="AC57" s="48"/>
      <c r="AD57" s="48">
        <v>925.1</v>
      </c>
      <c r="AE57" s="48">
        <f t="shared" si="5"/>
        <v>3641.9600268480003</v>
      </c>
      <c r="AF57" s="53">
        <v>18689.120999999999</v>
      </c>
      <c r="AG57" s="53">
        <v>0.33640417799999994</v>
      </c>
      <c r="AH57" s="53">
        <v>0.33640417799999994</v>
      </c>
      <c r="AI57" s="53">
        <v>0.67280835599999989</v>
      </c>
      <c r="AJ57" s="53" t="s">
        <v>491</v>
      </c>
      <c r="AK57" s="93"/>
      <c r="AL57" s="94">
        <v>39052.147916666669</v>
      </c>
      <c r="AM57" s="94">
        <v>39052.924305555556</v>
      </c>
      <c r="AN57" s="63"/>
      <c r="AO57" s="63"/>
      <c r="AP57" s="63"/>
      <c r="AQ57" s="63"/>
      <c r="AR57" s="101"/>
      <c r="AS57" s="62">
        <v>4360794.8999999994</v>
      </c>
      <c r="AT57" s="62">
        <v>100.29828269999999</v>
      </c>
      <c r="AU57" s="62">
        <v>1002.9828269999999</v>
      </c>
      <c r="AV57" s="62">
        <v>1103.2811096999999</v>
      </c>
      <c r="AW57" s="62" t="s">
        <v>52</v>
      </c>
      <c r="AX57" s="62" t="s">
        <v>103</v>
      </c>
      <c r="BA57" s="62"/>
      <c r="BB57" s="62"/>
      <c r="BC57" s="62"/>
      <c r="BD57" s="62"/>
      <c r="BE57" s="62">
        <v>18689.120999999999</v>
      </c>
      <c r="BF57" s="62">
        <v>0.33640417799999994</v>
      </c>
      <c r="BG57" s="62">
        <v>0.33640417799999994</v>
      </c>
      <c r="BH57" s="62">
        <v>0.67280835599999989</v>
      </c>
      <c r="BI57" s="63" t="s">
        <v>154</v>
      </c>
      <c r="BJ57" s="63" t="s">
        <v>103</v>
      </c>
      <c r="BM57" s="63"/>
      <c r="BN57" s="63"/>
      <c r="BO57" s="62">
        <v>4379484.0209999997</v>
      </c>
      <c r="BP57" s="62">
        <v>100.63468687799998</v>
      </c>
      <c r="BQ57" s="62">
        <v>1003.3192311779999</v>
      </c>
      <c r="BR57" s="62">
        <v>1103.9539180559998</v>
      </c>
    </row>
    <row r="58" spans="1:95" ht="15" customHeight="1" x14ac:dyDescent="0.2">
      <c r="H58" s="62"/>
      <c r="I58" s="62"/>
      <c r="J58" s="63"/>
      <c r="K58" s="63"/>
      <c r="L58" s="63"/>
      <c r="M58" s="103">
        <v>39096.791666666664</v>
      </c>
      <c r="N58" s="103">
        <v>39097.583333333336</v>
      </c>
      <c r="O58" s="35">
        <v>3</v>
      </c>
      <c r="P58" s="102" t="s">
        <v>104</v>
      </c>
      <c r="Q58" s="92">
        <v>39096.881944444445</v>
      </c>
      <c r="R58" s="92">
        <v>39097.517361111109</v>
      </c>
      <c r="S58" s="36">
        <f t="shared" si="0"/>
        <v>0.63541666666424135</v>
      </c>
      <c r="T58" s="35" t="s">
        <v>180</v>
      </c>
      <c r="U58" s="48">
        <v>7753.7609999999995</v>
      </c>
      <c r="V58" s="48">
        <f t="shared" si="4"/>
        <v>30525.227131913281</v>
      </c>
      <c r="W58" s="53">
        <v>1500509.8814999999</v>
      </c>
      <c r="X58" s="53">
        <v>27.009177866999998</v>
      </c>
      <c r="Y58" s="53">
        <v>300.10197629999993</v>
      </c>
      <c r="Z58" s="53">
        <v>327.11115416699994</v>
      </c>
      <c r="AA58" s="53" t="s">
        <v>310</v>
      </c>
      <c r="AB58" s="110"/>
      <c r="AC58" s="48"/>
      <c r="AD58" s="48">
        <v>629.50799999999992</v>
      </c>
      <c r="AE58" s="48">
        <f t="shared" si="5"/>
        <v>2478.2650227878398</v>
      </c>
      <c r="AF58" s="53">
        <v>7362.3810000000003</v>
      </c>
      <c r="AG58" s="53">
        <v>0.13252285800000002</v>
      </c>
      <c r="AH58" s="53">
        <v>2.4295857299999999</v>
      </c>
      <c r="AI58" s="53">
        <v>2.5621085880000001</v>
      </c>
      <c r="AJ58" s="53" t="s">
        <v>493</v>
      </c>
      <c r="AK58" s="93"/>
      <c r="AL58" s="94">
        <v>39096.885416666664</v>
      </c>
      <c r="AM58" s="94">
        <v>39097.425694444442</v>
      </c>
      <c r="AN58" s="63"/>
      <c r="AO58" s="63"/>
      <c r="AP58" s="63"/>
      <c r="AQ58" s="63"/>
      <c r="AR58" s="101"/>
      <c r="AS58" s="62">
        <v>1500509.8814999999</v>
      </c>
      <c r="AT58" s="62">
        <v>27.009177866999998</v>
      </c>
      <c r="AU58" s="62">
        <v>300.10197629999993</v>
      </c>
      <c r="AV58" s="62">
        <v>327.11115416699994</v>
      </c>
      <c r="AW58" s="62" t="s">
        <v>52</v>
      </c>
      <c r="AX58" s="62" t="s">
        <v>104</v>
      </c>
      <c r="BA58" s="62"/>
      <c r="BB58" s="62"/>
      <c r="BC58" s="62"/>
      <c r="BD58" s="62"/>
      <c r="BE58" s="62">
        <v>7362.3810000000003</v>
      </c>
      <c r="BF58" s="62">
        <v>0.13252285800000002</v>
      </c>
      <c r="BG58" s="62">
        <v>2.4295857299999999</v>
      </c>
      <c r="BH58" s="62">
        <v>2.5621085880000001</v>
      </c>
      <c r="BI58" s="63" t="s">
        <v>154</v>
      </c>
      <c r="BJ58" s="63" t="s">
        <v>104</v>
      </c>
      <c r="BM58" s="63"/>
      <c r="BN58" s="63"/>
      <c r="BO58" s="62">
        <v>1507872.2625</v>
      </c>
      <c r="BP58" s="62">
        <v>27.141700725</v>
      </c>
      <c r="BQ58" s="62">
        <v>302.53156202999992</v>
      </c>
      <c r="BR58" s="62">
        <v>329.67326275499994</v>
      </c>
    </row>
    <row r="59" spans="1:95" ht="15" customHeight="1" x14ac:dyDescent="0.2">
      <c r="H59" s="62"/>
      <c r="I59" s="62"/>
      <c r="J59" s="63"/>
      <c r="K59" s="63"/>
      <c r="L59" s="63"/>
      <c r="M59" s="103">
        <v>39103.208333333336</v>
      </c>
      <c r="N59" s="103">
        <v>75607.833333333328</v>
      </c>
      <c r="O59" s="35">
        <v>3</v>
      </c>
      <c r="P59" s="102" t="s">
        <v>105</v>
      </c>
      <c r="Q59" s="92">
        <v>39103.347222222219</v>
      </c>
      <c r="R59" s="92">
        <v>39104.274305555555</v>
      </c>
      <c r="S59" s="36">
        <f t="shared" si="0"/>
        <v>0.92708333333575865</v>
      </c>
      <c r="T59" s="35" t="s">
        <v>181</v>
      </c>
      <c r="U59" s="48">
        <v>9391.99</v>
      </c>
      <c r="V59" s="48">
        <f t="shared" si="4"/>
        <v>36974.653715875203</v>
      </c>
      <c r="W59" s="53">
        <v>1696179.3149999999</v>
      </c>
      <c r="X59" s="53">
        <v>30.53122767</v>
      </c>
      <c r="Y59" s="53">
        <v>763.28069174999996</v>
      </c>
      <c r="Z59" s="53">
        <v>793.81191941999998</v>
      </c>
      <c r="AA59" s="53" t="s">
        <v>312</v>
      </c>
      <c r="AB59" s="110"/>
      <c r="AC59" s="48"/>
      <c r="AD59" s="48">
        <v>261.49199999999996</v>
      </c>
      <c r="AE59" s="48">
        <f t="shared" si="5"/>
        <v>1029.4491528921599</v>
      </c>
      <c r="AF59" s="53">
        <v>18122.784</v>
      </c>
      <c r="AG59" s="53">
        <v>0.32621011199999994</v>
      </c>
      <c r="AH59" s="53">
        <v>0.63429743999999999</v>
      </c>
      <c r="AI59" s="53">
        <v>0.96050755199999993</v>
      </c>
      <c r="AJ59" s="53" t="s">
        <v>495</v>
      </c>
      <c r="AK59" s="93"/>
      <c r="AL59" s="94">
        <v>39103.751388888886</v>
      </c>
      <c r="AM59" s="94">
        <v>39104.263194444444</v>
      </c>
      <c r="AN59" s="63"/>
      <c r="AO59" s="63"/>
      <c r="AP59" s="63"/>
      <c r="AQ59" s="63"/>
      <c r="AR59" s="101"/>
      <c r="AS59" s="62">
        <v>1696179.3149999999</v>
      </c>
      <c r="AT59" s="62">
        <v>30.53122767</v>
      </c>
      <c r="AU59" s="62">
        <v>763.28069174999996</v>
      </c>
      <c r="AV59" s="62">
        <v>793.81191941999998</v>
      </c>
      <c r="AW59" s="62" t="s">
        <v>52</v>
      </c>
      <c r="AX59" s="62" t="s">
        <v>105</v>
      </c>
      <c r="BA59" s="62"/>
      <c r="BB59" s="62"/>
      <c r="BC59" s="62"/>
      <c r="BD59" s="62"/>
      <c r="BE59" s="62">
        <v>18122.784</v>
      </c>
      <c r="BF59" s="62">
        <v>0.32621011199999994</v>
      </c>
      <c r="BG59" s="62">
        <v>0.63429743999999999</v>
      </c>
      <c r="BH59" s="62">
        <v>0.96050755199999993</v>
      </c>
      <c r="BI59" s="63" t="s">
        <v>154</v>
      </c>
      <c r="BJ59" s="63" t="s">
        <v>105</v>
      </c>
      <c r="BM59" s="63"/>
      <c r="BN59" s="63"/>
      <c r="BO59" s="62">
        <v>1714302.0989999999</v>
      </c>
      <c r="BP59" s="62">
        <v>30.857437781999998</v>
      </c>
      <c r="BQ59" s="62">
        <v>763.91498918999991</v>
      </c>
      <c r="BR59" s="62">
        <v>794.77242697199995</v>
      </c>
    </row>
    <row r="60" spans="1:95" ht="15" customHeight="1" x14ac:dyDescent="0.2">
      <c r="H60" s="62"/>
      <c r="I60" s="62"/>
      <c r="J60" s="63"/>
      <c r="K60" s="63"/>
      <c r="L60" s="63"/>
      <c r="M60" s="103">
        <v>39136.9375</v>
      </c>
      <c r="N60" s="103">
        <v>39139.208333333336</v>
      </c>
      <c r="P60" s="102" t="s">
        <v>106</v>
      </c>
      <c r="Q60" s="92">
        <v>39136.986111111109</v>
      </c>
      <c r="R60" s="92">
        <v>39139.423611111109</v>
      </c>
      <c r="S60" s="36">
        <f t="shared" si="0"/>
        <v>2.4375</v>
      </c>
      <c r="T60" s="35" t="s">
        <v>182</v>
      </c>
      <c r="U60" s="48">
        <v>11814.152</v>
      </c>
      <c r="V60" s="48">
        <f t="shared" si="4"/>
        <v>46510.290060648964</v>
      </c>
      <c r="W60" s="53">
        <v>11071888.35</v>
      </c>
      <c r="X60" s="53">
        <v>199.29399029999999</v>
      </c>
      <c r="Y60" s="53">
        <v>7750.3218450000004</v>
      </c>
      <c r="Z60" s="53">
        <v>7949.6158353000001</v>
      </c>
      <c r="AA60" s="53" t="s">
        <v>314</v>
      </c>
      <c r="AB60" s="110"/>
      <c r="AC60" s="48"/>
      <c r="AD60" s="48">
        <v>38.35</v>
      </c>
      <c r="AE60" s="48">
        <f t="shared" si="5"/>
        <v>150.97737220800002</v>
      </c>
      <c r="AF60" s="53">
        <v>206996.17349999998</v>
      </c>
      <c r="AG60" s="53">
        <v>3.7259311229999996</v>
      </c>
      <c r="AH60" s="53">
        <v>72.448660724999996</v>
      </c>
      <c r="AI60" s="53">
        <v>76.174591847999992</v>
      </c>
      <c r="AJ60" s="53" t="s">
        <v>497</v>
      </c>
      <c r="AK60" s="93"/>
      <c r="AL60" s="94">
        <v>39136.991666666669</v>
      </c>
      <c r="AM60" s="94">
        <v>39138.845833333333</v>
      </c>
      <c r="AN60" s="63"/>
      <c r="AO60" s="63"/>
      <c r="AP60" s="63"/>
      <c r="AQ60" s="63"/>
      <c r="AR60" s="101"/>
      <c r="AS60" s="62">
        <v>11071888.35</v>
      </c>
      <c r="AT60" s="62">
        <v>199.29399029999999</v>
      </c>
      <c r="AU60" s="62">
        <v>7750.3218450000004</v>
      </c>
      <c r="AV60" s="62">
        <v>7949.6158353000001</v>
      </c>
      <c r="AW60" s="62" t="s">
        <v>52</v>
      </c>
      <c r="AX60" s="62" t="s">
        <v>106</v>
      </c>
      <c r="BA60" s="62"/>
      <c r="BB60" s="62"/>
      <c r="BC60" s="62"/>
      <c r="BD60" s="62"/>
      <c r="BE60" s="62">
        <v>206996.17349999998</v>
      </c>
      <c r="BF60" s="62">
        <v>3.7259311229999996</v>
      </c>
      <c r="BG60" s="62">
        <v>72.448660724999996</v>
      </c>
      <c r="BH60" s="62">
        <v>76.174591847999992</v>
      </c>
      <c r="BI60" s="63" t="s">
        <v>154</v>
      </c>
      <c r="BJ60" s="63" t="s">
        <v>106</v>
      </c>
      <c r="BM60" s="63"/>
      <c r="BN60" s="63"/>
      <c r="BO60" s="62">
        <v>11278884.523499999</v>
      </c>
      <c r="BP60" s="62">
        <v>203.019921423</v>
      </c>
      <c r="BQ60" s="62">
        <v>7822.7705057250005</v>
      </c>
      <c r="BR60" s="62">
        <v>8025.7904271480002</v>
      </c>
    </row>
    <row r="61" spans="1:95" ht="15" customHeight="1" x14ac:dyDescent="0.2">
      <c r="H61" s="62"/>
      <c r="I61" s="62"/>
      <c r="J61" s="63"/>
      <c r="K61" s="63"/>
      <c r="L61" s="63"/>
      <c r="M61" s="103">
        <v>39142.1875</v>
      </c>
      <c r="N61" s="103">
        <v>39142.6875</v>
      </c>
      <c r="O61" s="35">
        <v>2</v>
      </c>
      <c r="P61" s="102" t="s">
        <v>107</v>
      </c>
      <c r="Q61" s="92">
        <v>39142.298611111109</v>
      </c>
      <c r="R61" s="92">
        <v>39143.361111111109</v>
      </c>
      <c r="S61" s="36">
        <f t="shared" si="0"/>
        <v>1.0625</v>
      </c>
      <c r="T61" s="35" t="s">
        <v>183</v>
      </c>
      <c r="U61" s="48">
        <v>8185.9420000000009</v>
      </c>
      <c r="V61" s="48">
        <f t="shared" si="4"/>
        <v>32226.649601228164</v>
      </c>
      <c r="W61" s="53">
        <v>43438047.899999999</v>
      </c>
      <c r="X61" s="53">
        <v>781.88486219999993</v>
      </c>
      <c r="Y61" s="53">
        <v>26062.828740000001</v>
      </c>
      <c r="Z61" s="53">
        <v>26844.713602200001</v>
      </c>
      <c r="AA61" s="53" t="s">
        <v>316</v>
      </c>
      <c r="AB61" s="110"/>
      <c r="AC61" s="48"/>
      <c r="AD61" s="48">
        <v>789.62600000000009</v>
      </c>
      <c r="AE61" s="48">
        <f t="shared" si="5"/>
        <v>3108.6221253484805</v>
      </c>
      <c r="AF61" s="53">
        <v>406913.13449999993</v>
      </c>
      <c r="AG61" s="53">
        <v>7.3244364209999979</v>
      </c>
      <c r="AH61" s="53">
        <v>1912.4917321499995</v>
      </c>
      <c r="AI61" s="53">
        <v>1919.8161685709995</v>
      </c>
      <c r="AJ61" s="53" t="s">
        <v>499</v>
      </c>
      <c r="AK61" s="93"/>
      <c r="AL61" s="94">
        <v>39142.303472222222</v>
      </c>
      <c r="AM61" s="94">
        <v>39142.65</v>
      </c>
      <c r="AN61" s="63"/>
      <c r="AO61" s="63"/>
      <c r="AP61" s="63"/>
      <c r="AQ61" s="63"/>
      <c r="AR61" s="101"/>
      <c r="AS61" s="62">
        <v>43438047.899999999</v>
      </c>
      <c r="AT61" s="62">
        <v>781.88486219999993</v>
      </c>
      <c r="AU61" s="62">
        <v>26062.828740000001</v>
      </c>
      <c r="AV61" s="62">
        <v>26844.713602200001</v>
      </c>
      <c r="AW61" s="62" t="s">
        <v>52</v>
      </c>
      <c r="AX61" s="62" t="s">
        <v>107</v>
      </c>
      <c r="BA61" s="62"/>
      <c r="BB61" s="62"/>
      <c r="BC61" s="62"/>
      <c r="BD61" s="62"/>
      <c r="BE61" s="62">
        <v>406913.13449999993</v>
      </c>
      <c r="BF61" s="62">
        <v>7.3244364209999979</v>
      </c>
      <c r="BG61" s="62">
        <v>1912.4917321499995</v>
      </c>
      <c r="BH61" s="62">
        <v>1919.8161685709995</v>
      </c>
      <c r="BI61" s="63" t="s">
        <v>154</v>
      </c>
      <c r="BJ61" s="63" t="s">
        <v>107</v>
      </c>
      <c r="BM61" s="63"/>
      <c r="BN61" s="63"/>
      <c r="BO61" s="62">
        <v>43844961.034499995</v>
      </c>
      <c r="BP61" s="62">
        <v>789.2092986209999</v>
      </c>
      <c r="BQ61" s="62">
        <v>27975.320472150001</v>
      </c>
      <c r="BR61" s="62">
        <v>28764.529770771001</v>
      </c>
    </row>
    <row r="62" spans="1:95" ht="15" customHeight="1" x14ac:dyDescent="0.2">
      <c r="H62" s="62"/>
      <c r="I62" s="62"/>
      <c r="J62" s="63"/>
      <c r="K62" s="63"/>
      <c r="L62" s="63"/>
      <c r="M62" s="100">
        <v>39183.270833333336</v>
      </c>
      <c r="N62" s="100">
        <v>39184.1875</v>
      </c>
      <c r="O62" s="35">
        <v>7</v>
      </c>
      <c r="P62" s="102" t="s">
        <v>108</v>
      </c>
      <c r="Q62" s="92">
        <v>39183.520833333336</v>
      </c>
      <c r="R62" s="92">
        <v>39184.260416666664</v>
      </c>
      <c r="S62" s="36">
        <f t="shared" si="0"/>
        <v>0.73958333332848269</v>
      </c>
      <c r="T62" s="35" t="s">
        <v>184</v>
      </c>
      <c r="U62" s="48">
        <v>5504.2000000000007</v>
      </c>
      <c r="V62" s="48">
        <f t="shared" si="4"/>
        <v>21669.091319616004</v>
      </c>
      <c r="W62" s="53">
        <v>16636998.8805</v>
      </c>
      <c r="X62" s="53">
        <v>299.46597984899995</v>
      </c>
      <c r="Y62" s="53">
        <v>3660.1397537100002</v>
      </c>
      <c r="Z62" s="53">
        <v>3959.6057335590003</v>
      </c>
      <c r="AA62" s="53" t="s">
        <v>318</v>
      </c>
      <c r="AB62" s="110"/>
      <c r="AC62" s="48"/>
      <c r="AD62" s="48">
        <v>556.05200000000002</v>
      </c>
      <c r="AE62" s="48">
        <f t="shared" si="5"/>
        <v>2189.0813499609603</v>
      </c>
      <c r="AF62" s="53">
        <v>707071.74449999991</v>
      </c>
      <c r="AG62" s="53">
        <v>12.727291400999999</v>
      </c>
      <c r="AH62" s="53">
        <v>1343.4363145499999</v>
      </c>
      <c r="AI62" s="53">
        <v>1356.1636059509999</v>
      </c>
      <c r="AJ62" s="53" t="s">
        <v>501</v>
      </c>
      <c r="AK62" s="93"/>
      <c r="AL62" s="94">
        <v>39183.515972222223</v>
      </c>
      <c r="AM62" s="94">
        <v>39184.109027777777</v>
      </c>
      <c r="AN62" s="63"/>
      <c r="AO62" s="63"/>
      <c r="AP62" s="63"/>
      <c r="AQ62" s="63"/>
      <c r="AR62" s="101"/>
      <c r="AS62" s="62">
        <v>16636998.8805</v>
      </c>
      <c r="AT62" s="62">
        <v>299.46597984899995</v>
      </c>
      <c r="AU62" s="62">
        <v>3660.1397537100002</v>
      </c>
      <c r="AV62" s="62">
        <v>3959.6057335590003</v>
      </c>
      <c r="AW62" s="62" t="s">
        <v>52</v>
      </c>
      <c r="AX62" s="62" t="s">
        <v>108</v>
      </c>
      <c r="BA62" s="62"/>
      <c r="BB62" s="62"/>
      <c r="BC62" s="62"/>
      <c r="BD62" s="62"/>
      <c r="BE62" s="62">
        <v>707071.74449999991</v>
      </c>
      <c r="BF62" s="62">
        <v>12.727291400999999</v>
      </c>
      <c r="BG62" s="62">
        <v>1343.4363145499999</v>
      </c>
      <c r="BH62" s="62">
        <v>1356.1636059509999</v>
      </c>
      <c r="BI62" s="63" t="s">
        <v>154</v>
      </c>
      <c r="BJ62" s="63" t="s">
        <v>108</v>
      </c>
      <c r="BM62" s="63"/>
      <c r="BN62" s="63"/>
      <c r="BO62" s="62">
        <v>17344070.625</v>
      </c>
      <c r="BP62" s="62">
        <v>312.19327124999995</v>
      </c>
      <c r="BQ62" s="62">
        <v>5003.5760682600003</v>
      </c>
      <c r="BR62" s="62">
        <v>5315.7693395100005</v>
      </c>
    </row>
    <row r="63" spans="1:95" s="83" customFormat="1" ht="15" customHeight="1" x14ac:dyDescent="0.2">
      <c r="A63" s="73">
        <v>35774.274305555555</v>
      </c>
      <c r="B63" s="73">
        <v>35774.871527777781</v>
      </c>
      <c r="C63" s="120" t="s">
        <v>214</v>
      </c>
      <c r="D63" s="83" t="s">
        <v>215</v>
      </c>
      <c r="H63" s="84"/>
      <c r="I63" s="84"/>
      <c r="J63" s="85"/>
      <c r="K63" s="85"/>
      <c r="L63" s="85"/>
      <c r="M63" s="121"/>
      <c r="N63" s="121"/>
      <c r="O63" s="72"/>
      <c r="P63" s="122" t="s">
        <v>109</v>
      </c>
      <c r="Q63" s="73">
        <v>39350.697916666664</v>
      </c>
      <c r="R63" s="73">
        <v>39351.184027777781</v>
      </c>
      <c r="S63" s="74">
        <f t="shared" si="0"/>
        <v>0.48611111111677019</v>
      </c>
      <c r="T63" s="72" t="s">
        <v>401</v>
      </c>
      <c r="U63" s="95">
        <v>0</v>
      </c>
      <c r="V63" s="95">
        <f t="shared" si="4"/>
        <v>0</v>
      </c>
      <c r="W63" s="78">
        <v>3511289.3999999994</v>
      </c>
      <c r="X63" s="78">
        <v>63.203209199999989</v>
      </c>
      <c r="Y63" s="78">
        <v>63.203209199999989</v>
      </c>
      <c r="Z63" s="78">
        <v>126.40641839999998</v>
      </c>
      <c r="AA63" s="78" t="s">
        <v>320</v>
      </c>
      <c r="AB63" s="123"/>
      <c r="AC63" s="95"/>
      <c r="AD63" s="95">
        <v>0</v>
      </c>
      <c r="AE63" s="95">
        <f t="shared" si="5"/>
        <v>0</v>
      </c>
      <c r="AF63" s="78">
        <v>217756.57649999997</v>
      </c>
      <c r="AG63" s="78">
        <v>3.9196183769999995</v>
      </c>
      <c r="AH63" s="78">
        <v>3.9196183769999995</v>
      </c>
      <c r="AI63" s="78">
        <v>7.839236753999999</v>
      </c>
      <c r="AJ63" s="78" t="s">
        <v>503</v>
      </c>
      <c r="AK63" s="96"/>
      <c r="AL63" s="97"/>
      <c r="AM63" s="97"/>
      <c r="AN63" s="85"/>
      <c r="AO63" s="85"/>
      <c r="AP63" s="85"/>
      <c r="AQ63" s="85"/>
      <c r="AR63" s="98"/>
      <c r="AS63" s="84">
        <v>3511289.3999999994</v>
      </c>
      <c r="AT63" s="84">
        <v>63.203209199999989</v>
      </c>
      <c r="AU63" s="84">
        <v>63.203209199999989</v>
      </c>
      <c r="AV63" s="84">
        <v>126.40641839999998</v>
      </c>
      <c r="AW63" s="84" t="s">
        <v>52</v>
      </c>
      <c r="AX63" s="84" t="s">
        <v>109</v>
      </c>
      <c r="BA63" s="84"/>
      <c r="BB63" s="84"/>
      <c r="BC63" s="84"/>
      <c r="BD63" s="84"/>
      <c r="BE63" s="84">
        <v>217756.57649999997</v>
      </c>
      <c r="BF63" s="84">
        <v>3.9196183769999995</v>
      </c>
      <c r="BG63" s="84">
        <v>3.9196183769999995</v>
      </c>
      <c r="BH63" s="84">
        <v>7.839236753999999</v>
      </c>
      <c r="BI63" s="85" t="s">
        <v>154</v>
      </c>
      <c r="BJ63" s="85" t="s">
        <v>109</v>
      </c>
      <c r="BM63" s="85"/>
      <c r="BN63" s="85"/>
      <c r="BO63" s="84">
        <v>3729045.9764999994</v>
      </c>
      <c r="BP63" s="84">
        <v>67.122827576999995</v>
      </c>
      <c r="BQ63" s="84">
        <v>67.122827576999995</v>
      </c>
      <c r="BR63" s="84">
        <v>134.24565515399999</v>
      </c>
    </row>
    <row r="64" spans="1:95" ht="15" customHeight="1" x14ac:dyDescent="0.2">
      <c r="A64" s="47">
        <v>35799.253472222219</v>
      </c>
      <c r="B64" s="47">
        <v>35799.520833333336</v>
      </c>
      <c r="C64" s="43" t="s">
        <v>216</v>
      </c>
      <c r="D64" s="42" t="s">
        <v>217</v>
      </c>
      <c r="H64" s="62"/>
      <c r="I64" s="62"/>
      <c r="J64" s="63"/>
      <c r="K64" s="63"/>
      <c r="L64" s="63"/>
      <c r="M64" s="100">
        <v>39417.458333333336</v>
      </c>
      <c r="N64" s="100">
        <v>39417.958333333336</v>
      </c>
      <c r="O64" s="35">
        <v>3</v>
      </c>
      <c r="P64" s="35" t="s">
        <v>110</v>
      </c>
      <c r="Q64" s="92">
        <v>39417.545138888891</v>
      </c>
      <c r="R64" s="92">
        <v>39419.232638888891</v>
      </c>
      <c r="S64" s="36">
        <f t="shared" si="0"/>
        <v>1.6875</v>
      </c>
      <c r="T64" s="35" t="s">
        <v>174</v>
      </c>
      <c r="U64" s="48">
        <v>2399.5964400000003</v>
      </c>
      <c r="V64" s="48">
        <f t="shared" ref="V64:V84" si="12">U64*3.785412*1.04</f>
        <v>9446.7996054986124</v>
      </c>
      <c r="W64" s="53">
        <v>19227141.149999999</v>
      </c>
      <c r="X64" s="53">
        <v>653.72279909999986</v>
      </c>
      <c r="Y64" s="53">
        <v>6344.956579499999</v>
      </c>
      <c r="Z64" s="53">
        <v>6998.6793785999989</v>
      </c>
      <c r="AA64" s="53" t="s">
        <v>322</v>
      </c>
      <c r="AB64" s="110"/>
      <c r="AC64" s="48"/>
      <c r="AD64" s="48">
        <v>13.86</v>
      </c>
      <c r="AE64" s="48">
        <f t="shared" ref="AE64:AE84" si="13">AD64*3.785412*1.04</f>
        <v>54.564442732799996</v>
      </c>
      <c r="AF64" s="53">
        <v>481386.44999999995</v>
      </c>
      <c r="AG64" s="53">
        <v>8.6649560999999995</v>
      </c>
      <c r="AH64" s="53">
        <v>245.50708949999998</v>
      </c>
      <c r="AI64" s="53">
        <v>254.17204559999999</v>
      </c>
      <c r="AJ64" s="53" t="s">
        <v>505</v>
      </c>
      <c r="AK64" s="93"/>
      <c r="AL64" s="94">
        <v>39417.838888888888</v>
      </c>
      <c r="AM64" s="94">
        <v>39419.236805555556</v>
      </c>
      <c r="AN64" s="63"/>
      <c r="AO64" s="63"/>
      <c r="AP64" s="63"/>
      <c r="AQ64" s="63"/>
      <c r="AR64" s="101"/>
      <c r="AS64" s="62">
        <v>19227141.149999999</v>
      </c>
      <c r="AT64" s="62">
        <v>653.72279909999986</v>
      </c>
      <c r="AU64" s="62">
        <v>6344.956579499999</v>
      </c>
      <c r="AV64" s="62">
        <v>6998.6793785999989</v>
      </c>
      <c r="AW64" s="62" t="s">
        <v>52</v>
      </c>
      <c r="AX64" s="62" t="s">
        <v>110</v>
      </c>
      <c r="BA64" s="62"/>
      <c r="BB64" s="62"/>
      <c r="BC64" s="62"/>
      <c r="BD64" s="62"/>
      <c r="BE64" s="62">
        <v>481386.44999999995</v>
      </c>
      <c r="BF64" s="62">
        <v>8.6649560999999995</v>
      </c>
      <c r="BG64" s="62">
        <v>245.50708949999998</v>
      </c>
      <c r="BH64" s="62">
        <v>254.17204559999999</v>
      </c>
      <c r="BI64" s="63" t="s">
        <v>154</v>
      </c>
      <c r="BJ64" s="63" t="s">
        <v>110</v>
      </c>
      <c r="BM64" s="63"/>
      <c r="BN64" s="63"/>
      <c r="BO64" s="62">
        <v>19708527.599999998</v>
      </c>
      <c r="BP64" s="62">
        <v>662.3877551999999</v>
      </c>
      <c r="BQ64" s="62">
        <v>6590.4636689999988</v>
      </c>
      <c r="BR64" s="62">
        <v>7252.8514241999992</v>
      </c>
    </row>
    <row r="65" spans="1:70" ht="15" customHeight="1" x14ac:dyDescent="0.2">
      <c r="A65" s="47">
        <v>35803.350694444445</v>
      </c>
      <c r="B65" s="47">
        <v>35803.819444444445</v>
      </c>
      <c r="C65" s="43" t="s">
        <v>218</v>
      </c>
      <c r="D65" s="42" t="s">
        <v>219</v>
      </c>
      <c r="H65" s="62"/>
      <c r="I65" s="62"/>
      <c r="J65" s="63"/>
      <c r="K65" s="63"/>
      <c r="L65" s="63"/>
      <c r="M65" s="100">
        <v>39427.1875</v>
      </c>
      <c r="N65" s="100">
        <v>39427.729166666664</v>
      </c>
      <c r="O65" s="35">
        <v>3</v>
      </c>
      <c r="P65" s="35" t="s">
        <v>111</v>
      </c>
      <c r="Q65" s="92">
        <v>39427.263888888891</v>
      </c>
      <c r="R65" s="92">
        <v>39428.1875</v>
      </c>
      <c r="S65" s="36">
        <f t="shared" si="0"/>
        <v>0.92361111110949423</v>
      </c>
      <c r="T65" s="35" t="s">
        <v>185</v>
      </c>
      <c r="U65" s="48">
        <v>10972.996319999998</v>
      </c>
      <c r="V65" s="48">
        <f t="shared" si="12"/>
        <v>43198.804423511188</v>
      </c>
      <c r="W65" s="53">
        <v>2860001.8499999996</v>
      </c>
      <c r="X65" s="53">
        <v>7150.0046249999987</v>
      </c>
      <c r="Y65" s="53">
        <v>18018.011654999995</v>
      </c>
      <c r="Z65" s="53">
        <v>25168.016279999993</v>
      </c>
      <c r="AA65" s="53" t="s">
        <v>324</v>
      </c>
      <c r="AB65" s="110"/>
      <c r="AC65" s="48"/>
      <c r="AD65" s="48">
        <v>3949.634</v>
      </c>
      <c r="AE65" s="48">
        <f t="shared" si="13"/>
        <v>15549.031616776319</v>
      </c>
      <c r="AF65" s="53">
        <v>27184.175999999996</v>
      </c>
      <c r="AG65" s="53">
        <v>0</v>
      </c>
      <c r="AH65" s="53">
        <v>652.42022399999985</v>
      </c>
      <c r="AI65" s="53">
        <v>652.42022399999985</v>
      </c>
      <c r="AJ65" s="53" t="s">
        <v>507</v>
      </c>
      <c r="AK65" s="93"/>
      <c r="AL65" s="94">
        <v>39427.42083333333</v>
      </c>
      <c r="AM65" s="94">
        <v>39428.188888888886</v>
      </c>
      <c r="AN65" s="63"/>
      <c r="AO65" s="63"/>
      <c r="AP65" s="63"/>
      <c r="AQ65" s="63"/>
      <c r="AR65" s="101"/>
      <c r="AS65" s="62">
        <v>2860001.8499999996</v>
      </c>
      <c r="AT65" s="62">
        <v>7150.0046249999987</v>
      </c>
      <c r="AU65" s="62">
        <v>18018.011654999995</v>
      </c>
      <c r="AV65" s="62">
        <v>25168.016279999993</v>
      </c>
      <c r="AW65" s="62" t="s">
        <v>52</v>
      </c>
      <c r="AX65" s="62" t="s">
        <v>111</v>
      </c>
      <c r="BA65" s="62"/>
      <c r="BB65" s="62"/>
      <c r="BC65" s="62"/>
      <c r="BD65" s="62"/>
      <c r="BE65" s="62">
        <v>27184.175999999996</v>
      </c>
      <c r="BF65" s="62">
        <v>0</v>
      </c>
      <c r="BG65" s="62">
        <v>652.42022399999985</v>
      </c>
      <c r="BH65" s="62">
        <v>652.42022399999985</v>
      </c>
      <c r="BI65" s="63" t="s">
        <v>154</v>
      </c>
      <c r="BJ65" s="63" t="s">
        <v>111</v>
      </c>
      <c r="BM65" s="63"/>
      <c r="BN65" s="63"/>
      <c r="BO65" s="62">
        <v>2887186.0259999996</v>
      </c>
      <c r="BP65" s="62">
        <v>7150.0046249999987</v>
      </c>
      <c r="BQ65" s="62">
        <v>18670.431878999996</v>
      </c>
      <c r="BR65" s="62">
        <v>25820.436503999994</v>
      </c>
    </row>
    <row r="66" spans="1:70" ht="15" customHeight="1" x14ac:dyDescent="0.2">
      <c r="A66" s="47">
        <v>35857.256944444445</v>
      </c>
      <c r="B66" s="47">
        <v>35857.413194444445</v>
      </c>
      <c r="C66" s="43" t="s">
        <v>220</v>
      </c>
      <c r="D66" s="42" t="s">
        <v>221</v>
      </c>
      <c r="H66" s="62"/>
      <c r="I66" s="62"/>
      <c r="J66" s="63"/>
      <c r="K66" s="63"/>
      <c r="L66" s="63"/>
      <c r="P66" s="35" t="s">
        <v>112</v>
      </c>
      <c r="Q66" s="92">
        <v>39452.739583333336</v>
      </c>
      <c r="R66" s="92">
        <v>39456.163194444445</v>
      </c>
      <c r="S66" s="36">
        <f t="shared" si="0"/>
        <v>3.4236111111094942</v>
      </c>
      <c r="T66" s="35" t="s">
        <v>176</v>
      </c>
      <c r="U66" s="48">
        <v>153.49047999999999</v>
      </c>
      <c r="V66" s="48">
        <f t="shared" si="12"/>
        <v>604.26569307287036</v>
      </c>
      <c r="W66" s="53">
        <v>155402872.79999998</v>
      </c>
      <c r="X66" s="53">
        <v>2797.2517103999994</v>
      </c>
      <c r="Y66" s="53">
        <v>11344.409714399999</v>
      </c>
      <c r="Z66" s="53">
        <v>14141.661424799999</v>
      </c>
      <c r="AA66" s="53" t="s">
        <v>326</v>
      </c>
      <c r="AB66" s="110"/>
      <c r="AC66" s="48"/>
      <c r="AD66" s="48">
        <v>296.60000000000002</v>
      </c>
      <c r="AE66" s="48">
        <f t="shared" si="13"/>
        <v>1167.6633271680003</v>
      </c>
      <c r="AF66" s="53">
        <v>2721249.2849999997</v>
      </c>
      <c r="AG66" s="53">
        <v>48.982487129999996</v>
      </c>
      <c r="AH66" s="53">
        <v>2122.5744422999996</v>
      </c>
      <c r="AI66" s="53">
        <v>2171.5569294299999</v>
      </c>
      <c r="AJ66" s="53" t="s">
        <v>509</v>
      </c>
      <c r="AK66" s="93"/>
      <c r="AL66" s="94">
        <v>39452.743055555555</v>
      </c>
      <c r="AM66" s="94">
        <v>39456.253472222219</v>
      </c>
      <c r="AN66" s="63"/>
      <c r="AO66" s="63"/>
      <c r="AP66" s="63"/>
      <c r="AQ66" s="63"/>
      <c r="AR66" s="101"/>
      <c r="AS66" s="62">
        <v>155402872.79999998</v>
      </c>
      <c r="AT66" s="62">
        <v>2797.2517103999994</v>
      </c>
      <c r="AU66" s="62">
        <v>11344.409714399999</v>
      </c>
      <c r="AV66" s="62">
        <v>14141.661424799999</v>
      </c>
      <c r="AW66" s="62" t="s">
        <v>52</v>
      </c>
      <c r="AX66" s="62" t="s">
        <v>112</v>
      </c>
      <c r="BA66" s="62"/>
      <c r="BB66" s="62"/>
      <c r="BC66" s="62"/>
      <c r="BD66" s="62"/>
      <c r="BE66" s="62">
        <v>2721249.2849999997</v>
      </c>
      <c r="BF66" s="62">
        <v>48.982487129999996</v>
      </c>
      <c r="BG66" s="62">
        <v>2122.5744422999996</v>
      </c>
      <c r="BH66" s="62">
        <v>2171.5569294299999</v>
      </c>
      <c r="BI66" s="63" t="s">
        <v>154</v>
      </c>
      <c r="BJ66" s="63" t="s">
        <v>112</v>
      </c>
      <c r="BM66" s="63"/>
      <c r="BN66" s="63"/>
      <c r="BO66" s="62">
        <v>158124122.08499998</v>
      </c>
      <c r="BP66" s="62">
        <v>2846.2341975299996</v>
      </c>
      <c r="BQ66" s="62">
        <v>13466.984156699998</v>
      </c>
      <c r="BR66" s="62">
        <v>16313.218354229999</v>
      </c>
    </row>
    <row r="67" spans="1:70" ht="15" customHeight="1" x14ac:dyDescent="0.2">
      <c r="A67" s="47">
        <v>35996.826388888891</v>
      </c>
      <c r="B67" s="47">
        <v>35997.15625</v>
      </c>
      <c r="C67" s="43" t="s">
        <v>222</v>
      </c>
      <c r="D67" s="42" t="s">
        <v>223</v>
      </c>
      <c r="H67" s="62"/>
      <c r="I67" s="62"/>
      <c r="J67" s="63"/>
      <c r="K67" s="63"/>
      <c r="L67" s="63"/>
      <c r="M67" s="103">
        <v>39495.0625</v>
      </c>
      <c r="N67" s="103">
        <v>39495.541666666664</v>
      </c>
      <c r="O67" s="35" t="s">
        <v>173</v>
      </c>
      <c r="P67" s="35" t="s">
        <v>113</v>
      </c>
      <c r="Q67" s="92">
        <v>39495.142361111109</v>
      </c>
      <c r="R67" s="92">
        <v>39495.649305555555</v>
      </c>
      <c r="S67" s="36">
        <f t="shared" ref="S67:S103" si="14">R67-Q67</f>
        <v>0.50694444444525288</v>
      </c>
      <c r="T67" s="35" t="s">
        <v>186</v>
      </c>
      <c r="U67" s="48">
        <v>2095.2368000000001</v>
      </c>
      <c r="V67" s="48">
        <f t="shared" si="12"/>
        <v>8248.5879065840654</v>
      </c>
      <c r="W67" s="53">
        <v>35849132.099999994</v>
      </c>
      <c r="X67" s="53">
        <v>645.2843777999999</v>
      </c>
      <c r="Y67" s="53">
        <v>21867.970580999998</v>
      </c>
      <c r="Z67" s="53">
        <v>22513.254958799997</v>
      </c>
      <c r="AA67" s="53" t="s">
        <v>328</v>
      </c>
      <c r="AB67" s="110"/>
      <c r="AC67" s="48"/>
      <c r="AD67" s="48">
        <v>132.369</v>
      </c>
      <c r="AE67" s="48">
        <f t="shared" si="13"/>
        <v>521.11404906912003</v>
      </c>
      <c r="AF67" s="53">
        <v>2067130.0499999998</v>
      </c>
      <c r="AG67" s="53">
        <v>37.208340899999996</v>
      </c>
      <c r="AH67" s="53">
        <v>1922.4309464999997</v>
      </c>
      <c r="AI67" s="53">
        <v>1959.6392873999996</v>
      </c>
      <c r="AJ67" s="53" t="s">
        <v>511</v>
      </c>
      <c r="AK67" s="93"/>
      <c r="AL67" s="94">
        <v>39495.143055555556</v>
      </c>
      <c r="AM67" s="94">
        <v>39496.242361111108</v>
      </c>
      <c r="AN67" s="63"/>
      <c r="AO67" s="63"/>
      <c r="AP67" s="63"/>
      <c r="AQ67" s="63"/>
      <c r="AR67" s="101"/>
      <c r="AS67" s="62">
        <v>35849132.099999994</v>
      </c>
      <c r="AT67" s="62">
        <v>645.2843777999999</v>
      </c>
      <c r="AU67" s="62">
        <v>21867.970580999998</v>
      </c>
      <c r="AV67" s="62">
        <v>22513.254958799997</v>
      </c>
      <c r="AW67" s="62" t="s">
        <v>52</v>
      </c>
      <c r="AX67" s="62" t="s">
        <v>113</v>
      </c>
      <c r="BA67" s="62"/>
      <c r="BB67" s="62"/>
      <c r="BC67" s="62"/>
      <c r="BD67" s="62"/>
      <c r="BE67" s="62">
        <v>2067130.0499999998</v>
      </c>
      <c r="BF67" s="62">
        <v>37.208340899999996</v>
      </c>
      <c r="BG67" s="62">
        <v>1922.4309464999997</v>
      </c>
      <c r="BH67" s="62">
        <v>1959.6392873999996</v>
      </c>
      <c r="BI67" s="63" t="s">
        <v>154</v>
      </c>
      <c r="BJ67" s="63" t="s">
        <v>113</v>
      </c>
      <c r="BM67" s="63"/>
      <c r="BN67" s="63"/>
      <c r="BO67" s="62">
        <v>37916262.149999991</v>
      </c>
      <c r="BP67" s="62">
        <v>682.49271869999984</v>
      </c>
      <c r="BQ67" s="62">
        <v>23790.401527499998</v>
      </c>
      <c r="BR67" s="62">
        <v>24472.894246199998</v>
      </c>
    </row>
    <row r="68" spans="1:70" ht="15" customHeight="1" x14ac:dyDescent="0.2">
      <c r="A68" s="47">
        <v>36149.868055555555</v>
      </c>
      <c r="B68" s="47">
        <v>36149.958333333336</v>
      </c>
      <c r="C68" s="43" t="s">
        <v>224</v>
      </c>
      <c r="D68" s="42" t="s">
        <v>225</v>
      </c>
      <c r="H68" s="62"/>
      <c r="I68" s="62"/>
      <c r="J68" s="63"/>
      <c r="K68" s="63"/>
      <c r="L68" s="63"/>
      <c r="M68" s="103"/>
      <c r="N68" s="103"/>
      <c r="O68" s="35">
        <v>12</v>
      </c>
      <c r="P68" s="35" t="s">
        <v>156</v>
      </c>
      <c r="Q68" s="115">
        <v>39528.248611111114</v>
      </c>
      <c r="R68" s="115">
        <v>39529.431944444441</v>
      </c>
      <c r="S68" s="36">
        <f t="shared" si="14"/>
        <v>1.1833333333270275</v>
      </c>
      <c r="T68" s="31" t="s">
        <v>7</v>
      </c>
      <c r="U68" s="48"/>
      <c r="V68" s="48"/>
      <c r="W68" s="53"/>
      <c r="X68" s="53"/>
      <c r="Y68" s="53"/>
      <c r="Z68" s="53"/>
      <c r="AA68" s="53"/>
      <c r="AB68" s="110"/>
      <c r="AC68" s="48"/>
      <c r="AD68" s="48">
        <v>308</v>
      </c>
      <c r="AE68" s="48">
        <f t="shared" si="13"/>
        <v>1212.54317184</v>
      </c>
      <c r="AF68" s="53">
        <v>63996.080999999991</v>
      </c>
      <c r="AG68" s="53">
        <v>1.1519294579999999</v>
      </c>
      <c r="AH68" s="53">
        <v>70.395689099999998</v>
      </c>
      <c r="AI68" s="53">
        <v>71.547618557999996</v>
      </c>
      <c r="AJ68" s="53" t="s">
        <v>513</v>
      </c>
      <c r="AK68" s="93"/>
      <c r="AL68" s="94">
        <v>39528.248611111114</v>
      </c>
      <c r="AM68" s="94">
        <v>39529.431944444441</v>
      </c>
      <c r="AN68" s="63"/>
      <c r="AO68" s="63"/>
      <c r="AP68" s="63"/>
      <c r="AQ68" s="63"/>
      <c r="AR68" s="101"/>
      <c r="AS68" s="62"/>
      <c r="AT68" s="62"/>
      <c r="AU68" s="62"/>
      <c r="AV68" s="62"/>
      <c r="AW68" s="62"/>
      <c r="AX68" s="62"/>
      <c r="BA68" s="62"/>
      <c r="BB68" s="62"/>
      <c r="BC68" s="62"/>
      <c r="BD68" s="62"/>
      <c r="BE68" s="62">
        <v>63996.080999999991</v>
      </c>
      <c r="BF68" s="62">
        <v>1.1519294579999999</v>
      </c>
      <c r="BG68" s="62">
        <v>70.395689099999998</v>
      </c>
      <c r="BH68" s="62">
        <v>71.547618557999996</v>
      </c>
      <c r="BI68" s="63" t="s">
        <v>154</v>
      </c>
      <c r="BJ68" s="63" t="s">
        <v>156</v>
      </c>
      <c r="BM68" s="63"/>
      <c r="BN68" s="63"/>
      <c r="BO68" s="62">
        <v>63996.080999999991</v>
      </c>
      <c r="BP68" s="62">
        <v>1.1519294579999999</v>
      </c>
      <c r="BQ68" s="62">
        <v>70.395689099999998</v>
      </c>
      <c r="BR68" s="62">
        <v>71.547618557999996</v>
      </c>
    </row>
    <row r="69" spans="1:70" ht="15" customHeight="1" x14ac:dyDescent="0.2">
      <c r="A69" s="47">
        <v>36158.251388888886</v>
      </c>
      <c r="B69" s="47">
        <v>36158.492361111108</v>
      </c>
      <c r="C69" s="43" t="s">
        <v>226</v>
      </c>
      <c r="D69" s="42" t="s">
        <v>227</v>
      </c>
      <c r="H69" s="62"/>
      <c r="I69" s="62"/>
      <c r="J69" s="63"/>
      <c r="K69" s="63"/>
      <c r="L69" s="63"/>
      <c r="P69" s="35" t="s">
        <v>114</v>
      </c>
      <c r="Q69" s="92">
        <v>39532.28125</v>
      </c>
      <c r="R69" s="92">
        <v>39532.9375</v>
      </c>
      <c r="S69" s="36">
        <f t="shared" si="14"/>
        <v>0.65625</v>
      </c>
      <c r="T69" s="35" t="s">
        <v>175</v>
      </c>
      <c r="U69" s="48">
        <v>650</v>
      </c>
      <c r="V69" s="48">
        <f t="shared" si="12"/>
        <v>2558.9385120000002</v>
      </c>
      <c r="W69" s="53">
        <v>81196225.005168006</v>
      </c>
      <c r="X69" s="53">
        <v>1461.5320500930238</v>
      </c>
      <c r="Y69" s="53">
        <v>3242.6845232660639</v>
      </c>
      <c r="Z69" s="53">
        <v>4704.2165733590882</v>
      </c>
      <c r="AA69" s="53" t="s">
        <v>574</v>
      </c>
      <c r="AB69" s="110"/>
      <c r="AC69" s="48"/>
      <c r="AD69" s="48">
        <v>10.56</v>
      </c>
      <c r="AE69" s="48">
        <f t="shared" si="13"/>
        <v>41.572908748800003</v>
      </c>
      <c r="AF69" s="53">
        <v>996753.12000000011</v>
      </c>
      <c r="AG69" s="53">
        <v>17.941556160000005</v>
      </c>
      <c r="AH69" s="53">
        <v>169.44803039999999</v>
      </c>
      <c r="AI69" s="53">
        <v>187.38958656</v>
      </c>
      <c r="AJ69" s="53" t="s">
        <v>515</v>
      </c>
      <c r="AK69" s="93"/>
      <c r="AL69" s="94">
        <v>39532.285416666666</v>
      </c>
      <c r="AM69" s="94">
        <v>39534.253472222219</v>
      </c>
      <c r="AN69" s="63"/>
      <c r="AO69" s="63"/>
      <c r="AP69" s="63"/>
      <c r="AQ69" s="63"/>
      <c r="AR69" s="101"/>
      <c r="AS69" s="62">
        <v>30837049.649999999</v>
      </c>
      <c r="AT69" s="62">
        <v>555.06689369999992</v>
      </c>
      <c r="AU69" s="62">
        <v>2251.1046244499998</v>
      </c>
      <c r="AV69" s="62">
        <v>2806.1715181499999</v>
      </c>
      <c r="AW69" s="62" t="s">
        <v>52</v>
      </c>
      <c r="AX69" s="62" t="s">
        <v>114</v>
      </c>
      <c r="BA69" s="62"/>
      <c r="BB69" s="62"/>
      <c r="BC69" s="62"/>
      <c r="BD69" s="62"/>
      <c r="BE69" s="62">
        <v>996753.12000000011</v>
      </c>
      <c r="BF69" s="62">
        <v>17.941556160000005</v>
      </c>
      <c r="BG69" s="62">
        <v>169.44803039999999</v>
      </c>
      <c r="BH69" s="62">
        <v>187.38958656</v>
      </c>
      <c r="BI69" s="63" t="s">
        <v>154</v>
      </c>
      <c r="BJ69" s="63" t="s">
        <v>114</v>
      </c>
      <c r="BM69" s="63"/>
      <c r="BN69" s="63"/>
      <c r="BO69" s="62">
        <v>31833802.77</v>
      </c>
      <c r="BP69" s="62">
        <v>573.00844985999993</v>
      </c>
      <c r="BQ69" s="62">
        <v>2420.5526548499997</v>
      </c>
      <c r="BR69" s="62">
        <v>2993.5611047100001</v>
      </c>
    </row>
    <row r="70" spans="1:70" s="83" customFormat="1" ht="15" customHeight="1" x14ac:dyDescent="0.2">
      <c r="A70" s="73">
        <v>36171.284722222219</v>
      </c>
      <c r="B70" s="73">
        <v>36171.954861111109</v>
      </c>
      <c r="C70" s="120" t="s">
        <v>228</v>
      </c>
      <c r="D70" s="83" t="s">
        <v>229</v>
      </c>
      <c r="H70" s="124"/>
      <c r="I70" s="124"/>
      <c r="J70" s="85"/>
      <c r="K70" s="85"/>
      <c r="L70" s="85"/>
      <c r="M70" s="71"/>
      <c r="N70" s="71"/>
      <c r="O70" s="72"/>
      <c r="P70" s="72" t="s">
        <v>157</v>
      </c>
      <c r="Q70" s="125">
        <v>39628.071527777778</v>
      </c>
      <c r="R70" s="125">
        <v>39628.335416666669</v>
      </c>
      <c r="S70" s="74">
        <f t="shared" si="14"/>
        <v>0.26388888889050577</v>
      </c>
      <c r="T70" s="72" t="s">
        <v>401</v>
      </c>
      <c r="U70" s="95"/>
      <c r="V70" s="95"/>
      <c r="W70" s="78"/>
      <c r="X70" s="78"/>
      <c r="Y70" s="78"/>
      <c r="Z70" s="78"/>
      <c r="AA70" s="78"/>
      <c r="AB70" s="123"/>
      <c r="AC70" s="95"/>
      <c r="AD70" s="95">
        <v>0</v>
      </c>
      <c r="AE70" s="95">
        <f t="shared" si="13"/>
        <v>0</v>
      </c>
      <c r="AF70" s="78">
        <v>368119.04999999993</v>
      </c>
      <c r="AG70" s="78">
        <v>6.6261428999999987</v>
      </c>
      <c r="AH70" s="78">
        <v>6.6261428999999987</v>
      </c>
      <c r="AI70" s="78">
        <v>13.252285799999997</v>
      </c>
      <c r="AJ70" s="78" t="s">
        <v>517</v>
      </c>
      <c r="AK70" s="96"/>
      <c r="AL70" s="97"/>
      <c r="AM70" s="97"/>
      <c r="AN70" s="85"/>
      <c r="AO70" s="85"/>
      <c r="AP70" s="85"/>
      <c r="AQ70" s="85"/>
      <c r="AR70" s="98"/>
      <c r="AS70" s="84">
        <v>29305108.065000001</v>
      </c>
      <c r="AT70" s="84">
        <v>527.49194517000001</v>
      </c>
      <c r="AU70" s="84">
        <v>527.49194517000001</v>
      </c>
      <c r="AV70" s="84">
        <v>1054.98389034</v>
      </c>
      <c r="AW70" s="84" t="s">
        <v>52</v>
      </c>
      <c r="AX70" s="126" t="s">
        <v>115</v>
      </c>
      <c r="BA70" s="126"/>
      <c r="BB70" s="126"/>
      <c r="BC70" s="126"/>
      <c r="BD70" s="126"/>
      <c r="BE70" s="84"/>
      <c r="BF70" s="84"/>
      <c r="BG70" s="84"/>
      <c r="BH70" s="84"/>
      <c r="BI70" s="85"/>
      <c r="BJ70" s="85"/>
      <c r="BM70" s="85"/>
      <c r="BN70" s="85"/>
      <c r="BO70" s="84">
        <v>29305108.065000001</v>
      </c>
      <c r="BP70" s="84">
        <v>527.49194517000001</v>
      </c>
      <c r="BQ70" s="84">
        <v>527.49194517000001</v>
      </c>
      <c r="BR70" s="84">
        <v>1054.98389034</v>
      </c>
    </row>
    <row r="71" spans="1:70" s="83" customFormat="1" ht="15" customHeight="1" x14ac:dyDescent="0.2">
      <c r="A71" s="73">
        <v>36177.548611111109</v>
      </c>
      <c r="B71" s="73">
        <v>36177.899305555555</v>
      </c>
      <c r="C71" s="120" t="s">
        <v>230</v>
      </c>
      <c r="D71" s="83" t="s">
        <v>231</v>
      </c>
      <c r="H71" s="124"/>
      <c r="I71" s="124"/>
      <c r="J71" s="85"/>
      <c r="K71" s="85"/>
      <c r="L71" s="85"/>
      <c r="M71" s="71"/>
      <c r="N71" s="71"/>
      <c r="O71" s="72"/>
      <c r="P71" s="72" t="s">
        <v>158</v>
      </c>
      <c r="Q71" s="125">
        <v>39726.627083333333</v>
      </c>
      <c r="R71" s="125">
        <v>39726.750694444447</v>
      </c>
      <c r="S71" s="74">
        <f t="shared" si="14"/>
        <v>0.12361111111385981</v>
      </c>
      <c r="T71" s="72" t="s">
        <v>401</v>
      </c>
      <c r="U71" s="95"/>
      <c r="V71" s="95"/>
      <c r="W71" s="78"/>
      <c r="X71" s="78"/>
      <c r="Y71" s="78"/>
      <c r="Z71" s="78"/>
      <c r="AA71" s="78"/>
      <c r="AB71" s="123"/>
      <c r="AC71" s="95"/>
      <c r="AD71" s="95">
        <v>0</v>
      </c>
      <c r="AE71" s="95">
        <f t="shared" si="13"/>
        <v>0</v>
      </c>
      <c r="AF71" s="78">
        <v>164237.73000000001</v>
      </c>
      <c r="AG71" s="78">
        <v>2.9562791399999999</v>
      </c>
      <c r="AH71" s="78">
        <v>2.9562791399999999</v>
      </c>
      <c r="AI71" s="78">
        <v>5.9125582799999998</v>
      </c>
      <c r="AJ71" s="78" t="s">
        <v>519</v>
      </c>
      <c r="AK71" s="96"/>
      <c r="AL71" s="97"/>
      <c r="AM71" s="97"/>
      <c r="AN71" s="85"/>
      <c r="AO71" s="85"/>
      <c r="AP71" s="85"/>
      <c r="AQ71" s="85"/>
      <c r="AR71" s="98"/>
      <c r="AS71" s="84">
        <v>13157424.352499999</v>
      </c>
      <c r="AT71" s="84">
        <v>236.83363834499997</v>
      </c>
      <c r="AU71" s="84">
        <v>236.83363834499997</v>
      </c>
      <c r="AV71" s="84">
        <v>473.66727668999994</v>
      </c>
      <c r="AW71" s="84" t="s">
        <v>52</v>
      </c>
      <c r="AX71" s="126" t="s">
        <v>116</v>
      </c>
      <c r="BA71" s="126"/>
      <c r="BB71" s="126"/>
      <c r="BC71" s="126"/>
      <c r="BD71" s="126"/>
      <c r="BE71" s="84"/>
      <c r="BF71" s="84"/>
      <c r="BG71" s="84"/>
      <c r="BH71" s="84"/>
      <c r="BI71" s="85"/>
      <c r="BJ71" s="85"/>
      <c r="BM71" s="85"/>
      <c r="BN71" s="85"/>
      <c r="BO71" s="84">
        <v>13157424.352499999</v>
      </c>
      <c r="BP71" s="84">
        <v>236.83363834499997</v>
      </c>
      <c r="BQ71" s="84">
        <v>236.83363834499997</v>
      </c>
      <c r="BR71" s="84">
        <v>473.66727668999994</v>
      </c>
    </row>
    <row r="72" spans="1:70" ht="15" customHeight="1" x14ac:dyDescent="0.2">
      <c r="A72" s="47">
        <v>36232.628472222219</v>
      </c>
      <c r="B72" s="47">
        <v>36232.850694444445</v>
      </c>
      <c r="C72" s="43" t="s">
        <v>232</v>
      </c>
      <c r="D72" s="42" t="s">
        <v>233</v>
      </c>
      <c r="H72" s="127"/>
      <c r="I72" s="127"/>
      <c r="J72" s="63"/>
      <c r="K72" s="63"/>
      <c r="L72" s="63"/>
      <c r="M72" s="103">
        <v>39782.520833333336</v>
      </c>
      <c r="N72" s="103">
        <v>39783.583333333336</v>
      </c>
      <c r="O72" s="35">
        <v>4</v>
      </c>
      <c r="P72" s="35" t="s">
        <v>117</v>
      </c>
      <c r="Q72" s="92">
        <v>39782.642361111109</v>
      </c>
      <c r="R72" s="92">
        <v>39783.506944444445</v>
      </c>
      <c r="S72" s="36">
        <f t="shared" si="14"/>
        <v>0.86458333333575865</v>
      </c>
      <c r="T72" s="31" t="s">
        <v>7</v>
      </c>
      <c r="U72" s="48">
        <v>9396.3063000000002</v>
      </c>
      <c r="V72" s="48">
        <f t="shared" si="12"/>
        <v>36991.646248643425</v>
      </c>
      <c r="W72" s="53">
        <v>8817867.0899999999</v>
      </c>
      <c r="X72" s="53">
        <v>158.72160762000001</v>
      </c>
      <c r="Y72" s="53">
        <v>6701.5789883999996</v>
      </c>
      <c r="Z72" s="53">
        <v>6860.3005960199998</v>
      </c>
      <c r="AA72" s="53" t="s">
        <v>336</v>
      </c>
      <c r="AB72" s="110"/>
      <c r="AC72" s="48"/>
      <c r="AD72" s="48">
        <v>1088.865</v>
      </c>
      <c r="AE72" s="48">
        <f t="shared" si="13"/>
        <v>4286.6747428752005</v>
      </c>
      <c r="AF72" s="53">
        <v>644208.33750000002</v>
      </c>
      <c r="AG72" s="53">
        <v>11.595750075000002</v>
      </c>
      <c r="AH72" s="53">
        <v>773.05000500000006</v>
      </c>
      <c r="AI72" s="53">
        <v>784.64575507500001</v>
      </c>
      <c r="AJ72" s="53" t="s">
        <v>521</v>
      </c>
      <c r="AK72" s="93"/>
      <c r="AL72" s="94">
        <v>39782.647222222222</v>
      </c>
      <c r="AM72" s="94">
        <v>39783.513194444444</v>
      </c>
      <c r="AN72" s="63"/>
      <c r="AO72" s="63"/>
      <c r="AP72" s="63"/>
      <c r="AQ72" s="63"/>
      <c r="AR72" s="101"/>
      <c r="AS72" s="62"/>
      <c r="AT72" s="62"/>
      <c r="AU72" s="62"/>
      <c r="AV72" s="62"/>
      <c r="AW72" s="62"/>
      <c r="AX72" s="62"/>
      <c r="BA72" s="62"/>
      <c r="BB72" s="62"/>
      <c r="BC72" s="62"/>
      <c r="BD72" s="62"/>
      <c r="BE72" s="62">
        <v>368119.04999999993</v>
      </c>
      <c r="BF72" s="62">
        <v>6.6261428999999987</v>
      </c>
      <c r="BG72" s="62">
        <v>6.6261428999999987</v>
      </c>
      <c r="BH72" s="62">
        <v>13.252285799999997</v>
      </c>
      <c r="BI72" s="63" t="s">
        <v>154</v>
      </c>
      <c r="BJ72" s="63" t="s">
        <v>157</v>
      </c>
      <c r="BM72" s="63"/>
      <c r="BN72" s="63"/>
      <c r="BO72" s="62">
        <v>368119.04999999993</v>
      </c>
      <c r="BP72" s="62">
        <v>6.6261428999999987</v>
      </c>
      <c r="BQ72" s="62">
        <v>6.6261428999999987</v>
      </c>
      <c r="BR72" s="62">
        <v>13.252285799999997</v>
      </c>
    </row>
    <row r="73" spans="1:70" ht="15" customHeight="1" x14ac:dyDescent="0.2">
      <c r="A73" s="47">
        <v>36234.611111111109</v>
      </c>
      <c r="B73" s="47">
        <v>36235.864583333336</v>
      </c>
      <c r="C73" s="43" t="s">
        <v>234</v>
      </c>
      <c r="D73" s="42" t="s">
        <v>235</v>
      </c>
      <c r="H73" s="127"/>
      <c r="I73" s="127"/>
      <c r="J73" s="63"/>
      <c r="K73" s="63"/>
      <c r="L73" s="63"/>
      <c r="M73" s="103">
        <v>39790.5625</v>
      </c>
      <c r="N73" s="103">
        <v>39791.958333333336</v>
      </c>
      <c r="O73" s="35">
        <v>4</v>
      </c>
      <c r="P73" s="102" t="s">
        <v>159</v>
      </c>
      <c r="Q73" s="92">
        <v>39790.65625</v>
      </c>
      <c r="R73" s="92">
        <v>39791.767361111109</v>
      </c>
      <c r="S73" s="36">
        <f t="shared" si="14"/>
        <v>1.1111111111094942</v>
      </c>
      <c r="T73" s="35" t="s">
        <v>187</v>
      </c>
      <c r="U73" s="48">
        <v>11216</v>
      </c>
      <c r="V73" s="48">
        <f t="shared" si="12"/>
        <v>44155.468231680003</v>
      </c>
      <c r="W73" s="128">
        <v>6132587.0005439995</v>
      </c>
      <c r="X73" s="128">
        <v>122.65174001087999</v>
      </c>
      <c r="Y73" s="128">
        <v>4788.5727957191993</v>
      </c>
      <c r="Z73" s="128">
        <v>4911.2245357300799</v>
      </c>
      <c r="AA73" s="128" t="s">
        <v>575</v>
      </c>
      <c r="AB73" s="110"/>
      <c r="AC73" s="48"/>
      <c r="AD73" s="48">
        <v>3900.7642000000001</v>
      </c>
      <c r="AE73" s="48">
        <f t="shared" si="13"/>
        <v>15356.639596324418</v>
      </c>
      <c r="AF73" s="53">
        <v>157441.68600000002</v>
      </c>
      <c r="AG73" s="53">
        <v>3.1488337200000003</v>
      </c>
      <c r="AH73" s="53">
        <v>393.60421500000007</v>
      </c>
      <c r="AI73" s="53">
        <v>396.75304872000009</v>
      </c>
      <c r="AJ73" s="53" t="s">
        <v>523</v>
      </c>
      <c r="AK73" s="93"/>
      <c r="AL73" s="94">
        <v>39790.65625</v>
      </c>
      <c r="AM73" s="94">
        <v>39791.926388888889</v>
      </c>
      <c r="AN73" s="63"/>
      <c r="AO73" s="63"/>
      <c r="AP73" s="63"/>
      <c r="AQ73" s="63"/>
      <c r="AR73" s="101"/>
      <c r="AS73" s="62"/>
      <c r="AT73" s="62"/>
      <c r="AU73" s="62"/>
      <c r="AV73" s="62"/>
      <c r="AW73" s="62"/>
      <c r="AX73" s="62"/>
      <c r="BA73" s="62"/>
      <c r="BB73" s="62"/>
      <c r="BC73" s="62"/>
      <c r="BD73" s="62"/>
      <c r="BE73" s="62">
        <v>164237.73000000001</v>
      </c>
      <c r="BF73" s="62">
        <v>2.9562791399999999</v>
      </c>
      <c r="BG73" s="62">
        <v>2.9562791399999999</v>
      </c>
      <c r="BH73" s="62">
        <v>5.9125582799999998</v>
      </c>
      <c r="BI73" s="63" t="s">
        <v>154</v>
      </c>
      <c r="BJ73" s="63" t="s">
        <v>158</v>
      </c>
      <c r="BM73" s="63"/>
      <c r="BN73" s="63"/>
      <c r="BO73" s="62">
        <v>164237.73000000001</v>
      </c>
      <c r="BP73" s="62">
        <v>2.9562791399999999</v>
      </c>
      <c r="BQ73" s="62">
        <v>2.9562791399999999</v>
      </c>
      <c r="BR73" s="62">
        <v>5.9125582799999998</v>
      </c>
    </row>
    <row r="74" spans="1:70" ht="15" customHeight="1" x14ac:dyDescent="0.2">
      <c r="A74" s="47">
        <v>36430.21875</v>
      </c>
      <c r="B74" s="47">
        <v>36430.420138888891</v>
      </c>
      <c r="C74" s="43" t="s">
        <v>236</v>
      </c>
      <c r="D74" s="42" t="s">
        <v>237</v>
      </c>
      <c r="H74" s="127"/>
      <c r="I74" s="127" t="s">
        <v>52</v>
      </c>
      <c r="K74" s="63"/>
      <c r="L74" s="63"/>
      <c r="M74" s="103">
        <v>39822.208333333336</v>
      </c>
      <c r="N74" s="103">
        <v>39822.75</v>
      </c>
      <c r="O74" s="35">
        <v>3</v>
      </c>
      <c r="P74" s="102" t="s">
        <v>120</v>
      </c>
      <c r="Q74" s="92">
        <v>39822.256944444445</v>
      </c>
      <c r="R74" s="92">
        <v>39822.684027777781</v>
      </c>
      <c r="S74" s="36">
        <f t="shared" si="14"/>
        <v>0.42708333333575865</v>
      </c>
      <c r="T74" s="31" t="s">
        <v>7</v>
      </c>
      <c r="U74" s="48">
        <v>8124.472499999998</v>
      </c>
      <c r="V74" s="48">
        <f t="shared" si="12"/>
        <v>31984.654722976793</v>
      </c>
      <c r="W74" s="53">
        <v>1154194.8059999999</v>
      </c>
      <c r="X74" s="53">
        <v>23.083896119999999</v>
      </c>
      <c r="Y74" s="53">
        <v>207.75506507999998</v>
      </c>
      <c r="Z74" s="53">
        <v>230.83896119999997</v>
      </c>
      <c r="AA74" s="53" t="s">
        <v>342</v>
      </c>
      <c r="AB74" s="110"/>
      <c r="AC74" s="48"/>
      <c r="AD74" s="48">
        <v>1254.3200000000002</v>
      </c>
      <c r="AE74" s="48">
        <f t="shared" si="13"/>
        <v>4938.0426990336009</v>
      </c>
      <c r="AF74" s="53">
        <v>11326.740000000002</v>
      </c>
      <c r="AG74" s="53">
        <v>0.22653480000000004</v>
      </c>
      <c r="AH74" s="53">
        <v>16.990110000000005</v>
      </c>
      <c r="AI74" s="53">
        <v>17.216644800000005</v>
      </c>
      <c r="AJ74" s="53" t="s">
        <v>525</v>
      </c>
      <c r="AK74" s="93"/>
      <c r="AL74" s="94">
        <v>39822.249305555553</v>
      </c>
      <c r="AM74" s="94">
        <v>39822.706944444442</v>
      </c>
      <c r="AN74" s="63"/>
      <c r="AO74" s="63"/>
      <c r="AP74" s="63"/>
      <c r="AQ74" s="63"/>
      <c r="AR74" s="101"/>
      <c r="AS74" s="62">
        <v>8817867.0899999999</v>
      </c>
      <c r="AT74" s="62">
        <v>158.72160762000001</v>
      </c>
      <c r="AU74" s="62">
        <v>6701.5789883999996</v>
      </c>
      <c r="AV74" s="62">
        <v>6860.3005960199998</v>
      </c>
      <c r="AW74" s="62" t="s">
        <v>52</v>
      </c>
      <c r="AX74" s="62" t="s">
        <v>117</v>
      </c>
      <c r="BA74" s="62"/>
      <c r="BB74" s="62"/>
      <c r="BC74" s="62"/>
      <c r="BD74" s="62"/>
      <c r="BE74" s="62">
        <v>644208.33750000002</v>
      </c>
      <c r="BF74" s="62">
        <v>11.595750075000002</v>
      </c>
      <c r="BG74" s="62">
        <v>773.05000500000006</v>
      </c>
      <c r="BH74" s="62">
        <v>784.64575507500001</v>
      </c>
      <c r="BI74" s="63" t="s">
        <v>154</v>
      </c>
      <c r="BJ74" s="63" t="s">
        <v>117</v>
      </c>
      <c r="BM74" s="63"/>
      <c r="BN74" s="63"/>
      <c r="BO74" s="62">
        <v>9462075.4275000002</v>
      </c>
      <c r="BP74" s="62">
        <v>170.31735769500003</v>
      </c>
      <c r="BQ74" s="62">
        <v>7474.6289933999997</v>
      </c>
      <c r="BR74" s="62">
        <v>7644.946351095</v>
      </c>
    </row>
    <row r="75" spans="1:70" ht="15" customHeight="1" x14ac:dyDescent="0.2">
      <c r="A75" s="47">
        <v>36528.65625</v>
      </c>
      <c r="B75" s="47">
        <v>36529.465277777781</v>
      </c>
      <c r="C75" s="43" t="s">
        <v>238</v>
      </c>
      <c r="D75" s="42" t="s">
        <v>239</v>
      </c>
      <c r="H75" s="127"/>
      <c r="I75" s="127" t="s">
        <v>52</v>
      </c>
      <c r="K75" s="63"/>
      <c r="L75" s="63"/>
      <c r="M75" s="103">
        <v>39871</v>
      </c>
      <c r="N75" s="103">
        <v>39871.25</v>
      </c>
      <c r="O75" s="35" t="s">
        <v>173</v>
      </c>
      <c r="P75" s="102" t="s">
        <v>121</v>
      </c>
      <c r="Q75" s="92">
        <v>39871.263888888891</v>
      </c>
      <c r="R75" s="92">
        <v>39871.614583333336</v>
      </c>
      <c r="S75" s="36">
        <f t="shared" si="14"/>
        <v>0.35069444444525288</v>
      </c>
      <c r="T75" s="35" t="s">
        <v>188</v>
      </c>
      <c r="U75" s="48">
        <v>4609.0160000000005</v>
      </c>
      <c r="V75" s="48">
        <f t="shared" si="12"/>
        <v>18144.905453575684</v>
      </c>
      <c r="W75" s="53">
        <v>7050329.3129999992</v>
      </c>
      <c r="X75" s="53">
        <v>141.00658625999998</v>
      </c>
      <c r="Y75" s="53">
        <v>5710.76674353</v>
      </c>
      <c r="Z75" s="53">
        <v>5851.7733297900004</v>
      </c>
      <c r="AA75" s="53" t="s">
        <v>344</v>
      </c>
      <c r="AB75" s="110"/>
      <c r="AC75" s="48"/>
      <c r="AD75" s="48">
        <v>328.20479999999998</v>
      </c>
      <c r="AE75" s="48">
        <f t="shared" si="13"/>
        <v>1292.086003912704</v>
      </c>
      <c r="AF75" s="53">
        <v>87782.235000000001</v>
      </c>
      <c r="AG75" s="53">
        <v>1.7556446999999999</v>
      </c>
      <c r="AH75" s="53">
        <v>42.135472799999995</v>
      </c>
      <c r="AI75" s="53">
        <v>43.891117499999993</v>
      </c>
      <c r="AJ75" s="53" t="s">
        <v>527</v>
      </c>
      <c r="AK75" s="93"/>
      <c r="AL75" s="94">
        <v>39871.270138888889</v>
      </c>
      <c r="AM75" s="94">
        <v>39871.534722222219</v>
      </c>
      <c r="AN75" s="63"/>
      <c r="AO75" s="63"/>
      <c r="AP75" s="63"/>
      <c r="AQ75" s="63"/>
      <c r="AR75" s="101"/>
      <c r="AS75" s="62">
        <v>4008250.1175000002</v>
      </c>
      <c r="AT75" s="62">
        <v>80.165002350000009</v>
      </c>
      <c r="AU75" s="62">
        <v>3407.012599875</v>
      </c>
      <c r="AV75" s="62">
        <v>3487.1776022250001</v>
      </c>
      <c r="AW75" s="62" t="s">
        <v>52</v>
      </c>
      <c r="AX75" s="67" t="s">
        <v>118</v>
      </c>
      <c r="BA75" s="67"/>
      <c r="BB75" s="67"/>
      <c r="BC75" s="67"/>
      <c r="BD75" s="67"/>
      <c r="BE75" s="62">
        <v>157441.68600000002</v>
      </c>
      <c r="BF75" s="62">
        <v>3.1488337200000003</v>
      </c>
      <c r="BG75" s="62">
        <v>393.60421500000007</v>
      </c>
      <c r="BH75" s="62">
        <v>396.75304872000009</v>
      </c>
      <c r="BI75" s="63" t="s">
        <v>154</v>
      </c>
      <c r="BJ75" s="63" t="s">
        <v>159</v>
      </c>
      <c r="BM75" s="63"/>
      <c r="BN75" s="63"/>
      <c r="BO75" s="62">
        <v>4165691.8035000004</v>
      </c>
      <c r="BP75" s="62">
        <v>83.313836070000008</v>
      </c>
      <c r="BQ75" s="62">
        <v>3800.6168148750003</v>
      </c>
      <c r="BR75" s="62">
        <v>3883.9306509450003</v>
      </c>
    </row>
    <row r="76" spans="1:70" ht="15" customHeight="1" x14ac:dyDescent="0.2">
      <c r="A76" s="47">
        <v>36544.666666666664</v>
      </c>
      <c r="B76" s="47">
        <v>36544.993055555555</v>
      </c>
      <c r="C76" s="43" t="s">
        <v>240</v>
      </c>
      <c r="D76" s="42" t="s">
        <v>241</v>
      </c>
      <c r="H76" s="127"/>
      <c r="I76" s="127" t="s">
        <v>52</v>
      </c>
      <c r="K76" s="63"/>
      <c r="L76" s="63"/>
      <c r="M76" s="103">
        <v>39900.729166666664</v>
      </c>
      <c r="N76" s="103">
        <v>39901.520833333336</v>
      </c>
      <c r="O76" s="35">
        <v>5</v>
      </c>
      <c r="P76" s="102" t="s">
        <v>122</v>
      </c>
      <c r="Q76" s="92">
        <v>39900.791666666664</v>
      </c>
      <c r="R76" s="92">
        <v>39901.725694444445</v>
      </c>
      <c r="S76" s="36">
        <f t="shared" si="14"/>
        <v>0.93402777778101154</v>
      </c>
      <c r="T76" s="35" t="s">
        <v>189</v>
      </c>
      <c r="U76" s="48">
        <v>8185.9098800000011</v>
      </c>
      <c r="V76" s="48">
        <f t="shared" si="12"/>
        <v>32226.523150297387</v>
      </c>
      <c r="W76" s="53">
        <v>8623330.3304999992</v>
      </c>
      <c r="X76" s="53">
        <v>172.46660660999999</v>
      </c>
      <c r="Y76" s="53">
        <v>25869.990991499995</v>
      </c>
      <c r="Z76" s="53">
        <v>26042.457598109995</v>
      </c>
      <c r="AA76" s="53" t="s">
        <v>346</v>
      </c>
      <c r="AB76" s="110"/>
      <c r="AC76" s="48"/>
      <c r="AD76" s="129" t="s">
        <v>590</v>
      </c>
      <c r="AE76" s="129" t="s">
        <v>590</v>
      </c>
      <c r="AF76" s="53">
        <v>144415.935</v>
      </c>
      <c r="AG76" s="53">
        <v>2.8883187000000001</v>
      </c>
      <c r="AH76" s="53">
        <v>375.48143099999999</v>
      </c>
      <c r="AI76" s="53">
        <v>378.3697497</v>
      </c>
      <c r="AJ76" s="53" t="s">
        <v>529</v>
      </c>
      <c r="AK76" s="93"/>
      <c r="AL76" s="94">
        <v>39900.79583333333</v>
      </c>
      <c r="AM76" s="94">
        <v>39901.661111111112</v>
      </c>
      <c r="AN76" s="63"/>
      <c r="AO76" s="63"/>
      <c r="AP76" s="63"/>
      <c r="AQ76" s="63"/>
      <c r="AR76" s="101"/>
      <c r="AS76" s="62">
        <v>1916201.2394999999</v>
      </c>
      <c r="AT76" s="62">
        <v>38.324024789999996</v>
      </c>
      <c r="AU76" s="62">
        <v>1226.3687932799999</v>
      </c>
      <c r="AV76" s="62">
        <v>1264.6928180699999</v>
      </c>
      <c r="AW76" s="62" t="s">
        <v>52</v>
      </c>
      <c r="AX76" s="67" t="s">
        <v>119</v>
      </c>
      <c r="BA76" s="67"/>
      <c r="BB76" s="67"/>
      <c r="BC76" s="67"/>
      <c r="BD76" s="67"/>
      <c r="BE76" s="62"/>
      <c r="BF76" s="62"/>
      <c r="BG76" s="62"/>
      <c r="BH76" s="62"/>
      <c r="BI76" s="63"/>
      <c r="BJ76" s="63"/>
      <c r="BM76" s="63"/>
      <c r="BN76" s="63"/>
      <c r="BO76" s="62">
        <v>1916201.2394999999</v>
      </c>
      <c r="BP76" s="62">
        <v>38.324024789999996</v>
      </c>
      <c r="BQ76" s="62">
        <v>1226.3687932799999</v>
      </c>
      <c r="BR76" s="62">
        <v>1264.6928180699999</v>
      </c>
    </row>
    <row r="77" spans="1:70" ht="15" customHeight="1" x14ac:dyDescent="0.2">
      <c r="A77" s="47">
        <v>36569.267361111109</v>
      </c>
      <c r="B77" s="47">
        <v>36569.881944444445</v>
      </c>
      <c r="C77" s="43" t="s">
        <v>242</v>
      </c>
      <c r="D77" s="42" t="s">
        <v>243</v>
      </c>
      <c r="H77" s="62"/>
      <c r="I77" s="62" t="s">
        <v>52</v>
      </c>
      <c r="K77" s="63"/>
      <c r="L77" s="63"/>
      <c r="P77" s="102" t="s">
        <v>123</v>
      </c>
      <c r="Q77" s="92">
        <v>39924.305555555555</v>
      </c>
      <c r="R77" s="92">
        <v>39924.538194444445</v>
      </c>
      <c r="S77" s="36">
        <f t="shared" si="14"/>
        <v>0.23263888889050577</v>
      </c>
      <c r="T77" s="35" t="s">
        <v>190</v>
      </c>
      <c r="U77" s="129" t="s">
        <v>590</v>
      </c>
      <c r="V77" s="129" t="s">
        <v>590</v>
      </c>
      <c r="W77" s="53">
        <v>5104395.3809999991</v>
      </c>
      <c r="X77" s="53">
        <v>102.08790761999998</v>
      </c>
      <c r="Y77" s="53">
        <v>204.17581523999996</v>
      </c>
      <c r="Z77" s="53">
        <v>306.26372285999992</v>
      </c>
      <c r="AA77" s="53" t="s">
        <v>348</v>
      </c>
      <c r="AB77" s="110"/>
      <c r="AC77" s="48"/>
      <c r="AD77" s="129" t="s">
        <v>590</v>
      </c>
      <c r="AE77" s="129" t="s">
        <v>590</v>
      </c>
      <c r="AF77" s="53">
        <v>95144.615999999995</v>
      </c>
      <c r="AG77" s="53">
        <v>1.9028923199999999</v>
      </c>
      <c r="AH77" s="53">
        <v>1.9028923199999999</v>
      </c>
      <c r="AI77" s="53">
        <v>3.8057846399999997</v>
      </c>
      <c r="AJ77" s="53" t="s">
        <v>531</v>
      </c>
      <c r="AK77" s="93"/>
      <c r="AL77" s="94">
        <v>39924.306944444441</v>
      </c>
      <c r="AM77" s="94">
        <v>39924.525694444441</v>
      </c>
      <c r="AN77" s="63"/>
      <c r="AO77" s="63"/>
      <c r="AP77" s="63"/>
      <c r="AQ77" s="63"/>
      <c r="AR77" s="101"/>
      <c r="AS77" s="62">
        <v>1154194.8059999999</v>
      </c>
      <c r="AT77" s="62">
        <v>23.083896119999999</v>
      </c>
      <c r="AU77" s="62">
        <v>207.75506507999998</v>
      </c>
      <c r="AV77" s="62">
        <v>230.83896119999997</v>
      </c>
      <c r="AW77" s="62" t="s">
        <v>52</v>
      </c>
      <c r="AX77" s="62" t="s">
        <v>120</v>
      </c>
      <c r="BA77" s="62"/>
      <c r="BB77" s="62"/>
      <c r="BC77" s="62"/>
      <c r="BD77" s="62"/>
      <c r="BE77" s="62">
        <v>11326.740000000002</v>
      </c>
      <c r="BF77" s="62">
        <v>0.22653480000000004</v>
      </c>
      <c r="BG77" s="62">
        <v>16.990110000000005</v>
      </c>
      <c r="BH77" s="62">
        <v>17.216644800000005</v>
      </c>
      <c r="BI77" s="63" t="s">
        <v>154</v>
      </c>
      <c r="BJ77" s="63" t="s">
        <v>120</v>
      </c>
      <c r="BM77" s="63"/>
      <c r="BN77" s="63"/>
      <c r="BO77" s="62">
        <v>1165521.5459999999</v>
      </c>
      <c r="BP77" s="62">
        <v>23.310430919999998</v>
      </c>
      <c r="BQ77" s="62">
        <v>224.74517508</v>
      </c>
      <c r="BR77" s="62">
        <v>248.05560599999998</v>
      </c>
    </row>
    <row r="78" spans="1:70" s="83" customFormat="1" ht="15" customHeight="1" x14ac:dyDescent="0.2">
      <c r="A78" s="73">
        <v>36578.475694444445</v>
      </c>
      <c r="B78" s="73">
        <v>36580.583333333336</v>
      </c>
      <c r="C78" s="120" t="s">
        <v>244</v>
      </c>
      <c r="D78" s="83" t="s">
        <v>245</v>
      </c>
      <c r="H78" s="84"/>
      <c r="I78" s="84" t="s">
        <v>52</v>
      </c>
      <c r="K78" s="85"/>
      <c r="L78" s="85"/>
      <c r="M78" s="71"/>
      <c r="N78" s="71"/>
      <c r="O78" s="72"/>
      <c r="P78" s="122" t="s">
        <v>124</v>
      </c>
      <c r="Q78" s="73">
        <v>40009.194444444445</v>
      </c>
      <c r="R78" s="73">
        <v>40009.520833333336</v>
      </c>
      <c r="S78" s="74">
        <f t="shared" si="14"/>
        <v>0.32638888889050577</v>
      </c>
      <c r="T78" s="72" t="s">
        <v>401</v>
      </c>
      <c r="U78" s="95">
        <v>0</v>
      </c>
      <c r="V78" s="95">
        <v>0</v>
      </c>
      <c r="W78" s="78">
        <v>8961716.688000001</v>
      </c>
      <c r="X78" s="78">
        <v>179.23433376000003</v>
      </c>
      <c r="Y78" s="78">
        <v>179.23433376000003</v>
      </c>
      <c r="Z78" s="78">
        <v>358.46866752000005</v>
      </c>
      <c r="AA78" s="78" t="s">
        <v>350</v>
      </c>
      <c r="AB78" s="123"/>
      <c r="AC78" s="95"/>
      <c r="AD78" s="95">
        <v>0</v>
      </c>
      <c r="AE78" s="95">
        <f t="shared" si="13"/>
        <v>0</v>
      </c>
      <c r="AF78" s="78">
        <v>338103.18900000001</v>
      </c>
      <c r="AG78" s="78">
        <v>6.7620637800000001</v>
      </c>
      <c r="AH78" s="78">
        <v>6.7620637800000001</v>
      </c>
      <c r="AI78" s="78">
        <v>13.52412756</v>
      </c>
      <c r="AJ78" s="78" t="s">
        <v>533</v>
      </c>
      <c r="AK78" s="96"/>
      <c r="AL78" s="97"/>
      <c r="AM78" s="97"/>
      <c r="AN78" s="85"/>
      <c r="AO78" s="85"/>
      <c r="AP78" s="85"/>
      <c r="AQ78" s="85"/>
      <c r="AR78" s="98"/>
      <c r="AS78" s="84">
        <v>7050329.3129999992</v>
      </c>
      <c r="AT78" s="84">
        <v>141.00658625999998</v>
      </c>
      <c r="AU78" s="84">
        <v>5710.76674353</v>
      </c>
      <c r="AV78" s="84">
        <v>5851.7733297900004</v>
      </c>
      <c r="AW78" s="84" t="s">
        <v>52</v>
      </c>
      <c r="AX78" s="84" t="s">
        <v>121</v>
      </c>
      <c r="BA78" s="84"/>
      <c r="BB78" s="84"/>
      <c r="BC78" s="84"/>
      <c r="BD78" s="84"/>
      <c r="BE78" s="84">
        <v>87782.235000000001</v>
      </c>
      <c r="BF78" s="84">
        <v>1.7556446999999999</v>
      </c>
      <c r="BG78" s="84">
        <v>42.135472799999995</v>
      </c>
      <c r="BH78" s="84">
        <v>43.891117499999993</v>
      </c>
      <c r="BI78" s="85" t="s">
        <v>154</v>
      </c>
      <c r="BJ78" s="85" t="s">
        <v>121</v>
      </c>
      <c r="BM78" s="85"/>
      <c r="BN78" s="85"/>
      <c r="BO78" s="84">
        <v>7138111.5479999995</v>
      </c>
      <c r="BP78" s="84">
        <v>142.76223095999998</v>
      </c>
      <c r="BQ78" s="84">
        <v>5752.9022163299996</v>
      </c>
      <c r="BR78" s="84">
        <v>5895.6644472900007</v>
      </c>
    </row>
    <row r="79" spans="1:70" ht="15" customHeight="1" x14ac:dyDescent="0.2">
      <c r="A79" s="47">
        <v>36580.809027777781</v>
      </c>
      <c r="B79" s="47">
        <v>36583.583333333336</v>
      </c>
      <c r="C79" s="43" t="s">
        <v>246</v>
      </c>
      <c r="D79" s="42" t="s">
        <v>247</v>
      </c>
      <c r="H79" s="62"/>
      <c r="I79" s="62" t="s">
        <v>52</v>
      </c>
      <c r="K79" s="63"/>
      <c r="L79" s="63"/>
      <c r="M79" s="103">
        <v>40155.1875</v>
      </c>
      <c r="N79" s="103">
        <v>40156.708333333336</v>
      </c>
      <c r="O79" s="35">
        <v>3</v>
      </c>
      <c r="P79" s="102" t="s">
        <v>125</v>
      </c>
      <c r="Q79" s="92">
        <v>40155.375</v>
      </c>
      <c r="R79" s="92">
        <v>40156.224305555559</v>
      </c>
      <c r="S79" s="36">
        <f t="shared" si="14"/>
        <v>0.84930555555911269</v>
      </c>
      <c r="T79" s="35" t="s">
        <v>184</v>
      </c>
      <c r="U79" s="129" t="s">
        <v>590</v>
      </c>
      <c r="V79" s="129" t="s">
        <v>590</v>
      </c>
      <c r="W79" s="53">
        <v>21917241.899999999</v>
      </c>
      <c r="X79" s="53">
        <v>438.34483799999998</v>
      </c>
      <c r="Y79" s="53">
        <v>21259.724643000001</v>
      </c>
      <c r="Z79" s="53">
        <v>21698.069481000002</v>
      </c>
      <c r="AA79" s="53" t="s">
        <v>352</v>
      </c>
      <c r="AB79" s="110"/>
      <c r="AC79" s="48"/>
      <c r="AD79" s="48">
        <v>2122.91</v>
      </c>
      <c r="AE79" s="48">
        <f t="shared" si="13"/>
        <v>8357.5325484768</v>
      </c>
      <c r="AF79" s="53">
        <v>240693.22499999998</v>
      </c>
      <c r="AG79" s="53">
        <v>4.8138645000000002</v>
      </c>
      <c r="AH79" s="53">
        <v>649.87170749999984</v>
      </c>
      <c r="AI79" s="53">
        <v>654.68557199999987</v>
      </c>
      <c r="AJ79" s="53" t="s">
        <v>535</v>
      </c>
      <c r="AK79" s="93"/>
      <c r="AL79" s="94">
        <v>40155.400694444441</v>
      </c>
      <c r="AM79" s="94">
        <v>40156.071527777778</v>
      </c>
      <c r="AN79" s="63"/>
      <c r="AO79" s="63"/>
      <c r="AP79" s="63"/>
      <c r="AQ79" s="63"/>
      <c r="AR79" s="101"/>
      <c r="AS79" s="62">
        <v>8623330.3304999992</v>
      </c>
      <c r="AT79" s="62">
        <v>172.46660660999999</v>
      </c>
      <c r="AU79" s="62">
        <v>25869.990991499995</v>
      </c>
      <c r="AV79" s="62">
        <v>26042.457598109995</v>
      </c>
      <c r="AW79" s="62" t="s">
        <v>52</v>
      </c>
      <c r="AX79" s="62" t="s">
        <v>122</v>
      </c>
      <c r="BA79" s="62"/>
      <c r="BB79" s="62"/>
      <c r="BC79" s="62"/>
      <c r="BD79" s="62"/>
      <c r="BE79" s="62">
        <v>144415.935</v>
      </c>
      <c r="BF79" s="62">
        <v>2.8883187000000001</v>
      </c>
      <c r="BG79" s="62">
        <v>375.48143099999999</v>
      </c>
      <c r="BH79" s="62">
        <v>378.3697497</v>
      </c>
      <c r="BI79" s="63" t="s">
        <v>154</v>
      </c>
      <c r="BJ79" s="63" t="s">
        <v>122</v>
      </c>
      <c r="BM79" s="63"/>
      <c r="BN79" s="63"/>
      <c r="BO79" s="62">
        <v>8767746.2654999997</v>
      </c>
      <c r="BP79" s="62">
        <v>175.35492531</v>
      </c>
      <c r="BQ79" s="62">
        <v>26245.472422499995</v>
      </c>
      <c r="BR79" s="62">
        <v>26420.827347809995</v>
      </c>
    </row>
    <row r="80" spans="1:70" ht="15" customHeight="1" x14ac:dyDescent="0.2">
      <c r="A80" s="47">
        <v>36623.524305555555</v>
      </c>
      <c r="B80" s="47">
        <v>36624.152777777781</v>
      </c>
      <c r="C80" s="43" t="s">
        <v>248</v>
      </c>
      <c r="D80" s="42" t="s">
        <v>249</v>
      </c>
      <c r="H80" s="62"/>
      <c r="I80" s="62" t="s">
        <v>52</v>
      </c>
      <c r="K80" s="63"/>
      <c r="L80" s="63"/>
      <c r="P80" s="102" t="s">
        <v>126</v>
      </c>
      <c r="Q80" s="92">
        <v>40201.611111111109</v>
      </c>
      <c r="R80" s="92">
        <v>40203.086805555555</v>
      </c>
      <c r="S80" s="36">
        <f t="shared" si="14"/>
        <v>1.4756944444452529</v>
      </c>
      <c r="T80" s="35" t="s">
        <v>191</v>
      </c>
      <c r="U80" s="48">
        <v>55.281600000000005</v>
      </c>
      <c r="V80" s="48">
        <f t="shared" si="12"/>
        <v>217.63417729996803</v>
      </c>
      <c r="W80" s="53">
        <v>61136079.149999999</v>
      </c>
      <c r="X80" s="53">
        <v>1222.721583</v>
      </c>
      <c r="Y80" s="53">
        <v>7947.6902895000003</v>
      </c>
      <c r="Z80" s="53">
        <v>9170.4118725000008</v>
      </c>
      <c r="AA80" s="53" t="s">
        <v>354</v>
      </c>
      <c r="AB80" s="110"/>
      <c r="AC80" s="48"/>
      <c r="AD80" s="48">
        <v>55.44</v>
      </c>
      <c r="AE80" s="48">
        <f t="shared" si="13"/>
        <v>218.25777093119999</v>
      </c>
      <c r="AF80" s="53">
        <v>2520199.65</v>
      </c>
      <c r="AG80" s="53">
        <v>50.403993</v>
      </c>
      <c r="AH80" s="53">
        <v>3528.2795099999998</v>
      </c>
      <c r="AI80" s="53">
        <v>3578.6835029999997</v>
      </c>
      <c r="AJ80" s="53" t="s">
        <v>537</v>
      </c>
      <c r="AK80" s="93"/>
      <c r="AL80" s="94">
        <v>40201.603472222225</v>
      </c>
      <c r="AM80" s="94">
        <v>40203.293749999997</v>
      </c>
      <c r="AN80" s="63"/>
      <c r="AO80" s="63"/>
      <c r="AP80" s="63"/>
      <c r="AQ80" s="63"/>
      <c r="AR80" s="101"/>
      <c r="AS80" s="62">
        <v>5104395.3809999991</v>
      </c>
      <c r="AT80" s="62">
        <v>102.08790761999998</v>
      </c>
      <c r="AU80" s="62">
        <v>204.17581523999996</v>
      </c>
      <c r="AV80" s="62">
        <v>306.26372285999992</v>
      </c>
      <c r="AW80" s="62" t="s">
        <v>52</v>
      </c>
      <c r="AX80" s="62" t="s">
        <v>123</v>
      </c>
      <c r="BA80" s="62"/>
      <c r="BB80" s="62"/>
      <c r="BC80" s="62"/>
      <c r="BD80" s="62"/>
      <c r="BE80" s="62">
        <v>95144.615999999995</v>
      </c>
      <c r="BF80" s="62">
        <v>1.9028923199999999</v>
      </c>
      <c r="BG80" s="62">
        <v>1.9028923199999999</v>
      </c>
      <c r="BH80" s="62">
        <v>3.8057846399999997</v>
      </c>
      <c r="BI80" s="63" t="s">
        <v>154</v>
      </c>
      <c r="BJ80" s="63" t="s">
        <v>123</v>
      </c>
      <c r="BM80" s="63"/>
      <c r="BN80" s="63"/>
      <c r="BO80" s="62">
        <v>5199539.9969999995</v>
      </c>
      <c r="BP80" s="62">
        <v>103.99079993999999</v>
      </c>
      <c r="BQ80" s="62">
        <v>206.07870755999997</v>
      </c>
      <c r="BR80" s="62">
        <v>310.06950749999993</v>
      </c>
    </row>
    <row r="81" spans="1:70" ht="15" customHeight="1" x14ac:dyDescent="0.2">
      <c r="A81" s="47">
        <v>36791.520833333336</v>
      </c>
      <c r="B81" s="47">
        <v>36791.90625</v>
      </c>
      <c r="C81" s="43" t="s">
        <v>250</v>
      </c>
      <c r="D81" s="42" t="s">
        <v>251</v>
      </c>
      <c r="H81" s="62"/>
      <c r="I81" s="62" t="s">
        <v>52</v>
      </c>
      <c r="K81" s="63"/>
      <c r="L81" s="63"/>
      <c r="M81" s="103">
        <v>40217.791666666664</v>
      </c>
      <c r="N81" s="103">
        <v>40218.1875</v>
      </c>
      <c r="O81" s="35">
        <v>8</v>
      </c>
      <c r="P81" s="102" t="s">
        <v>127</v>
      </c>
      <c r="Q81" s="92">
        <v>40218.170138888891</v>
      </c>
      <c r="R81" s="92">
        <v>40219.461805555555</v>
      </c>
      <c r="S81" s="36">
        <f t="shared" si="14"/>
        <v>1.2916666666642413</v>
      </c>
      <c r="T81" s="31" t="s">
        <v>7</v>
      </c>
      <c r="U81" s="48">
        <v>12922.3488</v>
      </c>
      <c r="V81" s="48">
        <f t="shared" si="12"/>
        <v>50873.070784333824</v>
      </c>
      <c r="W81" s="53">
        <v>2548516.4999999995</v>
      </c>
      <c r="X81" s="53">
        <v>50.97032999999999</v>
      </c>
      <c r="Y81" s="53">
        <v>1452.6544049999998</v>
      </c>
      <c r="Z81" s="53">
        <v>1503.6247349999999</v>
      </c>
      <c r="AA81" s="53" t="s">
        <v>356</v>
      </c>
      <c r="AB81" s="110"/>
      <c r="AC81" s="48"/>
      <c r="AD81" s="129" t="s">
        <v>590</v>
      </c>
      <c r="AE81" s="129" t="s">
        <v>590</v>
      </c>
      <c r="AF81" s="53">
        <v>39643.589999999997</v>
      </c>
      <c r="AG81" s="53">
        <v>0.7928717999999999</v>
      </c>
      <c r="AH81" s="53">
        <v>55.501025999999996</v>
      </c>
      <c r="AI81" s="53">
        <v>56.293897799999996</v>
      </c>
      <c r="AJ81" s="53" t="s">
        <v>539</v>
      </c>
      <c r="AK81" s="93"/>
      <c r="AL81" s="94">
        <v>40218.115277777775</v>
      </c>
      <c r="AM81" s="94">
        <v>40219.390972222223</v>
      </c>
      <c r="AN81" s="63"/>
      <c r="AO81" s="63"/>
      <c r="AP81" s="63"/>
      <c r="AQ81" s="63"/>
      <c r="AR81" s="101"/>
      <c r="AS81" s="62">
        <v>8961716.688000001</v>
      </c>
      <c r="AT81" s="62">
        <v>179.23433376000003</v>
      </c>
      <c r="AU81" s="62">
        <v>179.23433376000003</v>
      </c>
      <c r="AV81" s="62">
        <v>358.46866752000005</v>
      </c>
      <c r="AW81" s="62" t="s">
        <v>52</v>
      </c>
      <c r="AX81" s="62" t="s">
        <v>124</v>
      </c>
      <c r="BA81" s="62"/>
      <c r="BB81" s="62"/>
      <c r="BC81" s="62"/>
      <c r="BD81" s="62"/>
      <c r="BE81" s="62">
        <v>338103.18900000001</v>
      </c>
      <c r="BF81" s="62">
        <v>6.7620637800000001</v>
      </c>
      <c r="BG81" s="62">
        <v>6.7620637800000001</v>
      </c>
      <c r="BH81" s="62">
        <v>13.52412756</v>
      </c>
      <c r="BI81" s="63" t="s">
        <v>154</v>
      </c>
      <c r="BJ81" s="63" t="s">
        <v>124</v>
      </c>
      <c r="BM81" s="63"/>
      <c r="BN81" s="63"/>
      <c r="BO81" s="62">
        <v>9299819.8770000003</v>
      </c>
      <c r="BP81" s="62">
        <v>185.99639754000003</v>
      </c>
      <c r="BQ81" s="62">
        <v>185.99639754000003</v>
      </c>
      <c r="BR81" s="62">
        <v>371.99279508000006</v>
      </c>
    </row>
    <row r="82" spans="1:70" ht="15" customHeight="1" x14ac:dyDescent="0.2">
      <c r="A82" s="47">
        <v>36871.305555555555</v>
      </c>
      <c r="B82" s="47">
        <v>36871.899305555555</v>
      </c>
      <c r="C82" s="43" t="s">
        <v>252</v>
      </c>
      <c r="D82" s="42" t="s">
        <v>253</v>
      </c>
      <c r="H82" s="62"/>
      <c r="I82" s="62" t="s">
        <v>52</v>
      </c>
      <c r="K82" s="63"/>
      <c r="L82" s="63"/>
      <c r="P82" s="102" t="s">
        <v>128</v>
      </c>
      <c r="Q82" s="92">
        <v>40246.680555555555</v>
      </c>
      <c r="R82" s="92">
        <v>40248.1875</v>
      </c>
      <c r="S82" s="36">
        <f t="shared" si="14"/>
        <v>1.5069444444452529</v>
      </c>
      <c r="T82" s="35" t="s">
        <v>176</v>
      </c>
      <c r="U82" s="48">
        <v>52.8</v>
      </c>
      <c r="V82" s="48">
        <f t="shared" si="12"/>
        <v>207.864543744</v>
      </c>
      <c r="W82" s="53">
        <v>27835463.550000001</v>
      </c>
      <c r="X82" s="53">
        <v>556.70927099999994</v>
      </c>
      <c r="Y82" s="53">
        <v>2783.5463549999999</v>
      </c>
      <c r="Z82" s="53">
        <v>3340.2556260000001</v>
      </c>
      <c r="AA82" s="53" t="s">
        <v>358</v>
      </c>
      <c r="AB82" s="110"/>
      <c r="AC82" s="48"/>
      <c r="AD82" s="48">
        <v>4.4000000000000004</v>
      </c>
      <c r="AE82" s="48">
        <f t="shared" si="13"/>
        <v>17.322045312</v>
      </c>
      <c r="AF82" s="53">
        <v>651287.55000000005</v>
      </c>
      <c r="AG82" s="53">
        <v>13.025751</v>
      </c>
      <c r="AH82" s="53">
        <v>267.02789550000006</v>
      </c>
      <c r="AI82" s="53">
        <v>280.05364650000007</v>
      </c>
      <c r="AJ82" s="53" t="s">
        <v>541</v>
      </c>
      <c r="AK82" s="93"/>
      <c r="AL82" s="94">
        <v>40246.647222222222</v>
      </c>
      <c r="AM82" s="94">
        <v>40248.262499999997</v>
      </c>
      <c r="AN82" s="63"/>
      <c r="AO82" s="63"/>
      <c r="AP82" s="63"/>
      <c r="AQ82" s="63"/>
      <c r="AR82" s="101"/>
      <c r="AS82" s="62">
        <v>21917241.899999999</v>
      </c>
      <c r="AT82" s="62">
        <v>438.34483799999998</v>
      </c>
      <c r="AU82" s="62">
        <v>21259.724643000001</v>
      </c>
      <c r="AV82" s="62">
        <v>21698.069481000002</v>
      </c>
      <c r="AW82" s="62" t="s">
        <v>52</v>
      </c>
      <c r="AX82" s="62" t="s">
        <v>125</v>
      </c>
      <c r="BA82" s="62"/>
      <c r="BB82" s="62"/>
      <c r="BC82" s="62"/>
      <c r="BD82" s="62"/>
      <c r="BE82" s="62">
        <v>240693.22499999998</v>
      </c>
      <c r="BF82" s="62">
        <v>4.8138645000000002</v>
      </c>
      <c r="BG82" s="62">
        <v>649.87170749999984</v>
      </c>
      <c r="BH82" s="62">
        <v>654.68557199999987</v>
      </c>
      <c r="BI82" s="63" t="s">
        <v>154</v>
      </c>
      <c r="BJ82" s="63" t="s">
        <v>125</v>
      </c>
      <c r="BM82" s="63"/>
      <c r="BN82" s="63"/>
      <c r="BO82" s="62">
        <v>22157935.125</v>
      </c>
      <c r="BP82" s="62">
        <v>443.1587025</v>
      </c>
      <c r="BQ82" s="62">
        <v>21909.5963505</v>
      </c>
      <c r="BR82" s="62">
        <v>22352.755053000001</v>
      </c>
    </row>
    <row r="83" spans="1:70" ht="15" customHeight="1" x14ac:dyDescent="0.2">
      <c r="A83" s="47">
        <v>36876.263888888891</v>
      </c>
      <c r="B83" s="47">
        <v>36876.454861111109</v>
      </c>
      <c r="C83" s="43" t="s">
        <v>254</v>
      </c>
      <c r="D83" s="42" t="s">
        <v>255</v>
      </c>
      <c r="H83" s="62"/>
      <c r="I83" s="62" t="s">
        <v>52</v>
      </c>
      <c r="K83" s="63"/>
      <c r="L83" s="63"/>
      <c r="M83" s="103">
        <v>40275.541666666664</v>
      </c>
      <c r="N83" s="103">
        <v>40276.291666666664</v>
      </c>
      <c r="P83" s="102" t="s">
        <v>129</v>
      </c>
      <c r="Q83" s="92">
        <v>40276.222222222219</v>
      </c>
      <c r="R83" s="92">
        <v>40276.53125</v>
      </c>
      <c r="S83" s="36">
        <f t="shared" si="14"/>
        <v>0.30902777778101154</v>
      </c>
      <c r="T83" s="35" t="s">
        <v>192</v>
      </c>
      <c r="U83" s="129" t="s">
        <v>590</v>
      </c>
      <c r="V83" s="129" t="s">
        <v>590</v>
      </c>
      <c r="W83" s="53">
        <v>6286340.7000000002</v>
      </c>
      <c r="X83" s="53">
        <v>125.726814</v>
      </c>
      <c r="Y83" s="53">
        <v>364.60776060000001</v>
      </c>
      <c r="Z83" s="53">
        <v>490.3345746</v>
      </c>
      <c r="AA83" s="53" t="s">
        <v>360</v>
      </c>
      <c r="AB83" s="110"/>
      <c r="AC83" s="48"/>
      <c r="AD83" s="129" t="s">
        <v>590</v>
      </c>
      <c r="AE83" s="129" t="s">
        <v>590</v>
      </c>
      <c r="AF83" s="53">
        <v>31148.535000000003</v>
      </c>
      <c r="AG83" s="53">
        <v>0.6229707000000001</v>
      </c>
      <c r="AH83" s="53">
        <v>5.2952509499999998</v>
      </c>
      <c r="AI83" s="53">
        <v>5.9182216499999996</v>
      </c>
      <c r="AJ83" s="53" t="s">
        <v>543</v>
      </c>
      <c r="AK83" s="93"/>
      <c r="AL83" s="94">
        <v>40276.224999999999</v>
      </c>
      <c r="AM83" s="94">
        <v>40276.53402777778</v>
      </c>
      <c r="AN83" s="63"/>
      <c r="AO83" s="63"/>
      <c r="AP83" s="63"/>
      <c r="AQ83" s="63"/>
      <c r="AR83" s="101"/>
      <c r="AS83" s="62">
        <v>61136079.149999999</v>
      </c>
      <c r="AT83" s="62">
        <v>1222.721583</v>
      </c>
      <c r="AU83" s="62">
        <v>7947.6902895000003</v>
      </c>
      <c r="AV83" s="62">
        <v>9170.4118725000008</v>
      </c>
      <c r="AW83" s="62" t="s">
        <v>52</v>
      </c>
      <c r="AX83" s="62" t="s">
        <v>126</v>
      </c>
      <c r="BA83" s="62"/>
      <c r="BB83" s="62"/>
      <c r="BC83" s="62"/>
      <c r="BD83" s="62"/>
      <c r="BE83" s="62">
        <v>2520199.65</v>
      </c>
      <c r="BF83" s="62">
        <v>50.403993</v>
      </c>
      <c r="BG83" s="62">
        <v>3528.2795099999998</v>
      </c>
      <c r="BH83" s="62">
        <v>3578.6835029999997</v>
      </c>
      <c r="BI83" s="63" t="s">
        <v>154</v>
      </c>
      <c r="BJ83" s="63" t="s">
        <v>126</v>
      </c>
      <c r="BM83" s="63"/>
      <c r="BN83" s="63"/>
      <c r="BO83" s="62">
        <v>63656278.799999997</v>
      </c>
      <c r="BP83" s="62">
        <v>1273.1255759999999</v>
      </c>
      <c r="BQ83" s="62">
        <v>11475.969799500001</v>
      </c>
      <c r="BR83" s="62">
        <v>12749.095375500001</v>
      </c>
    </row>
    <row r="84" spans="1:70" s="83" customFormat="1" ht="15" customHeight="1" x14ac:dyDescent="0.2">
      <c r="A84" s="73">
        <v>36905.277777777781</v>
      </c>
      <c r="B84" s="73">
        <v>36905.690972222219</v>
      </c>
      <c r="C84" s="120" t="s">
        <v>256</v>
      </c>
      <c r="D84" s="83" t="s">
        <v>257</v>
      </c>
      <c r="H84" s="84"/>
      <c r="I84" s="84" t="s">
        <v>52</v>
      </c>
      <c r="K84" s="85"/>
      <c r="L84" s="85"/>
      <c r="M84" s="130"/>
      <c r="N84" s="130"/>
      <c r="O84" s="72"/>
      <c r="P84" s="122" t="s">
        <v>130</v>
      </c>
      <c r="Q84" s="131">
        <v>40422.145833333336</v>
      </c>
      <c r="R84" s="131">
        <v>40422.190972222219</v>
      </c>
      <c r="S84" s="74">
        <f t="shared" si="14"/>
        <v>4.5138888883229811E-2</v>
      </c>
      <c r="T84" s="72"/>
      <c r="U84" s="71">
        <v>0</v>
      </c>
      <c r="V84" s="95">
        <f t="shared" si="12"/>
        <v>0</v>
      </c>
      <c r="W84" s="78">
        <v>6711093.4499999993</v>
      </c>
      <c r="X84" s="78">
        <v>134.221869</v>
      </c>
      <c r="Y84" s="78">
        <v>134.221869</v>
      </c>
      <c r="Z84" s="78">
        <v>268.443738</v>
      </c>
      <c r="AA84" s="78" t="s">
        <v>362</v>
      </c>
      <c r="AB84" s="123"/>
      <c r="AC84" s="95"/>
      <c r="AD84" s="95">
        <v>0</v>
      </c>
      <c r="AE84" s="95">
        <f t="shared" si="13"/>
        <v>0</v>
      </c>
      <c r="AF84" s="78">
        <v>424752.75</v>
      </c>
      <c r="AG84" s="78">
        <v>8.4950550000000007</v>
      </c>
      <c r="AH84" s="78">
        <v>8.4950550000000007</v>
      </c>
      <c r="AI84" s="78">
        <v>16.990110000000001</v>
      </c>
      <c r="AJ84" s="78" t="s">
        <v>545</v>
      </c>
      <c r="AK84" s="96"/>
      <c r="AL84" s="79"/>
      <c r="AM84" s="79"/>
      <c r="AN84" s="85"/>
      <c r="AO84" s="85"/>
      <c r="AP84" s="85"/>
      <c r="AQ84" s="85"/>
      <c r="AR84" s="98"/>
      <c r="AS84" s="84">
        <v>2548516.4999999995</v>
      </c>
      <c r="AT84" s="84">
        <v>50.97032999999999</v>
      </c>
      <c r="AU84" s="84">
        <v>1452.6544049999998</v>
      </c>
      <c r="AV84" s="84">
        <v>1503.6247349999999</v>
      </c>
      <c r="AW84" s="84" t="s">
        <v>52</v>
      </c>
      <c r="AX84" s="84" t="s">
        <v>127</v>
      </c>
      <c r="BA84" s="84"/>
      <c r="BB84" s="84"/>
      <c r="BC84" s="84"/>
      <c r="BD84" s="84"/>
      <c r="BE84" s="84">
        <v>39643.589999999997</v>
      </c>
      <c r="BF84" s="84">
        <v>0.7928717999999999</v>
      </c>
      <c r="BG84" s="84">
        <v>55.501025999999996</v>
      </c>
      <c r="BH84" s="84">
        <v>56.293897799999996</v>
      </c>
      <c r="BI84" s="85" t="s">
        <v>154</v>
      </c>
      <c r="BJ84" s="85" t="s">
        <v>127</v>
      </c>
      <c r="BM84" s="85"/>
      <c r="BN84" s="85"/>
      <c r="BO84" s="84">
        <v>2588160.0899999994</v>
      </c>
      <c r="BP84" s="84">
        <v>51.76320179999999</v>
      </c>
      <c r="BQ84" s="84">
        <v>1508.1554309999997</v>
      </c>
      <c r="BR84" s="84">
        <v>1559.9186327999998</v>
      </c>
    </row>
    <row r="85" spans="1:70" s="83" customFormat="1" ht="15" customHeight="1" x14ac:dyDescent="0.2">
      <c r="A85" s="73">
        <v>36920.274305555555</v>
      </c>
      <c r="B85" s="73">
        <v>36920.572916666664</v>
      </c>
      <c r="C85" s="120" t="s">
        <v>258</v>
      </c>
      <c r="D85" s="83" t="s">
        <v>259</v>
      </c>
      <c r="H85" s="84"/>
      <c r="I85" s="84" t="s">
        <v>52</v>
      </c>
      <c r="K85" s="85"/>
      <c r="L85" s="85"/>
      <c r="M85" s="71"/>
      <c r="N85" s="71"/>
      <c r="O85" s="72"/>
      <c r="P85" s="122" t="s">
        <v>131</v>
      </c>
      <c r="Q85" s="73">
        <v>40477.291666666664</v>
      </c>
      <c r="R85" s="73">
        <v>40477.520833333336</v>
      </c>
      <c r="S85" s="74">
        <f t="shared" si="14"/>
        <v>0.22916666667151731</v>
      </c>
      <c r="U85" s="71">
        <v>0</v>
      </c>
      <c r="V85" s="71">
        <v>0</v>
      </c>
      <c r="W85" s="78">
        <v>26617839</v>
      </c>
      <c r="X85" s="78">
        <v>532.35677999999996</v>
      </c>
      <c r="Y85" s="78">
        <v>532.35677999999996</v>
      </c>
      <c r="Z85" s="78">
        <v>1064.7135599999999</v>
      </c>
      <c r="AA85" s="78" t="s">
        <v>364</v>
      </c>
      <c r="AB85" s="123"/>
      <c r="AC85" s="71"/>
      <c r="AD85" s="71">
        <v>0</v>
      </c>
      <c r="AE85" s="71">
        <v>0</v>
      </c>
      <c r="AF85" s="78">
        <v>79287.179999999993</v>
      </c>
      <c r="AG85" s="78">
        <v>1.5857435999999998</v>
      </c>
      <c r="AH85" s="78">
        <v>1.5857435999999998</v>
      </c>
      <c r="AI85" s="78">
        <v>3.1714871999999996</v>
      </c>
      <c r="AJ85" s="78" t="s">
        <v>547</v>
      </c>
      <c r="AK85" s="79"/>
      <c r="AL85" s="97">
        <v>40590.593055555553</v>
      </c>
      <c r="AM85" s="97">
        <v>40592.204861111109</v>
      </c>
      <c r="AN85" s="85"/>
      <c r="AO85" s="85"/>
      <c r="AP85" s="85"/>
      <c r="AQ85" s="85"/>
      <c r="AR85" s="98"/>
      <c r="AS85" s="84">
        <v>27835463.550000001</v>
      </c>
      <c r="AT85" s="84">
        <v>556.70927099999994</v>
      </c>
      <c r="AU85" s="84">
        <v>2783.5463549999999</v>
      </c>
      <c r="AV85" s="84">
        <v>3340.2556260000001</v>
      </c>
      <c r="AW85" s="84" t="s">
        <v>52</v>
      </c>
      <c r="AX85" s="84" t="s">
        <v>128</v>
      </c>
      <c r="BA85" s="84"/>
      <c r="BB85" s="84"/>
      <c r="BC85" s="84"/>
      <c r="BD85" s="84"/>
      <c r="BE85" s="84">
        <v>651287.55000000005</v>
      </c>
      <c r="BF85" s="84">
        <v>13.025751</v>
      </c>
      <c r="BG85" s="84">
        <v>267.02789550000006</v>
      </c>
      <c r="BH85" s="84">
        <v>280.05364650000007</v>
      </c>
      <c r="BI85" s="85" t="s">
        <v>154</v>
      </c>
      <c r="BJ85" s="85" t="s">
        <v>128</v>
      </c>
      <c r="BM85" s="85"/>
      <c r="BN85" s="85"/>
      <c r="BO85" s="84">
        <v>28486751.100000001</v>
      </c>
      <c r="BP85" s="84">
        <v>569.73502199999996</v>
      </c>
      <c r="BQ85" s="84">
        <v>3050.5742504999998</v>
      </c>
      <c r="BR85" s="84">
        <v>3620.3092725000001</v>
      </c>
    </row>
    <row r="86" spans="1:70" ht="15" customHeight="1" x14ac:dyDescent="0.2">
      <c r="A86" s="47">
        <v>36946.260416666664</v>
      </c>
      <c r="B86" s="47">
        <v>36946.527777777781</v>
      </c>
      <c r="C86" s="43" t="s">
        <v>260</v>
      </c>
      <c r="D86" s="42" t="s">
        <v>261</v>
      </c>
      <c r="H86" s="62"/>
      <c r="I86" s="62" t="s">
        <v>52</v>
      </c>
      <c r="K86" s="63"/>
      <c r="L86" s="63"/>
      <c r="P86" s="102" t="s">
        <v>132</v>
      </c>
      <c r="Q86" s="47">
        <v>40532.743055555555</v>
      </c>
      <c r="R86" s="47">
        <v>40533.538194444445</v>
      </c>
      <c r="S86" s="36">
        <f t="shared" si="14"/>
        <v>0.79513888889050577</v>
      </c>
      <c r="T86" s="42"/>
      <c r="U86" s="132"/>
      <c r="V86" s="133"/>
      <c r="W86" s="134">
        <v>991089.75</v>
      </c>
      <c r="X86" s="134">
        <v>19.821795000000002</v>
      </c>
      <c r="Y86" s="134">
        <v>118.93077</v>
      </c>
      <c r="Z86" s="134">
        <v>138.752565</v>
      </c>
      <c r="AA86" s="134" t="s">
        <v>366</v>
      </c>
      <c r="AB86" s="110"/>
      <c r="AF86" s="53"/>
      <c r="AG86" s="53"/>
      <c r="AH86" s="53"/>
      <c r="AI86" s="53"/>
      <c r="AJ86" s="53" t="s">
        <v>576</v>
      </c>
      <c r="AN86" s="63"/>
      <c r="AO86" s="63"/>
      <c r="AP86" s="63"/>
      <c r="AQ86" s="63"/>
      <c r="AR86" s="101"/>
      <c r="AS86" s="62">
        <v>6286340.7000000002</v>
      </c>
      <c r="AT86" s="62">
        <v>125.726814</v>
      </c>
      <c r="AU86" s="62">
        <v>364.60776060000001</v>
      </c>
      <c r="AV86" s="62">
        <v>490.3345746</v>
      </c>
      <c r="AW86" s="62" t="s">
        <v>52</v>
      </c>
      <c r="AX86" s="62" t="s">
        <v>129</v>
      </c>
      <c r="BA86" s="62"/>
      <c r="BB86" s="62"/>
      <c r="BC86" s="62"/>
      <c r="BD86" s="62"/>
      <c r="BE86" s="62">
        <v>31148.535000000003</v>
      </c>
      <c r="BF86" s="62">
        <v>0.6229707000000001</v>
      </c>
      <c r="BG86" s="62">
        <v>5.2952509499999998</v>
      </c>
      <c r="BH86" s="62">
        <v>5.9182216499999996</v>
      </c>
      <c r="BI86" s="63" t="s">
        <v>154</v>
      </c>
      <c r="BJ86" s="63" t="s">
        <v>129</v>
      </c>
      <c r="BM86" s="63"/>
      <c r="BN86" s="63"/>
      <c r="BO86" s="62">
        <v>6317489.2350000003</v>
      </c>
      <c r="BP86" s="62">
        <v>126.3497847</v>
      </c>
      <c r="BQ86" s="62">
        <v>369.90301155000003</v>
      </c>
      <c r="BR86" s="62">
        <v>496.25279625000002</v>
      </c>
    </row>
    <row r="87" spans="1:70" ht="15" customHeight="1" x14ac:dyDescent="0.2">
      <c r="A87" s="47">
        <v>36970.409722222219</v>
      </c>
      <c r="B87" s="47">
        <v>36975.104166666664</v>
      </c>
      <c r="C87" s="43" t="s">
        <v>262</v>
      </c>
      <c r="D87" s="42" t="s">
        <v>263</v>
      </c>
      <c r="H87" s="62"/>
      <c r="I87" s="62" t="s">
        <v>52</v>
      </c>
      <c r="K87" s="63"/>
      <c r="L87" s="63"/>
      <c r="P87" s="102" t="s">
        <v>133</v>
      </c>
      <c r="Q87" s="47">
        <v>40574.399305555555</v>
      </c>
      <c r="R87" s="47">
        <v>40576.555555555555</v>
      </c>
      <c r="S87" s="36">
        <f t="shared" si="14"/>
        <v>2.15625</v>
      </c>
      <c r="T87" s="42"/>
      <c r="U87" s="132"/>
      <c r="V87" s="133"/>
      <c r="W87" s="134">
        <v>2010496.3499999999</v>
      </c>
      <c r="X87" s="134">
        <v>40.209927</v>
      </c>
      <c r="Y87" s="134">
        <v>5629.3897800000004</v>
      </c>
      <c r="Z87" s="134">
        <v>5669.5997070000003</v>
      </c>
      <c r="AA87" s="134" t="s">
        <v>368</v>
      </c>
      <c r="AB87" s="110"/>
      <c r="AF87" s="53"/>
      <c r="AG87" s="53"/>
      <c r="AH87" s="53"/>
      <c r="AI87" s="53"/>
      <c r="AJ87" s="53" t="s">
        <v>576</v>
      </c>
      <c r="AN87" s="63"/>
      <c r="AO87" s="63"/>
      <c r="AP87" s="63"/>
      <c r="AQ87" s="63"/>
      <c r="AR87" s="101"/>
      <c r="AS87" s="62">
        <v>6711093.4499999993</v>
      </c>
      <c r="AT87" s="62">
        <v>134.221869</v>
      </c>
      <c r="AU87" s="62">
        <v>134.221869</v>
      </c>
      <c r="AV87" s="62">
        <v>268.443738</v>
      </c>
      <c r="AW87" s="62" t="s">
        <v>52</v>
      </c>
      <c r="AX87" s="62" t="s">
        <v>130</v>
      </c>
      <c r="BA87" s="62"/>
      <c r="BB87" s="62"/>
      <c r="BC87" s="62"/>
      <c r="BD87" s="62"/>
      <c r="BE87" s="62">
        <v>424752.75</v>
      </c>
      <c r="BF87" s="62">
        <v>8.4950550000000007</v>
      </c>
      <c r="BG87" s="62">
        <v>8.4950550000000007</v>
      </c>
      <c r="BH87" s="62">
        <v>16.990110000000001</v>
      </c>
      <c r="BI87" s="63" t="s">
        <v>154</v>
      </c>
      <c r="BJ87" s="63" t="s">
        <v>130</v>
      </c>
      <c r="BM87" s="63"/>
      <c r="BN87" s="63"/>
      <c r="BO87" s="62">
        <v>7135846.1999999993</v>
      </c>
      <c r="BP87" s="62">
        <v>142.71692400000001</v>
      </c>
      <c r="BQ87" s="62">
        <v>142.71692400000001</v>
      </c>
      <c r="BR87" s="62">
        <v>285.43384800000001</v>
      </c>
    </row>
    <row r="88" spans="1:70" ht="15" customHeight="1" x14ac:dyDescent="0.2">
      <c r="A88" s="47">
        <v>37188.032638888886</v>
      </c>
      <c r="B88" s="47">
        <v>37188.097222222219</v>
      </c>
      <c r="C88" s="43" t="s">
        <v>264</v>
      </c>
      <c r="D88" s="42" t="s">
        <v>265</v>
      </c>
      <c r="H88" s="62"/>
      <c r="I88" s="62" t="s">
        <v>52</v>
      </c>
      <c r="K88" s="63"/>
      <c r="L88" s="63"/>
      <c r="P88" s="102" t="s">
        <v>134</v>
      </c>
      <c r="Q88" s="47">
        <v>40594.40625</v>
      </c>
      <c r="R88" s="47">
        <v>40596.381944444445</v>
      </c>
      <c r="S88" s="36">
        <f t="shared" si="14"/>
        <v>1.9756944444452529</v>
      </c>
      <c r="T88" s="42"/>
      <c r="U88" s="132"/>
      <c r="V88" s="133"/>
      <c r="W88" s="134">
        <v>12600998.249999998</v>
      </c>
      <c r="X88" s="134">
        <v>252.01996499999996</v>
      </c>
      <c r="Y88" s="134">
        <v>37802.994749999991</v>
      </c>
      <c r="Z88" s="134">
        <v>38055.01471499999</v>
      </c>
      <c r="AA88" s="134" t="s">
        <v>370</v>
      </c>
      <c r="AB88" s="110"/>
      <c r="AC88" s="132"/>
      <c r="AF88" s="53"/>
      <c r="AG88" s="53"/>
      <c r="AH88" s="53"/>
      <c r="AI88" s="53"/>
      <c r="AJ88" s="53" t="s">
        <v>576</v>
      </c>
      <c r="AN88" s="63"/>
      <c r="AO88" s="63"/>
      <c r="AP88" s="63"/>
      <c r="AQ88" s="63"/>
      <c r="AR88" s="101"/>
      <c r="AS88" s="62">
        <v>26617839</v>
      </c>
      <c r="AT88" s="62">
        <v>532.35677999999996</v>
      </c>
      <c r="AU88" s="62">
        <v>532.35677999999996</v>
      </c>
      <c r="AV88" s="62">
        <v>1064.7135599999999</v>
      </c>
      <c r="AW88" s="62" t="s">
        <v>52</v>
      </c>
      <c r="AX88" s="62" t="s">
        <v>131</v>
      </c>
      <c r="BA88" s="62"/>
      <c r="BB88" s="62"/>
      <c r="BC88" s="62"/>
      <c r="BD88" s="62"/>
      <c r="BE88" s="62">
        <v>79287.179999999993</v>
      </c>
      <c r="BF88" s="62">
        <v>1.5857435999999998</v>
      </c>
      <c r="BG88" s="62">
        <v>1.5857435999999998</v>
      </c>
      <c r="BH88" s="62">
        <v>3.1714871999999996</v>
      </c>
      <c r="BI88" s="63" t="s">
        <v>154</v>
      </c>
      <c r="BJ88" s="63" t="s">
        <v>131</v>
      </c>
      <c r="BM88" s="63"/>
      <c r="BN88" s="63"/>
      <c r="BO88" s="62">
        <v>26697126.18</v>
      </c>
      <c r="BP88" s="62">
        <v>533.94252359999996</v>
      </c>
      <c r="BQ88" s="62">
        <v>533.94252359999996</v>
      </c>
      <c r="BR88" s="62">
        <v>1067.8850471999999</v>
      </c>
    </row>
    <row r="89" spans="1:70" ht="15" customHeight="1" x14ac:dyDescent="0.2">
      <c r="A89" s="47">
        <v>37270.361111111109</v>
      </c>
      <c r="B89" s="47">
        <v>37270.604166666664</v>
      </c>
      <c r="C89" s="43" t="s">
        <v>266</v>
      </c>
      <c r="D89" s="42" t="s">
        <v>267</v>
      </c>
      <c r="H89" s="62"/>
      <c r="I89" s="62" t="s">
        <v>52</v>
      </c>
      <c r="K89" s="62"/>
      <c r="L89" s="62"/>
      <c r="P89" s="102" t="s">
        <v>135</v>
      </c>
      <c r="Q89" s="47">
        <v>40652.78125</v>
      </c>
      <c r="R89" s="47">
        <v>40653.368055555555</v>
      </c>
      <c r="S89" s="36">
        <f t="shared" si="14"/>
        <v>0.58680555555474712</v>
      </c>
      <c r="T89" s="42"/>
      <c r="V89" s="133"/>
      <c r="W89" s="134">
        <v>50630527.799999997</v>
      </c>
      <c r="X89" s="134">
        <v>1012.610556</v>
      </c>
      <c r="Y89" s="134">
        <v>2126.4821675999997</v>
      </c>
      <c r="Z89" s="134">
        <v>3139.0927235999998</v>
      </c>
      <c r="AA89" s="134" t="s">
        <v>372</v>
      </c>
      <c r="AB89" s="110"/>
      <c r="AC89" s="132"/>
      <c r="AF89" s="53">
        <v>269010.07499999995</v>
      </c>
      <c r="AG89" s="53">
        <v>5.3802014999999992</v>
      </c>
      <c r="AH89" s="53">
        <v>5.3802014999999992</v>
      </c>
      <c r="AI89" s="53">
        <v>10.760402999999998</v>
      </c>
      <c r="AJ89" s="53" t="s">
        <v>551</v>
      </c>
      <c r="AN89" s="62"/>
      <c r="AO89" s="62"/>
      <c r="AP89" s="62"/>
      <c r="AQ89" s="62"/>
      <c r="AR89" s="127"/>
      <c r="AS89" s="62">
        <v>991089.75</v>
      </c>
      <c r="AT89" s="62">
        <v>19.821795000000002</v>
      </c>
      <c r="AU89" s="62">
        <v>118.93077</v>
      </c>
      <c r="AV89" s="62">
        <v>138.752565</v>
      </c>
      <c r="AW89" s="62" t="s">
        <v>52</v>
      </c>
      <c r="AX89" s="62" t="s">
        <v>132</v>
      </c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M89" s="62"/>
      <c r="BN89" s="62"/>
      <c r="BO89" s="62">
        <v>991089.75</v>
      </c>
      <c r="BP89" s="62">
        <v>19.821795000000002</v>
      </c>
      <c r="BQ89" s="62">
        <v>118.93077</v>
      </c>
      <c r="BR89" s="62">
        <v>138.752565</v>
      </c>
    </row>
    <row r="90" spans="1:70" ht="15" customHeight="1" x14ac:dyDescent="0.2">
      <c r="A90" s="47">
        <v>37272.583333333336</v>
      </c>
      <c r="B90" s="47">
        <v>37273.194444444445</v>
      </c>
      <c r="C90" s="43" t="s">
        <v>268</v>
      </c>
      <c r="D90" s="42" t="s">
        <v>269</v>
      </c>
      <c r="H90" s="62"/>
      <c r="I90" s="62" t="s">
        <v>52</v>
      </c>
      <c r="K90" s="62"/>
      <c r="L90" s="62"/>
      <c r="P90" s="102" t="s">
        <v>136</v>
      </c>
      <c r="Q90" s="47">
        <v>40785.986111111109</v>
      </c>
      <c r="R90" s="47">
        <v>40786.427083333336</v>
      </c>
      <c r="S90" s="36">
        <f t="shared" si="14"/>
        <v>0.44097222222626442</v>
      </c>
      <c r="T90" s="42"/>
      <c r="V90" s="133"/>
      <c r="W90" s="134">
        <v>679604.39999999991</v>
      </c>
      <c r="X90" s="134">
        <v>13.592087999999999</v>
      </c>
      <c r="Y90" s="134">
        <v>13.592087999999999</v>
      </c>
      <c r="Z90" s="134">
        <v>27.184175999999997</v>
      </c>
      <c r="AA90" s="134" t="s">
        <v>374</v>
      </c>
      <c r="AB90" s="110"/>
      <c r="AC90" s="132"/>
      <c r="AF90" s="53">
        <v>566.33699999999999</v>
      </c>
      <c r="AG90" s="53">
        <v>5.2103004000000001E-2</v>
      </c>
      <c r="AH90" s="53">
        <v>1.132674E-2</v>
      </c>
      <c r="AI90" s="53">
        <v>6.3429743999999996E-2</v>
      </c>
      <c r="AJ90" s="53" t="s">
        <v>553</v>
      </c>
      <c r="AN90" s="62"/>
      <c r="AO90" s="62"/>
      <c r="AP90" s="62"/>
      <c r="AQ90" s="62"/>
      <c r="AR90" s="127"/>
      <c r="AS90" s="62">
        <v>2010496.3499999999</v>
      </c>
      <c r="AT90" s="62">
        <v>40.209927</v>
      </c>
      <c r="AU90" s="62">
        <v>5629.3897800000004</v>
      </c>
      <c r="AV90" s="62">
        <v>5669.5997070000003</v>
      </c>
      <c r="AW90" s="62" t="s">
        <v>52</v>
      </c>
      <c r="AX90" s="62" t="s">
        <v>133</v>
      </c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M90" s="62"/>
      <c r="BN90" s="62"/>
      <c r="BO90" s="62">
        <v>2010496.3499999999</v>
      </c>
      <c r="BP90" s="62">
        <v>40.209927</v>
      </c>
      <c r="BQ90" s="62">
        <v>5629.3897800000004</v>
      </c>
      <c r="BR90" s="62">
        <v>5669.5997070000003</v>
      </c>
    </row>
    <row r="91" spans="1:70" ht="15" customHeight="1" x14ac:dyDescent="0.2">
      <c r="A91" s="47">
        <v>37287.229166666664</v>
      </c>
      <c r="B91" s="47">
        <v>37288.534722222219</v>
      </c>
      <c r="C91" s="43" t="s">
        <v>270</v>
      </c>
      <c r="D91" s="42" t="s">
        <v>271</v>
      </c>
      <c r="H91" s="62"/>
      <c r="I91" s="62" t="s">
        <v>52</v>
      </c>
      <c r="K91" s="62"/>
      <c r="L91" s="62"/>
      <c r="P91" s="102" t="s">
        <v>137</v>
      </c>
      <c r="Q91" s="47">
        <v>40897.736111111109</v>
      </c>
      <c r="R91" s="47">
        <v>40898.315972222219</v>
      </c>
      <c r="S91" s="36">
        <f t="shared" si="14"/>
        <v>0.57986111110949423</v>
      </c>
      <c r="T91" s="42"/>
      <c r="V91" s="133"/>
      <c r="W91" s="134">
        <v>971267.95499999996</v>
      </c>
      <c r="X91" s="134">
        <v>19.425359099999998</v>
      </c>
      <c r="Y91" s="134">
        <v>103.925671185</v>
      </c>
      <c r="Z91" s="134">
        <v>123.35103028499999</v>
      </c>
      <c r="AA91" s="134" t="s">
        <v>376</v>
      </c>
      <c r="AB91" s="110"/>
      <c r="AC91" s="132"/>
      <c r="AF91" s="53">
        <v>42815.0772</v>
      </c>
      <c r="AG91" s="53">
        <v>0.85630154400000003</v>
      </c>
      <c r="AH91" s="53">
        <v>9.4193169839999999</v>
      </c>
      <c r="AI91" s="53">
        <v>10.275618528000001</v>
      </c>
      <c r="AJ91" s="53" t="s">
        <v>555</v>
      </c>
      <c r="AN91" s="62"/>
      <c r="AO91" s="62"/>
      <c r="AP91" s="62"/>
      <c r="AQ91" s="62"/>
      <c r="AR91" s="127"/>
      <c r="AS91" s="62">
        <v>12600998.249999998</v>
      </c>
      <c r="AT91" s="62">
        <v>252.01996499999996</v>
      </c>
      <c r="AU91" s="62">
        <v>37802.994749999991</v>
      </c>
      <c r="AV91" s="62">
        <v>38055.01471499999</v>
      </c>
      <c r="AW91" s="62" t="s">
        <v>52</v>
      </c>
      <c r="AX91" s="62" t="s">
        <v>134</v>
      </c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M91" s="62"/>
      <c r="BN91" s="62"/>
      <c r="BO91" s="62">
        <v>12600998.249999998</v>
      </c>
      <c r="BP91" s="62">
        <v>252.01996499999996</v>
      </c>
      <c r="BQ91" s="62">
        <v>37802.994749999991</v>
      </c>
      <c r="BR91" s="62">
        <v>38055.01471499999</v>
      </c>
    </row>
    <row r="92" spans="1:70" ht="15" customHeight="1" x14ac:dyDescent="0.2">
      <c r="A92" s="47">
        <v>37308.222222222219</v>
      </c>
      <c r="B92" s="47">
        <v>37308.534722222219</v>
      </c>
      <c r="C92" s="43" t="s">
        <v>272</v>
      </c>
      <c r="D92" s="42" t="s">
        <v>273</v>
      </c>
      <c r="H92" s="62"/>
      <c r="I92" s="62" t="s">
        <v>52</v>
      </c>
      <c r="K92" s="63"/>
      <c r="L92" s="63"/>
      <c r="N92" s="103"/>
      <c r="P92" s="102" t="s">
        <v>138</v>
      </c>
      <c r="Q92" s="47">
        <v>40920.475694444445</v>
      </c>
      <c r="R92" s="47">
        <v>40921.40625</v>
      </c>
      <c r="S92" s="36">
        <f t="shared" si="14"/>
        <v>0.93055555555474712</v>
      </c>
      <c r="T92" s="42"/>
      <c r="V92" s="133"/>
      <c r="W92" s="134">
        <v>1732991.2200000002</v>
      </c>
      <c r="X92" s="134">
        <v>34.659824400000005</v>
      </c>
      <c r="Y92" s="134">
        <v>398.58798060000004</v>
      </c>
      <c r="Z92" s="134">
        <v>433.24780500000003</v>
      </c>
      <c r="AA92" s="134" t="s">
        <v>378</v>
      </c>
      <c r="AB92" s="110"/>
      <c r="AC92" s="132"/>
      <c r="AF92" s="53"/>
      <c r="AG92" s="53"/>
      <c r="AH92" s="53"/>
      <c r="AI92" s="53"/>
      <c r="AJ92" s="53" t="s">
        <v>576</v>
      </c>
      <c r="AN92" s="63"/>
      <c r="AO92" s="63"/>
      <c r="AP92" s="63"/>
      <c r="AQ92" s="63"/>
      <c r="AR92" s="101"/>
      <c r="AS92" s="62">
        <v>50630527.799999997</v>
      </c>
      <c r="AT92" s="62">
        <v>1012.610556</v>
      </c>
      <c r="AU92" s="62">
        <v>2126.4821675999997</v>
      </c>
      <c r="AV92" s="62">
        <v>3139.0927235999998</v>
      </c>
      <c r="AW92" s="62" t="s">
        <v>52</v>
      </c>
      <c r="AX92" s="62" t="s">
        <v>135</v>
      </c>
      <c r="BA92" s="62"/>
      <c r="BB92" s="62"/>
      <c r="BC92" s="62"/>
      <c r="BD92" s="62"/>
      <c r="BE92" s="62">
        <v>269010.07499999995</v>
      </c>
      <c r="BF92" s="62">
        <v>5.3802014999999992</v>
      </c>
      <c r="BG92" s="62">
        <v>5.3802014999999992</v>
      </c>
      <c r="BH92" s="62">
        <v>10.760402999999998</v>
      </c>
      <c r="BI92" s="101" t="s">
        <v>154</v>
      </c>
      <c r="BJ92" s="63" t="s">
        <v>135</v>
      </c>
      <c r="BM92" s="63"/>
      <c r="BN92" s="63"/>
      <c r="BO92" s="62">
        <v>50899537.875</v>
      </c>
      <c r="BP92" s="62">
        <v>1017.9907575</v>
      </c>
      <c r="BQ92" s="62">
        <v>2131.8623690999998</v>
      </c>
      <c r="BR92" s="62">
        <v>3149.8531266</v>
      </c>
    </row>
    <row r="93" spans="1:70" ht="15" customHeight="1" x14ac:dyDescent="0.2">
      <c r="A93" s="47">
        <v>37316.90625</v>
      </c>
      <c r="B93" s="47">
        <v>37317.975694444445</v>
      </c>
      <c r="C93" s="43" t="s">
        <v>274</v>
      </c>
      <c r="D93" s="42" t="s">
        <v>275</v>
      </c>
      <c r="H93" s="62"/>
      <c r="I93" s="62" t="s">
        <v>52</v>
      </c>
      <c r="K93" s="63"/>
      <c r="L93" s="63"/>
      <c r="M93" s="100"/>
      <c r="N93" s="100"/>
      <c r="O93" s="109"/>
      <c r="P93" s="102" t="s">
        <v>139</v>
      </c>
      <c r="Q93" s="47">
        <v>40925.270833333336</v>
      </c>
      <c r="R93" s="47">
        <v>40925.673611111109</v>
      </c>
      <c r="S93" s="36">
        <f t="shared" si="14"/>
        <v>0.40277777777373558</v>
      </c>
      <c r="T93" s="42"/>
      <c r="V93" s="133"/>
      <c r="W93" s="134">
        <v>1540436.64</v>
      </c>
      <c r="X93" s="134">
        <v>30.808732799999998</v>
      </c>
      <c r="Y93" s="134">
        <v>862.64451839999992</v>
      </c>
      <c r="Z93" s="134">
        <v>893.45325119999995</v>
      </c>
      <c r="AA93" s="134" t="s">
        <v>380</v>
      </c>
      <c r="AB93" s="110"/>
      <c r="AC93" s="132"/>
      <c r="AF93" s="53"/>
      <c r="AG93" s="53"/>
      <c r="AH93" s="53"/>
      <c r="AI93" s="53"/>
      <c r="AJ93" s="53" t="s">
        <v>576</v>
      </c>
      <c r="AN93" s="63"/>
      <c r="AO93" s="63"/>
      <c r="AP93" s="63"/>
      <c r="AQ93" s="63"/>
      <c r="AR93" s="101"/>
      <c r="AS93" s="62">
        <v>679604.39999999991</v>
      </c>
      <c r="AT93" s="62">
        <v>13.592087999999999</v>
      </c>
      <c r="AU93" s="62">
        <v>13.592087999999999</v>
      </c>
      <c r="AV93" s="62">
        <v>27.184175999999997</v>
      </c>
      <c r="AW93" s="62" t="s">
        <v>52</v>
      </c>
      <c r="AX93" s="62" t="s">
        <v>136</v>
      </c>
      <c r="BA93" s="62"/>
      <c r="BB93" s="62"/>
      <c r="BC93" s="62"/>
      <c r="BD93" s="62"/>
      <c r="BE93" s="62">
        <v>566.33699999999999</v>
      </c>
      <c r="BF93" s="62">
        <v>5.2103004000000001E-2</v>
      </c>
      <c r="BG93" s="62">
        <v>1.132674E-2</v>
      </c>
      <c r="BH93" s="62">
        <v>6.3429743999999996E-2</v>
      </c>
      <c r="BI93" s="101" t="s">
        <v>154</v>
      </c>
      <c r="BJ93" s="63" t="s">
        <v>136</v>
      </c>
      <c r="BM93" s="63"/>
      <c r="BN93" s="63"/>
      <c r="BO93" s="62">
        <v>680170.73699999996</v>
      </c>
      <c r="BP93" s="62">
        <v>13.644191003999998</v>
      </c>
      <c r="BQ93" s="62">
        <v>13.603414739999998</v>
      </c>
      <c r="BR93" s="62">
        <v>27.247605743999998</v>
      </c>
    </row>
    <row r="94" spans="1:70" ht="15" customHeight="1" x14ac:dyDescent="0.2">
      <c r="A94" s="47">
        <v>37531.107638888891</v>
      </c>
      <c r="B94" s="47">
        <v>37531.451388888891</v>
      </c>
      <c r="C94" s="43" t="s">
        <v>276</v>
      </c>
      <c r="D94" s="42" t="s">
        <v>277</v>
      </c>
      <c r="H94" s="62"/>
      <c r="I94" s="62" t="s">
        <v>52</v>
      </c>
      <c r="K94" s="63"/>
      <c r="L94" s="63"/>
      <c r="P94" s="102" t="s">
        <v>140</v>
      </c>
      <c r="Q94" s="47">
        <v>40930.684027777781</v>
      </c>
      <c r="R94" s="47">
        <v>40932.413194444445</v>
      </c>
      <c r="S94" s="36">
        <f t="shared" si="14"/>
        <v>1.7291666666642413</v>
      </c>
      <c r="T94" s="42"/>
      <c r="V94" s="133"/>
      <c r="W94" s="134">
        <v>31460020.349999998</v>
      </c>
      <c r="X94" s="134">
        <v>629.20040700000004</v>
      </c>
      <c r="Y94" s="134">
        <v>12584.00814</v>
      </c>
      <c r="Z94" s="134">
        <v>13213.208547</v>
      </c>
      <c r="AA94" s="134" t="s">
        <v>382</v>
      </c>
      <c r="AB94" s="110"/>
      <c r="AC94" s="132"/>
      <c r="AF94" s="53">
        <v>247092.83309999996</v>
      </c>
      <c r="AG94" s="53">
        <v>4.9418566619999993</v>
      </c>
      <c r="AH94" s="53">
        <v>153.19755652199999</v>
      </c>
      <c r="AI94" s="53">
        <v>158.13941318399998</v>
      </c>
      <c r="AJ94" s="53" t="s">
        <v>557</v>
      </c>
      <c r="AN94" s="63"/>
      <c r="AO94" s="63"/>
      <c r="AP94" s="63"/>
      <c r="AQ94" s="63"/>
      <c r="AR94" s="101"/>
      <c r="AS94" s="62">
        <v>971267.95499999996</v>
      </c>
      <c r="AT94" s="62">
        <v>19.425359099999998</v>
      </c>
      <c r="AU94" s="62">
        <v>19.425359099999998</v>
      </c>
      <c r="AV94" s="62">
        <v>38.850718199999996</v>
      </c>
      <c r="AW94" s="62" t="s">
        <v>52</v>
      </c>
      <c r="AX94" s="62" t="s">
        <v>137</v>
      </c>
      <c r="BA94" s="62"/>
      <c r="BB94" s="62"/>
      <c r="BC94" s="62"/>
      <c r="BD94" s="62"/>
      <c r="BE94" s="62">
        <v>42815.0772</v>
      </c>
      <c r="BF94" s="62">
        <v>0.85630154400000003</v>
      </c>
      <c r="BG94" s="62">
        <v>9.4193169839999999</v>
      </c>
      <c r="BH94" s="62">
        <v>10.275618528000001</v>
      </c>
      <c r="BI94" s="101" t="s">
        <v>154</v>
      </c>
      <c r="BJ94" s="63" t="s">
        <v>137</v>
      </c>
      <c r="BM94" s="63"/>
      <c r="BN94" s="63"/>
      <c r="BO94" s="62">
        <v>1014083.0322</v>
      </c>
      <c r="BP94" s="62">
        <v>20.281660643999999</v>
      </c>
      <c r="BQ94" s="62">
        <v>28.844676084</v>
      </c>
      <c r="BR94" s="62">
        <v>49.126336727999998</v>
      </c>
    </row>
    <row r="95" spans="1:70" ht="15" customHeight="1" x14ac:dyDescent="0.2">
      <c r="A95" s="47">
        <v>37652.336805555555</v>
      </c>
      <c r="B95" s="47">
        <v>37652.736111111109</v>
      </c>
      <c r="C95" s="43" t="s">
        <v>278</v>
      </c>
      <c r="D95" s="42" t="s">
        <v>279</v>
      </c>
      <c r="H95" s="62"/>
      <c r="I95" s="62" t="s">
        <v>52</v>
      </c>
      <c r="K95" s="63"/>
      <c r="L95" s="63"/>
      <c r="P95" s="102" t="s">
        <v>141</v>
      </c>
      <c r="Q95" s="92">
        <v>40970.631944444445</v>
      </c>
      <c r="R95" s="92">
        <v>40972.277777777781</v>
      </c>
      <c r="S95" s="36">
        <f t="shared" si="14"/>
        <v>1.6458333333357587</v>
      </c>
      <c r="T95" s="54"/>
      <c r="V95" s="133"/>
      <c r="W95" s="53">
        <v>19793478.149999999</v>
      </c>
      <c r="X95" s="53">
        <v>395.86956300000003</v>
      </c>
      <c r="Y95" s="53">
        <v>1444.9239049499997</v>
      </c>
      <c r="Z95" s="53">
        <v>1840.7934679499997</v>
      </c>
      <c r="AA95" s="53" t="s">
        <v>384</v>
      </c>
      <c r="AB95" s="110"/>
      <c r="AC95" s="132"/>
      <c r="AF95" s="53">
        <v>59691.919800000003</v>
      </c>
      <c r="AG95" s="53">
        <v>1.1938383960000001</v>
      </c>
      <c r="AH95" s="53">
        <v>16.116818346000002</v>
      </c>
      <c r="AI95" s="53">
        <v>17.310656742000003</v>
      </c>
      <c r="AJ95" s="53" t="s">
        <v>559</v>
      </c>
      <c r="AN95" s="63"/>
      <c r="AO95" s="63"/>
      <c r="AP95" s="63"/>
      <c r="AQ95" s="63"/>
      <c r="AR95" s="101"/>
      <c r="AS95" s="62">
        <v>1732991.2200000002</v>
      </c>
      <c r="AT95" s="62">
        <v>34.659824400000005</v>
      </c>
      <c r="AU95" s="62">
        <v>398.58798060000004</v>
      </c>
      <c r="AV95" s="62">
        <v>433.24780500000003</v>
      </c>
      <c r="AW95" s="62" t="s">
        <v>52</v>
      </c>
      <c r="AX95" s="62" t="s">
        <v>138</v>
      </c>
      <c r="BA95" s="62"/>
      <c r="BB95" s="62"/>
      <c r="BC95" s="62"/>
      <c r="BD95" s="62"/>
      <c r="BE95" s="62"/>
      <c r="BF95" s="62"/>
      <c r="BG95" s="62"/>
      <c r="BH95" s="62"/>
      <c r="BI95" s="101"/>
      <c r="BJ95" s="63"/>
      <c r="BM95" s="63"/>
      <c r="BN95" s="63"/>
      <c r="BO95" s="62">
        <v>1732991.2200000002</v>
      </c>
      <c r="BP95" s="62">
        <v>34.659824400000005</v>
      </c>
      <c r="BQ95" s="62">
        <v>398.58798060000004</v>
      </c>
      <c r="BR95" s="62">
        <v>433.24780500000003</v>
      </c>
    </row>
    <row r="96" spans="1:70" ht="15" customHeight="1" x14ac:dyDescent="0.2">
      <c r="A96" s="47">
        <v>37684.680555555555</v>
      </c>
      <c r="B96" s="47">
        <v>37688.496527777781</v>
      </c>
      <c r="C96" s="43" t="s">
        <v>280</v>
      </c>
      <c r="D96" s="42" t="s">
        <v>281</v>
      </c>
      <c r="H96" s="62"/>
      <c r="I96" s="62" t="s">
        <v>52</v>
      </c>
      <c r="K96" s="63"/>
      <c r="L96" s="63"/>
      <c r="P96" s="102" t="s">
        <v>142</v>
      </c>
      <c r="Q96" s="92">
        <v>41108.868055555555</v>
      </c>
      <c r="R96" s="92">
        <v>41109.128472222219</v>
      </c>
      <c r="S96" s="36">
        <f t="shared" si="14"/>
        <v>0.26041666666424135</v>
      </c>
      <c r="T96" s="54"/>
      <c r="V96" s="133"/>
      <c r="W96" s="53">
        <v>12062978.1</v>
      </c>
      <c r="X96" s="53">
        <v>241.25956199999999</v>
      </c>
      <c r="Y96" s="53">
        <v>241.25956199999999</v>
      </c>
      <c r="Z96" s="53">
        <v>482.51912399999998</v>
      </c>
      <c r="AA96" s="53" t="s">
        <v>386</v>
      </c>
      <c r="AB96" s="110"/>
      <c r="AC96" s="132"/>
      <c r="AF96" s="53">
        <v>200370.03059999997</v>
      </c>
      <c r="AG96" s="53">
        <v>4.0074006119999996</v>
      </c>
      <c r="AH96" s="53">
        <v>4.0074006119999996</v>
      </c>
      <c r="AI96" s="53">
        <v>8.0148012239999993</v>
      </c>
      <c r="AJ96" s="53" t="s">
        <v>561</v>
      </c>
      <c r="AN96" s="63"/>
      <c r="AO96" s="63"/>
      <c r="AP96" s="63"/>
      <c r="AQ96" s="63"/>
      <c r="AR96" s="101"/>
      <c r="AS96" s="62">
        <v>1540436.64</v>
      </c>
      <c r="AT96" s="62">
        <v>30.808732799999998</v>
      </c>
      <c r="AU96" s="62">
        <v>862.64451839999992</v>
      </c>
      <c r="AV96" s="62">
        <v>893.45325119999995</v>
      </c>
      <c r="AW96" s="62" t="s">
        <v>52</v>
      </c>
      <c r="AX96" s="62" t="s">
        <v>139</v>
      </c>
      <c r="BA96" s="62"/>
      <c r="BB96" s="62"/>
      <c r="BC96" s="62"/>
      <c r="BD96" s="62"/>
      <c r="BE96" s="62"/>
      <c r="BF96" s="62"/>
      <c r="BG96" s="62"/>
      <c r="BH96" s="62"/>
      <c r="BI96" s="101"/>
      <c r="BJ96" s="63"/>
      <c r="BM96" s="63"/>
      <c r="BN96" s="63"/>
      <c r="BO96" s="62">
        <v>1540436.64</v>
      </c>
      <c r="BP96" s="62">
        <v>30.808732799999998</v>
      </c>
      <c r="BQ96" s="62">
        <v>862.64451839999992</v>
      </c>
      <c r="BR96" s="62">
        <v>893.45325119999995</v>
      </c>
    </row>
    <row r="97" spans="1:70" ht="15" customHeight="1" x14ac:dyDescent="0.2">
      <c r="A97" s="47">
        <v>37694.569444444445</v>
      </c>
      <c r="B97" s="47">
        <v>37696.798611111109</v>
      </c>
      <c r="C97" s="43" t="s">
        <v>282</v>
      </c>
      <c r="D97" s="42" t="s">
        <v>283</v>
      </c>
      <c r="H97" s="62"/>
      <c r="I97" s="62"/>
      <c r="J97" s="63"/>
      <c r="K97" s="63"/>
      <c r="L97" s="63"/>
      <c r="P97" s="102" t="s">
        <v>143</v>
      </c>
      <c r="Q97" s="92">
        <v>41263.701388888891</v>
      </c>
      <c r="R97" s="92">
        <v>41264.465277777781</v>
      </c>
      <c r="S97" s="36">
        <f t="shared" si="14"/>
        <v>0.76388888889050577</v>
      </c>
      <c r="T97" s="54"/>
      <c r="V97" s="133"/>
      <c r="W97" s="53"/>
      <c r="X97" s="53"/>
      <c r="Y97" s="53"/>
      <c r="Z97" s="53">
        <v>0</v>
      </c>
      <c r="AA97" s="53" t="s">
        <v>388</v>
      </c>
      <c r="AB97" s="110"/>
      <c r="AC97" s="132"/>
      <c r="AF97" s="53">
        <v>0</v>
      </c>
      <c r="AG97" s="53"/>
      <c r="AH97" s="53"/>
      <c r="AI97" s="53"/>
      <c r="AJ97" s="53" t="s">
        <v>563</v>
      </c>
      <c r="AN97" s="63"/>
      <c r="AO97" s="63"/>
      <c r="AP97" s="63"/>
      <c r="AQ97" s="63"/>
      <c r="AR97" s="101"/>
      <c r="AS97" s="62">
        <v>31460020.349999998</v>
      </c>
      <c r="AT97" s="62">
        <v>629.20040700000004</v>
      </c>
      <c r="AU97" s="62">
        <v>12584.00814</v>
      </c>
      <c r="AV97" s="62">
        <v>13213.208547</v>
      </c>
      <c r="AW97" s="62" t="s">
        <v>52</v>
      </c>
      <c r="AX97" s="62" t="s">
        <v>140</v>
      </c>
      <c r="BA97" s="62"/>
      <c r="BB97" s="62"/>
      <c r="BC97" s="62"/>
      <c r="BD97" s="62"/>
      <c r="BE97" s="62">
        <v>247092.83309999996</v>
      </c>
      <c r="BF97" s="62">
        <v>4.9418566619999993</v>
      </c>
      <c r="BG97" s="62">
        <v>153.19755652199999</v>
      </c>
      <c r="BH97" s="62">
        <v>158.13941318399998</v>
      </c>
      <c r="BI97" s="101" t="s">
        <v>154</v>
      </c>
      <c r="BJ97" s="63" t="s">
        <v>140</v>
      </c>
      <c r="BM97" s="63"/>
      <c r="BN97" s="63"/>
      <c r="BO97" s="62">
        <v>31707113.183099996</v>
      </c>
      <c r="BP97" s="62">
        <v>634.142263662</v>
      </c>
      <c r="BQ97" s="62">
        <v>12737.205696522</v>
      </c>
      <c r="BR97" s="62">
        <v>13371.347960184001</v>
      </c>
    </row>
    <row r="98" spans="1:70" ht="15" customHeight="1" x14ac:dyDescent="0.2">
      <c r="A98" s="47">
        <v>37715.690972222219</v>
      </c>
      <c r="B98" s="47">
        <v>37716.079861111109</v>
      </c>
      <c r="C98" s="43" t="s">
        <v>284</v>
      </c>
      <c r="D98" s="42" t="s">
        <v>285</v>
      </c>
      <c r="H98" s="62"/>
      <c r="I98" s="62"/>
      <c r="J98" s="63"/>
      <c r="K98" s="63"/>
      <c r="L98" s="63"/>
      <c r="P98" s="102" t="s">
        <v>144</v>
      </c>
      <c r="Q98" s="92">
        <v>41286.947916666664</v>
      </c>
      <c r="R98" s="92">
        <v>41287.451388888891</v>
      </c>
      <c r="S98" s="36">
        <f t="shared" si="14"/>
        <v>0.50347222222626442</v>
      </c>
      <c r="T98" s="54"/>
      <c r="V98" s="133"/>
      <c r="W98" s="53"/>
      <c r="X98" s="53"/>
      <c r="Y98" s="53"/>
      <c r="Z98" s="53">
        <v>0</v>
      </c>
      <c r="AA98" s="53" t="s">
        <v>390</v>
      </c>
      <c r="AB98" s="110"/>
      <c r="AC98" s="132"/>
      <c r="AF98" s="53"/>
      <c r="AG98" s="53"/>
      <c r="AH98" s="53"/>
      <c r="AI98" s="53"/>
      <c r="AJ98" s="53" t="s">
        <v>576</v>
      </c>
      <c r="AN98" s="63"/>
      <c r="AO98" s="63"/>
      <c r="AP98" s="63"/>
      <c r="AQ98" s="63"/>
      <c r="AR98" s="101"/>
      <c r="AS98" s="62">
        <v>19793478.149999999</v>
      </c>
      <c r="AT98" s="62">
        <v>395.86956300000003</v>
      </c>
      <c r="AU98" s="62">
        <v>1444.9239049499997</v>
      </c>
      <c r="AV98" s="62">
        <v>1840.7934679499997</v>
      </c>
      <c r="AW98" s="62" t="s">
        <v>52</v>
      </c>
      <c r="AX98" s="62" t="s">
        <v>141</v>
      </c>
      <c r="BA98" s="62"/>
      <c r="BB98" s="62"/>
      <c r="BC98" s="62"/>
      <c r="BD98" s="62"/>
      <c r="BE98" s="62">
        <v>59691.919800000003</v>
      </c>
      <c r="BF98" s="62">
        <v>1.1938383960000001</v>
      </c>
      <c r="BG98" s="62">
        <v>16.116818346000002</v>
      </c>
      <c r="BH98" s="62">
        <v>17.310656742000003</v>
      </c>
      <c r="BI98" s="101" t="s">
        <v>154</v>
      </c>
      <c r="BJ98" s="63" t="s">
        <v>141</v>
      </c>
      <c r="BM98" s="63"/>
      <c r="BN98" s="63"/>
      <c r="BO98" s="62">
        <v>19853170.069799997</v>
      </c>
      <c r="BP98" s="62">
        <v>397.06340139600002</v>
      </c>
      <c r="BQ98" s="62">
        <v>1461.0407232959997</v>
      </c>
      <c r="BR98" s="62">
        <v>1858.1041246919997</v>
      </c>
    </row>
    <row r="99" spans="1:70" ht="15" customHeight="1" x14ac:dyDescent="0.2">
      <c r="A99" s="47">
        <v>37990.677083333336</v>
      </c>
      <c r="B99" s="47">
        <v>37991.177083333336</v>
      </c>
      <c r="C99" s="43" t="s">
        <v>286</v>
      </c>
      <c r="D99" s="42" t="s">
        <v>287</v>
      </c>
      <c r="H99" s="62"/>
      <c r="I99" s="62"/>
      <c r="J99" s="63"/>
      <c r="K99" s="63"/>
      <c r="L99" s="63"/>
      <c r="P99" s="102" t="s">
        <v>145</v>
      </c>
      <c r="Q99" s="92">
        <v>41301.520833333336</v>
      </c>
      <c r="R99" s="92">
        <v>41302.236111111109</v>
      </c>
      <c r="S99" s="36">
        <f t="shared" si="14"/>
        <v>0.71527777777373558</v>
      </c>
      <c r="T99" s="54"/>
      <c r="V99" s="133"/>
      <c r="W99" s="128"/>
      <c r="X99" s="128"/>
      <c r="Y99" s="128"/>
      <c r="Z99" s="128">
        <v>0</v>
      </c>
      <c r="AA99" s="128" t="s">
        <v>392</v>
      </c>
      <c r="AB99" s="110"/>
      <c r="AC99" s="132"/>
      <c r="AF99" s="53">
        <v>0</v>
      </c>
      <c r="AG99" s="53"/>
      <c r="AH99" s="53"/>
      <c r="AI99" s="53"/>
      <c r="AJ99" s="53" t="s">
        <v>565</v>
      </c>
      <c r="AN99" s="63"/>
      <c r="AO99" s="63"/>
      <c r="AP99" s="63"/>
      <c r="AQ99" s="63"/>
      <c r="AR99" s="101"/>
      <c r="AS99" s="62">
        <v>12062978.1</v>
      </c>
      <c r="AT99" s="62">
        <v>241.25956199999999</v>
      </c>
      <c r="AU99" s="62">
        <v>241.25956199999999</v>
      </c>
      <c r="AV99" s="62">
        <v>482.51912399999998</v>
      </c>
      <c r="AW99" s="62" t="s">
        <v>52</v>
      </c>
      <c r="AX99" s="62" t="s">
        <v>142</v>
      </c>
      <c r="BA99" s="62"/>
      <c r="BB99" s="62"/>
      <c r="BC99" s="62"/>
      <c r="BD99" s="62"/>
      <c r="BE99" s="62">
        <v>200370.03059999997</v>
      </c>
      <c r="BF99" s="62">
        <v>4.0074006119999996</v>
      </c>
      <c r="BG99" s="62">
        <v>4.0074006119999996</v>
      </c>
      <c r="BH99" s="62">
        <v>8.0148012239999993</v>
      </c>
      <c r="BI99" s="101" t="s">
        <v>154</v>
      </c>
      <c r="BJ99" s="63" t="s">
        <v>142</v>
      </c>
      <c r="BM99" s="63"/>
      <c r="BN99" s="63"/>
      <c r="BO99" s="62">
        <v>12263348.1306</v>
      </c>
      <c r="BP99" s="62">
        <v>245.26696261199999</v>
      </c>
      <c r="BQ99" s="62">
        <v>245.26696261199999</v>
      </c>
      <c r="BR99" s="62">
        <v>490.53392522399997</v>
      </c>
    </row>
    <row r="100" spans="1:70" ht="15" customHeight="1" x14ac:dyDescent="0.2">
      <c r="A100" s="47">
        <v>38003.236111111109</v>
      </c>
      <c r="B100" s="47">
        <v>38004.208333333336</v>
      </c>
      <c r="C100" s="43" t="s">
        <v>288</v>
      </c>
      <c r="D100" s="42" t="s">
        <v>289</v>
      </c>
      <c r="H100" s="62"/>
      <c r="I100" s="62"/>
      <c r="J100" s="63"/>
      <c r="K100" s="63"/>
      <c r="L100" s="63"/>
      <c r="P100" s="102" t="s">
        <v>146</v>
      </c>
      <c r="Q100" s="92">
        <v>41304.472222222219</v>
      </c>
      <c r="R100" s="92">
        <v>41304.885416666664</v>
      </c>
      <c r="S100" s="36">
        <f t="shared" si="14"/>
        <v>0.41319444444525288</v>
      </c>
      <c r="T100" s="54"/>
      <c r="V100" s="133"/>
      <c r="W100" s="128"/>
      <c r="X100" s="128"/>
      <c r="Y100" s="128"/>
      <c r="Z100" s="128">
        <v>0</v>
      </c>
      <c r="AA100" s="128" t="s">
        <v>394</v>
      </c>
      <c r="AB100" s="110"/>
      <c r="AF100" s="53">
        <v>0</v>
      </c>
      <c r="AG100" s="53"/>
      <c r="AH100" s="53"/>
      <c r="AI100" s="53"/>
      <c r="AJ100" s="53" t="s">
        <v>567</v>
      </c>
      <c r="AN100" s="63"/>
      <c r="AO100" s="63"/>
      <c r="AP100" s="63"/>
      <c r="AQ100" s="63"/>
      <c r="AR100" s="101"/>
      <c r="AS100" s="62"/>
      <c r="AT100" s="62"/>
      <c r="AU100" s="62"/>
      <c r="AV100" s="62"/>
      <c r="AW100" s="62" t="s">
        <v>52</v>
      </c>
      <c r="AX100" s="62" t="s">
        <v>143</v>
      </c>
      <c r="BA100" s="62"/>
      <c r="BB100" s="62"/>
      <c r="BC100" s="62"/>
      <c r="BD100" s="62"/>
      <c r="BE100" s="62">
        <v>0</v>
      </c>
      <c r="BF100" s="62"/>
      <c r="BG100" s="62"/>
      <c r="BH100" s="62"/>
      <c r="BI100" s="101" t="s">
        <v>154</v>
      </c>
      <c r="BJ100" s="63" t="s">
        <v>143</v>
      </c>
      <c r="BM100" s="63"/>
      <c r="BN100" s="63"/>
      <c r="BO100" s="62">
        <v>0</v>
      </c>
      <c r="BP100" s="62">
        <v>0</v>
      </c>
      <c r="BQ100" s="62">
        <v>0</v>
      </c>
      <c r="BR100" s="62">
        <v>0</v>
      </c>
    </row>
    <row r="101" spans="1:70" ht="15" customHeight="1" x14ac:dyDescent="0.2">
      <c r="A101" s="47">
        <v>38036.753472222219</v>
      </c>
      <c r="B101" s="47">
        <v>38039.340277777781</v>
      </c>
      <c r="C101" s="43" t="s">
        <v>290</v>
      </c>
      <c r="D101" s="42" t="s">
        <v>291</v>
      </c>
      <c r="H101" s="62"/>
      <c r="I101" s="62"/>
      <c r="J101" s="63"/>
      <c r="K101" s="63"/>
      <c r="L101" s="63"/>
      <c r="P101" s="102" t="s">
        <v>147</v>
      </c>
      <c r="Q101" s="92">
        <v>41312.315972222219</v>
      </c>
      <c r="R101" s="92">
        <v>41313.364583333336</v>
      </c>
      <c r="S101" s="36">
        <f t="shared" si="14"/>
        <v>1.0486111111167702</v>
      </c>
      <c r="T101" s="54"/>
      <c r="V101" s="133"/>
      <c r="W101" s="128"/>
      <c r="X101" s="128"/>
      <c r="Y101" s="128"/>
      <c r="Z101" s="128">
        <v>0</v>
      </c>
      <c r="AA101" s="128" t="s">
        <v>396</v>
      </c>
      <c r="AB101" s="110"/>
      <c r="AF101" s="53">
        <v>0</v>
      </c>
      <c r="AG101" s="53"/>
      <c r="AH101" s="53"/>
      <c r="AI101" s="53"/>
      <c r="AJ101" s="53" t="s">
        <v>569</v>
      </c>
      <c r="AN101" s="63"/>
      <c r="AO101" s="63"/>
      <c r="AP101" s="63"/>
      <c r="AQ101" s="63"/>
      <c r="AR101" s="101"/>
      <c r="AS101" s="62"/>
      <c r="AT101" s="62"/>
      <c r="AU101" s="62"/>
      <c r="AV101" s="62"/>
      <c r="AW101" s="62" t="s">
        <v>52</v>
      </c>
      <c r="AX101" s="62" t="s">
        <v>144</v>
      </c>
      <c r="BA101" s="62"/>
      <c r="BB101" s="62"/>
      <c r="BC101" s="62"/>
      <c r="BD101" s="62"/>
      <c r="BE101" s="62"/>
      <c r="BF101" s="62"/>
      <c r="BG101" s="62"/>
      <c r="BH101" s="62"/>
      <c r="BI101" s="101"/>
      <c r="BJ101" s="63"/>
      <c r="BM101" s="63"/>
      <c r="BN101" s="63"/>
      <c r="BO101" s="62">
        <v>0</v>
      </c>
      <c r="BP101" s="62">
        <v>0</v>
      </c>
      <c r="BQ101" s="62">
        <v>0</v>
      </c>
      <c r="BR101" s="62">
        <v>0</v>
      </c>
    </row>
    <row r="102" spans="1:70" ht="15" customHeight="1" x14ac:dyDescent="0.2">
      <c r="A102" s="47">
        <v>38353.704861111109</v>
      </c>
      <c r="B102" s="47">
        <v>38354.003472222219</v>
      </c>
      <c r="C102" s="43" t="s">
        <v>292</v>
      </c>
      <c r="D102" s="42" t="s">
        <v>38</v>
      </c>
      <c r="H102" s="62"/>
      <c r="I102" s="62"/>
      <c r="J102" s="63"/>
      <c r="K102" s="63"/>
      <c r="L102" s="63"/>
      <c r="P102" s="102" t="s">
        <v>148</v>
      </c>
      <c r="Q102" s="92">
        <v>41342.402777777781</v>
      </c>
      <c r="R102" s="92">
        <v>41344.260416666664</v>
      </c>
      <c r="S102" s="36">
        <f t="shared" si="14"/>
        <v>1.8576388888832298</v>
      </c>
      <c r="T102" s="54"/>
      <c r="V102" s="133"/>
      <c r="W102" s="128"/>
      <c r="X102" s="128"/>
      <c r="Y102" s="128"/>
      <c r="Z102" s="128">
        <v>0</v>
      </c>
      <c r="AA102" s="128" t="s">
        <v>398</v>
      </c>
      <c r="AB102" s="110"/>
      <c r="AF102" s="53">
        <v>0</v>
      </c>
      <c r="AG102" s="53"/>
      <c r="AH102" s="53"/>
      <c r="AI102" s="53"/>
      <c r="AJ102" s="53" t="s">
        <v>571</v>
      </c>
      <c r="AN102" s="63"/>
      <c r="AO102" s="63"/>
      <c r="AP102" s="63"/>
      <c r="AQ102" s="63"/>
      <c r="AR102" s="101"/>
      <c r="AS102" s="62"/>
      <c r="AT102" s="62"/>
      <c r="AU102" s="62"/>
      <c r="AV102" s="62"/>
      <c r="AW102" s="62" t="s">
        <v>52</v>
      </c>
      <c r="AX102" s="62" t="s">
        <v>145</v>
      </c>
      <c r="BA102" s="62"/>
      <c r="BB102" s="62"/>
      <c r="BC102" s="62"/>
      <c r="BD102" s="62"/>
      <c r="BE102" s="62">
        <v>0</v>
      </c>
      <c r="BF102" s="62"/>
      <c r="BG102" s="62"/>
      <c r="BH102" s="62"/>
      <c r="BI102" s="101" t="s">
        <v>154</v>
      </c>
      <c r="BJ102" s="63" t="s">
        <v>145</v>
      </c>
      <c r="BM102" s="63"/>
      <c r="BN102" s="63"/>
      <c r="BO102" s="62">
        <v>0</v>
      </c>
      <c r="BP102" s="62">
        <v>0</v>
      </c>
      <c r="BQ102" s="62">
        <v>0</v>
      </c>
      <c r="BR102" s="62">
        <v>0</v>
      </c>
    </row>
    <row r="103" spans="1:70" ht="15" customHeight="1" x14ac:dyDescent="0.2">
      <c r="A103" s="47">
        <v>38355.5625</v>
      </c>
      <c r="B103" s="47">
        <v>38356.003472222219</v>
      </c>
      <c r="C103" s="43" t="s">
        <v>293</v>
      </c>
      <c r="D103" s="42" t="s">
        <v>39</v>
      </c>
      <c r="H103" s="62"/>
      <c r="I103" s="62"/>
      <c r="J103" s="63"/>
      <c r="K103" s="63"/>
      <c r="L103" s="63"/>
      <c r="M103" s="103"/>
      <c r="N103" s="103"/>
      <c r="P103" s="102" t="s">
        <v>149</v>
      </c>
      <c r="Q103" s="92">
        <v>41378.28125</v>
      </c>
      <c r="R103" s="92">
        <v>41378.506944444445</v>
      </c>
      <c r="S103" s="36">
        <f t="shared" si="14"/>
        <v>0.22569444444525288</v>
      </c>
      <c r="T103" s="54"/>
      <c r="V103" s="133"/>
      <c r="W103" s="128"/>
      <c r="X103" s="128"/>
      <c r="Y103" s="128"/>
      <c r="Z103" s="128">
        <v>0</v>
      </c>
      <c r="AA103" s="128" t="s">
        <v>400</v>
      </c>
      <c r="AB103" s="110"/>
      <c r="AF103" s="53">
        <v>0</v>
      </c>
      <c r="AG103" s="53"/>
      <c r="AH103" s="53"/>
      <c r="AI103" s="53"/>
      <c r="AJ103" s="53" t="s">
        <v>573</v>
      </c>
      <c r="AN103" s="63"/>
      <c r="AO103" s="63"/>
      <c r="AP103" s="63"/>
      <c r="AQ103" s="63"/>
      <c r="AR103" s="101"/>
      <c r="AS103" s="62"/>
      <c r="AT103" s="62"/>
      <c r="AU103" s="62"/>
      <c r="AV103" s="62"/>
      <c r="AW103" s="62" t="s">
        <v>52</v>
      </c>
      <c r="AX103" s="62" t="s">
        <v>146</v>
      </c>
      <c r="BA103" s="62"/>
      <c r="BB103" s="62"/>
      <c r="BC103" s="62"/>
      <c r="BD103" s="62"/>
      <c r="BE103" s="62">
        <v>0</v>
      </c>
      <c r="BF103" s="62"/>
      <c r="BG103" s="62"/>
      <c r="BH103" s="62"/>
      <c r="BI103" s="101" t="s">
        <v>154</v>
      </c>
      <c r="BJ103" s="63" t="s">
        <v>146</v>
      </c>
      <c r="BM103" s="63"/>
      <c r="BN103" s="63"/>
      <c r="BO103" s="62">
        <v>0</v>
      </c>
      <c r="BP103" s="62">
        <v>0</v>
      </c>
      <c r="BQ103" s="62">
        <v>0</v>
      </c>
      <c r="BR103" s="62">
        <v>0</v>
      </c>
    </row>
    <row r="104" spans="1:70" ht="15" customHeight="1" x14ac:dyDescent="0.2">
      <c r="A104" s="47">
        <v>38356.947916666664</v>
      </c>
      <c r="B104" s="47">
        <v>38358.423611111109</v>
      </c>
      <c r="C104" s="43" t="s">
        <v>294</v>
      </c>
      <c r="D104" s="42" t="s">
        <v>40</v>
      </c>
      <c r="H104" s="62"/>
      <c r="I104" s="62"/>
      <c r="J104" s="63"/>
      <c r="K104" s="63"/>
      <c r="L104" s="63"/>
      <c r="P104" s="102"/>
      <c r="V104" s="133"/>
      <c r="W104" s="128"/>
      <c r="X104" s="128"/>
      <c r="Y104" s="128"/>
      <c r="Z104" s="128">
        <v>0</v>
      </c>
      <c r="AA104" s="128"/>
      <c r="AB104" s="110"/>
      <c r="AN104" s="63"/>
      <c r="AO104" s="63"/>
      <c r="AP104" s="63"/>
      <c r="AQ104" s="63"/>
      <c r="AR104" s="101"/>
      <c r="AS104" s="62"/>
      <c r="AT104" s="62"/>
      <c r="AU104" s="62"/>
      <c r="AV104" s="62"/>
      <c r="AW104" s="62" t="s">
        <v>52</v>
      </c>
      <c r="AX104" s="62" t="s">
        <v>147</v>
      </c>
      <c r="BA104" s="62"/>
      <c r="BB104" s="62"/>
      <c r="BC104" s="62"/>
      <c r="BD104" s="62"/>
      <c r="BE104" s="62">
        <v>0</v>
      </c>
      <c r="BF104" s="62"/>
      <c r="BG104" s="62"/>
      <c r="BH104" s="62"/>
      <c r="BI104" s="101" t="s">
        <v>154</v>
      </c>
      <c r="BJ104" s="63" t="s">
        <v>147</v>
      </c>
      <c r="BM104" s="63"/>
      <c r="BN104" s="63"/>
      <c r="BO104" s="62">
        <v>0</v>
      </c>
      <c r="BP104" s="62">
        <v>0</v>
      </c>
      <c r="BQ104" s="62">
        <v>0</v>
      </c>
      <c r="BR104" s="62">
        <v>0</v>
      </c>
    </row>
    <row r="105" spans="1:70" ht="15" customHeight="1" x14ac:dyDescent="0.2">
      <c r="A105" s="47">
        <v>38363.940972222219</v>
      </c>
      <c r="B105" s="47">
        <v>38365.333333333336</v>
      </c>
      <c r="C105" s="43" t="s">
        <v>295</v>
      </c>
      <c r="D105" s="42" t="s">
        <v>42</v>
      </c>
      <c r="H105" s="62"/>
      <c r="I105" s="62"/>
      <c r="J105" s="63"/>
      <c r="K105" s="63"/>
      <c r="L105" s="63"/>
      <c r="V105" s="133"/>
      <c r="W105" s="128"/>
      <c r="X105" s="128"/>
      <c r="Y105" s="128"/>
      <c r="Z105" s="128">
        <v>0</v>
      </c>
      <c r="AA105" s="128"/>
      <c r="AB105" s="110"/>
      <c r="AN105" s="63"/>
      <c r="AO105" s="63"/>
      <c r="AP105" s="63"/>
      <c r="AQ105" s="63"/>
      <c r="AR105" s="101"/>
      <c r="AS105" s="62"/>
      <c r="AT105" s="62"/>
      <c r="AU105" s="62"/>
      <c r="AV105" s="62"/>
      <c r="AW105" s="62" t="s">
        <v>52</v>
      </c>
      <c r="AX105" s="62" t="s">
        <v>148</v>
      </c>
      <c r="BA105" s="62"/>
      <c r="BB105" s="62"/>
      <c r="BC105" s="62"/>
      <c r="BD105" s="62"/>
      <c r="BE105" s="62">
        <v>0</v>
      </c>
      <c r="BF105" s="62"/>
      <c r="BG105" s="62"/>
      <c r="BH105" s="62"/>
      <c r="BI105" s="101" t="s">
        <v>154</v>
      </c>
      <c r="BJ105" s="63" t="s">
        <v>148</v>
      </c>
      <c r="BM105" s="63"/>
      <c r="BN105" s="63"/>
      <c r="BO105" s="62">
        <v>0</v>
      </c>
      <c r="BP105" s="62">
        <v>0</v>
      </c>
      <c r="BQ105" s="62">
        <v>0</v>
      </c>
      <c r="BR105" s="62">
        <v>0</v>
      </c>
    </row>
    <row r="106" spans="1:70" ht="15" customHeight="1" x14ac:dyDescent="0.2">
      <c r="A106" s="47">
        <v>38402.982638888891</v>
      </c>
      <c r="B106" s="47">
        <v>38404.006944444445</v>
      </c>
      <c r="C106" s="43" t="s">
        <v>296</v>
      </c>
      <c r="D106" s="42" t="s">
        <v>43</v>
      </c>
      <c r="H106" s="62"/>
      <c r="I106" s="62"/>
      <c r="J106" s="63"/>
      <c r="K106" s="63"/>
      <c r="L106" s="63"/>
      <c r="V106" s="133"/>
      <c r="W106" s="128">
        <v>30837049.649999999</v>
      </c>
      <c r="X106" s="128">
        <v>555.06689369999992</v>
      </c>
      <c r="Y106" s="128">
        <v>2251.1046244499998</v>
      </c>
      <c r="Z106" s="128">
        <v>2806.1715181499999</v>
      </c>
      <c r="AA106" s="128" t="s">
        <v>330</v>
      </c>
      <c r="AB106" s="110"/>
      <c r="AN106" s="63"/>
      <c r="AO106" s="63"/>
      <c r="AP106" s="63"/>
      <c r="AQ106" s="63"/>
      <c r="AR106" s="101"/>
      <c r="AS106" s="62"/>
      <c r="AT106" s="62"/>
      <c r="AU106" s="62"/>
      <c r="AV106" s="62"/>
      <c r="AW106" s="62" t="s">
        <v>52</v>
      </c>
      <c r="AX106" s="62" t="s">
        <v>149</v>
      </c>
      <c r="BA106" s="62"/>
      <c r="BB106" s="62"/>
      <c r="BC106" s="62"/>
      <c r="BD106" s="62"/>
      <c r="BE106" s="62">
        <v>0</v>
      </c>
      <c r="BF106" s="62"/>
      <c r="BG106" s="62"/>
      <c r="BH106" s="62"/>
      <c r="BI106" s="101" t="s">
        <v>154</v>
      </c>
      <c r="BJ106" s="63" t="s">
        <v>149</v>
      </c>
      <c r="BM106" s="63"/>
      <c r="BN106" s="63"/>
      <c r="BO106" s="62">
        <v>0</v>
      </c>
      <c r="BP106" s="62">
        <v>0</v>
      </c>
      <c r="BQ106" s="62">
        <v>0</v>
      </c>
      <c r="BR106" s="62">
        <v>0</v>
      </c>
    </row>
    <row r="107" spans="1:70" ht="15" customHeight="1" x14ac:dyDescent="0.2">
      <c r="A107" s="47">
        <v>38428.680555555555</v>
      </c>
      <c r="B107" s="47">
        <v>38429.447916666664</v>
      </c>
      <c r="C107" s="43" t="s">
        <v>297</v>
      </c>
      <c r="D107" s="42" t="s">
        <v>44</v>
      </c>
      <c r="V107" s="133"/>
      <c r="W107" s="128">
        <v>29305108.065000001</v>
      </c>
      <c r="X107" s="128">
        <v>527.49194517000001</v>
      </c>
      <c r="Y107" s="128">
        <v>527.49194517000001</v>
      </c>
      <c r="Z107" s="128">
        <v>1054.98389034</v>
      </c>
      <c r="AA107" s="128" t="s">
        <v>332</v>
      </c>
    </row>
    <row r="108" spans="1:70" ht="15" customHeight="1" x14ac:dyDescent="0.2">
      <c r="A108" s="47">
        <v>38429.496527777781</v>
      </c>
      <c r="B108" s="47">
        <v>38430.84375</v>
      </c>
      <c r="C108" s="43" t="s">
        <v>298</v>
      </c>
      <c r="D108" s="42" t="s">
        <v>45</v>
      </c>
      <c r="V108" s="133"/>
      <c r="W108" s="128">
        <v>13157424.352499999</v>
      </c>
      <c r="X108" s="128">
        <v>236.83363834499997</v>
      </c>
      <c r="Y108" s="128">
        <v>236.83363834499997</v>
      </c>
      <c r="Z108" s="128">
        <v>473.66727668999994</v>
      </c>
      <c r="AA108" s="128" t="s">
        <v>334</v>
      </c>
    </row>
    <row r="109" spans="1:70" ht="15" customHeight="1" x14ac:dyDescent="0.2">
      <c r="A109" s="47">
        <v>38737.684027777781</v>
      </c>
      <c r="B109" s="47">
        <v>38738.236111111109</v>
      </c>
      <c r="C109" s="43" t="s">
        <v>299</v>
      </c>
      <c r="D109" s="42" t="s">
        <v>300</v>
      </c>
      <c r="W109" s="128"/>
      <c r="X109" s="128">
        <v>1319.3924772149999</v>
      </c>
      <c r="Y109" s="128">
        <v>3015.4302079650001</v>
      </c>
      <c r="Z109" s="128">
        <v>4334.82268518</v>
      </c>
      <c r="AA109" s="128"/>
    </row>
    <row r="110" spans="1:70" ht="15" customHeight="1" x14ac:dyDescent="0.2">
      <c r="A110" s="47">
        <v>38759.711805555555</v>
      </c>
      <c r="B110" s="47">
        <v>38759.958333333336</v>
      </c>
      <c r="C110" s="43" t="s">
        <v>301</v>
      </c>
      <c r="D110" s="42" t="s">
        <v>302</v>
      </c>
      <c r="W110" s="128">
        <v>32384590.421328001</v>
      </c>
      <c r="X110" s="128">
        <v>582.92262758390405</v>
      </c>
      <c r="Y110" s="128">
        <v>2364.0751007569443</v>
      </c>
      <c r="Z110" s="128">
        <v>2946.9977283408484</v>
      </c>
      <c r="AA110" s="128"/>
    </row>
    <row r="111" spans="1:70" ht="15" customHeight="1" x14ac:dyDescent="0.2">
      <c r="A111" s="47">
        <v>38781.663194444445</v>
      </c>
      <c r="B111" s="47">
        <v>38782.545138888891</v>
      </c>
      <c r="C111" s="43" t="s">
        <v>303</v>
      </c>
      <c r="D111" s="42" t="s">
        <v>304</v>
      </c>
      <c r="W111" s="128">
        <v>33384505.967136007</v>
      </c>
      <c r="X111" s="128">
        <v>600.92110740844805</v>
      </c>
      <c r="Y111" s="128">
        <v>600.92110740844805</v>
      </c>
      <c r="Z111" s="128">
        <v>1201.8422148168961</v>
      </c>
      <c r="AA111" s="128"/>
    </row>
    <row r="112" spans="1:70" ht="15" customHeight="1" x14ac:dyDescent="0.2">
      <c r="A112" s="47">
        <v>38783.559027777781</v>
      </c>
      <c r="B112" s="47">
        <v>38785.392361111109</v>
      </c>
      <c r="C112" s="43" t="s">
        <v>305</v>
      </c>
      <c r="D112" s="42" t="s">
        <v>306</v>
      </c>
      <c r="W112" s="128">
        <v>15427128.616703998</v>
      </c>
      <c r="X112" s="128">
        <v>277.68831510067196</v>
      </c>
      <c r="Y112" s="128">
        <v>277.68831510067196</v>
      </c>
      <c r="Z112" s="128">
        <v>555.37663020134391</v>
      </c>
      <c r="AA112" s="128"/>
    </row>
    <row r="113" spans="1:27" ht="15" customHeight="1" x14ac:dyDescent="0.2">
      <c r="A113" s="47">
        <v>39052.145833333336</v>
      </c>
      <c r="B113" s="47">
        <v>39052.902777777781</v>
      </c>
      <c r="C113" s="43" t="s">
        <v>307</v>
      </c>
      <c r="D113" s="42" t="s">
        <v>308</v>
      </c>
      <c r="M113" s="136"/>
      <c r="P113" s="102"/>
      <c r="W113" s="128">
        <v>81196225.005168006</v>
      </c>
      <c r="X113" s="128">
        <v>1461.5320500930238</v>
      </c>
      <c r="Y113" s="128">
        <v>3242.6845232660639</v>
      </c>
      <c r="Z113" s="128">
        <v>4704.2165733590882</v>
      </c>
      <c r="AA113" s="128" t="s">
        <v>574</v>
      </c>
    </row>
    <row r="114" spans="1:27" ht="15" customHeight="1" x14ac:dyDescent="0.2">
      <c r="A114" s="47">
        <v>39096.881944444445</v>
      </c>
      <c r="B114" s="47">
        <v>39097.517361111109</v>
      </c>
      <c r="C114" s="43" t="s">
        <v>309</v>
      </c>
      <c r="D114" s="42" t="s">
        <v>310</v>
      </c>
      <c r="M114" s="103"/>
      <c r="P114" s="102"/>
      <c r="W114" s="128"/>
      <c r="X114" s="128"/>
      <c r="Y114" s="128"/>
      <c r="Z114" s="128"/>
      <c r="AA114" s="128"/>
    </row>
    <row r="115" spans="1:27" ht="15" customHeight="1" x14ac:dyDescent="0.2">
      <c r="A115" s="47">
        <v>39103.347222222219</v>
      </c>
      <c r="B115" s="47">
        <v>39104.274305555555</v>
      </c>
      <c r="C115" s="43" t="s">
        <v>311</v>
      </c>
      <c r="D115" s="42" t="s">
        <v>312</v>
      </c>
      <c r="P115" s="102"/>
      <c r="W115" s="128"/>
      <c r="X115" s="128"/>
      <c r="Y115" s="128"/>
      <c r="Z115" s="128"/>
      <c r="AA115" s="128"/>
    </row>
    <row r="116" spans="1:27" ht="15" customHeight="1" x14ac:dyDescent="0.2">
      <c r="A116" s="47">
        <v>39136.986111111109</v>
      </c>
      <c r="B116" s="47">
        <v>39139.423611111109</v>
      </c>
      <c r="C116" s="43" t="s">
        <v>313</v>
      </c>
      <c r="D116" s="42" t="s">
        <v>314</v>
      </c>
      <c r="P116" s="102"/>
      <c r="W116" s="128">
        <v>4008250.1175000002</v>
      </c>
      <c r="X116" s="128">
        <v>80.165002350000009</v>
      </c>
      <c r="Y116" s="128">
        <v>3407.012599875</v>
      </c>
      <c r="Z116" s="128">
        <v>3487.1776022250001</v>
      </c>
      <c r="AA116" s="128" t="s">
        <v>338</v>
      </c>
    </row>
    <row r="117" spans="1:27" ht="15" customHeight="1" x14ac:dyDescent="0.2">
      <c r="A117" s="47">
        <v>39142.298611111109</v>
      </c>
      <c r="B117" s="47">
        <v>39143.361111111109</v>
      </c>
      <c r="C117" s="43" t="s">
        <v>315</v>
      </c>
      <c r="D117" s="42" t="s">
        <v>316</v>
      </c>
      <c r="P117" s="102"/>
      <c r="W117" s="128">
        <v>1916201.2394999999</v>
      </c>
      <c r="X117" s="128">
        <v>38.324024789999996</v>
      </c>
      <c r="Y117" s="128">
        <v>1226.3687932799999</v>
      </c>
      <c r="Z117" s="128">
        <v>1264.6928180699999</v>
      </c>
      <c r="AA117" s="128" t="s">
        <v>340</v>
      </c>
    </row>
    <row r="118" spans="1:27" ht="15" customHeight="1" x14ac:dyDescent="0.2">
      <c r="A118" s="47">
        <v>39183.520833333336</v>
      </c>
      <c r="B118" s="47">
        <v>39184.260416666664</v>
      </c>
      <c r="C118" s="43" t="s">
        <v>317</v>
      </c>
      <c r="D118" s="42" t="s">
        <v>318</v>
      </c>
      <c r="P118" s="102"/>
      <c r="W118" s="128"/>
      <c r="X118" s="128">
        <v>118.48902714</v>
      </c>
      <c r="Y118" s="128">
        <v>4633.3813931549994</v>
      </c>
      <c r="Z118" s="128">
        <v>4751.8704202950003</v>
      </c>
      <c r="AA118" s="128"/>
    </row>
    <row r="119" spans="1:27" ht="15" customHeight="1" x14ac:dyDescent="0.2">
      <c r="A119" s="47">
        <v>39350.697916666664</v>
      </c>
      <c r="B119" s="47">
        <v>39351.184027777781</v>
      </c>
      <c r="C119" s="43" t="s">
        <v>319</v>
      </c>
      <c r="D119" s="42" t="s">
        <v>320</v>
      </c>
      <c r="P119" s="102"/>
      <c r="W119" s="128">
        <v>4112938.6446239995</v>
      </c>
      <c r="X119" s="128">
        <v>82.258772892479982</v>
      </c>
      <c r="Y119" s="128">
        <v>3495.9978479303995</v>
      </c>
      <c r="Z119" s="128">
        <v>3578.2566208228795</v>
      </c>
      <c r="AA119" s="128"/>
    </row>
    <row r="120" spans="1:27" ht="15" customHeight="1" x14ac:dyDescent="0.2">
      <c r="A120" s="47">
        <v>39417.545138888891</v>
      </c>
      <c r="B120" s="47">
        <v>39419.232638888891</v>
      </c>
      <c r="C120" s="43" t="s">
        <v>321</v>
      </c>
      <c r="D120" s="42" t="s">
        <v>322</v>
      </c>
      <c r="P120" s="102"/>
      <c r="W120" s="128">
        <v>2019648.3559200002</v>
      </c>
      <c r="X120" s="128">
        <v>40.392967118400009</v>
      </c>
      <c r="Y120" s="128">
        <v>1292.5749477888003</v>
      </c>
      <c r="Z120" s="128">
        <v>1332.9679149072003</v>
      </c>
      <c r="AA120" s="128"/>
    </row>
    <row r="121" spans="1:27" ht="15" customHeight="1" x14ac:dyDescent="0.2">
      <c r="A121" s="47">
        <v>39427.263888888891</v>
      </c>
      <c r="B121" s="47">
        <v>39428.1875</v>
      </c>
      <c r="C121" s="43" t="s">
        <v>323</v>
      </c>
      <c r="D121" s="42" t="s">
        <v>324</v>
      </c>
      <c r="W121" s="128">
        <v>6132587.0005439995</v>
      </c>
      <c r="X121" s="128">
        <v>122.65174001087999</v>
      </c>
      <c r="Y121" s="128">
        <v>4788.5727957191993</v>
      </c>
      <c r="Z121" s="128">
        <v>4911.2245357300799</v>
      </c>
      <c r="AA121" s="128" t="s">
        <v>575</v>
      </c>
    </row>
    <row r="122" spans="1:27" ht="15" customHeight="1" x14ac:dyDescent="0.2">
      <c r="A122" s="47">
        <v>39452.739583333336</v>
      </c>
      <c r="B122" s="47">
        <v>39456.163194444445</v>
      </c>
      <c r="C122" s="43" t="s">
        <v>325</v>
      </c>
      <c r="D122" s="42" t="s">
        <v>326</v>
      </c>
    </row>
    <row r="123" spans="1:27" ht="15" customHeight="1" x14ac:dyDescent="0.2">
      <c r="A123" s="47">
        <v>39495.142361111109</v>
      </c>
      <c r="B123" s="47">
        <v>39495.649305555555</v>
      </c>
      <c r="C123" s="43" t="s">
        <v>327</v>
      </c>
      <c r="D123" s="42" t="s">
        <v>328</v>
      </c>
    </row>
    <row r="124" spans="1:27" ht="15" customHeight="1" x14ac:dyDescent="0.2">
      <c r="A124" s="47">
        <v>39532.28125</v>
      </c>
      <c r="B124" s="47">
        <v>39532.9375</v>
      </c>
      <c r="C124" s="43" t="s">
        <v>329</v>
      </c>
      <c r="D124" s="42" t="s">
        <v>330</v>
      </c>
    </row>
    <row r="125" spans="1:27" ht="15" customHeight="1" x14ac:dyDescent="0.2">
      <c r="A125" s="47">
        <v>39532.989583333336</v>
      </c>
      <c r="B125" s="47">
        <v>39533.732638888891</v>
      </c>
      <c r="C125" s="43" t="s">
        <v>331</v>
      </c>
      <c r="D125" s="42" t="s">
        <v>332</v>
      </c>
    </row>
    <row r="126" spans="1:27" ht="15" customHeight="1" x14ac:dyDescent="0.2">
      <c r="A126" s="47">
        <v>39533.829861111109</v>
      </c>
      <c r="B126" s="47">
        <v>39534.232638888891</v>
      </c>
      <c r="C126" s="43" t="s">
        <v>333</v>
      </c>
      <c r="D126" s="42" t="s">
        <v>334</v>
      </c>
    </row>
    <row r="127" spans="1:27" ht="15" customHeight="1" x14ac:dyDescent="0.2">
      <c r="A127" s="47">
        <v>39782.642361111109</v>
      </c>
      <c r="B127" s="47">
        <v>39783.506944444445</v>
      </c>
      <c r="C127" s="43" t="s">
        <v>335</v>
      </c>
      <c r="D127" s="42" t="s">
        <v>336</v>
      </c>
    </row>
    <row r="128" spans="1:27" ht="15" customHeight="1" x14ac:dyDescent="0.2">
      <c r="A128" s="47">
        <v>39790.65625</v>
      </c>
      <c r="B128" s="47">
        <v>39791.767361111109</v>
      </c>
      <c r="C128" s="43" t="s">
        <v>337</v>
      </c>
      <c r="D128" s="42" t="s">
        <v>338</v>
      </c>
    </row>
    <row r="129" spans="1:4" ht="15" customHeight="1" x14ac:dyDescent="0.2">
      <c r="A129" s="47">
        <v>39791.815972222219</v>
      </c>
      <c r="B129" s="47">
        <v>39792.333333333336</v>
      </c>
      <c r="C129" s="43" t="s">
        <v>339</v>
      </c>
      <c r="D129" s="42" t="s">
        <v>340</v>
      </c>
    </row>
    <row r="130" spans="1:4" ht="15" customHeight="1" x14ac:dyDescent="0.2">
      <c r="A130" s="47">
        <v>39822.256944444445</v>
      </c>
      <c r="B130" s="47">
        <v>39822.684027777781</v>
      </c>
      <c r="C130" s="43" t="s">
        <v>341</v>
      </c>
      <c r="D130" s="42" t="s">
        <v>342</v>
      </c>
    </row>
    <row r="131" spans="1:4" ht="15" customHeight="1" x14ac:dyDescent="0.2">
      <c r="A131" s="47">
        <v>39871.263888888891</v>
      </c>
      <c r="B131" s="47">
        <v>39871.614583333336</v>
      </c>
      <c r="C131" s="43" t="s">
        <v>343</v>
      </c>
      <c r="D131" s="42" t="s">
        <v>344</v>
      </c>
    </row>
    <row r="132" spans="1:4" ht="15" customHeight="1" x14ac:dyDescent="0.2">
      <c r="A132" s="47">
        <v>39900.791666666664</v>
      </c>
      <c r="B132" s="47">
        <v>39901.725694444445</v>
      </c>
      <c r="C132" s="43" t="s">
        <v>345</v>
      </c>
      <c r="D132" s="42" t="s">
        <v>346</v>
      </c>
    </row>
    <row r="133" spans="1:4" ht="15" customHeight="1" x14ac:dyDescent="0.2">
      <c r="A133" s="47">
        <v>39924.305555555555</v>
      </c>
      <c r="B133" s="47">
        <v>39924.538194444445</v>
      </c>
      <c r="C133" s="43" t="s">
        <v>347</v>
      </c>
      <c r="D133" s="42" t="s">
        <v>348</v>
      </c>
    </row>
    <row r="134" spans="1:4" ht="15" customHeight="1" x14ac:dyDescent="0.2">
      <c r="A134" s="47">
        <v>40009.194444444445</v>
      </c>
      <c r="B134" s="47">
        <v>40009.520833333336</v>
      </c>
      <c r="C134" s="43" t="s">
        <v>349</v>
      </c>
      <c r="D134" s="42" t="s">
        <v>350</v>
      </c>
    </row>
    <row r="135" spans="1:4" ht="15" customHeight="1" x14ac:dyDescent="0.2">
      <c r="A135" s="47">
        <v>40155.375</v>
      </c>
      <c r="B135" s="47">
        <v>40156.224305555559</v>
      </c>
      <c r="C135" s="43" t="s">
        <v>351</v>
      </c>
      <c r="D135" s="42" t="s">
        <v>352</v>
      </c>
    </row>
    <row r="136" spans="1:4" ht="15" customHeight="1" x14ac:dyDescent="0.2">
      <c r="A136" s="47">
        <v>40201.611111111109</v>
      </c>
      <c r="B136" s="47">
        <v>40203.086805555555</v>
      </c>
      <c r="C136" s="43" t="s">
        <v>353</v>
      </c>
      <c r="D136" s="42" t="s">
        <v>354</v>
      </c>
    </row>
    <row r="137" spans="1:4" ht="15" customHeight="1" x14ac:dyDescent="0.2">
      <c r="A137" s="47">
        <v>40218.170138888891</v>
      </c>
      <c r="B137" s="47">
        <v>40219.461805555555</v>
      </c>
      <c r="C137" s="43" t="s">
        <v>355</v>
      </c>
      <c r="D137" s="42" t="s">
        <v>356</v>
      </c>
    </row>
    <row r="138" spans="1:4" ht="15" customHeight="1" x14ac:dyDescent="0.2">
      <c r="A138" s="47">
        <v>40246.680555555555</v>
      </c>
      <c r="B138" s="47">
        <v>40248.1875</v>
      </c>
      <c r="C138" s="43" t="s">
        <v>357</v>
      </c>
      <c r="D138" s="42" t="s">
        <v>358</v>
      </c>
    </row>
    <row r="139" spans="1:4" ht="15" customHeight="1" x14ac:dyDescent="0.2">
      <c r="A139" s="47">
        <v>40276.222222222219</v>
      </c>
      <c r="B139" s="47">
        <v>40276.53125</v>
      </c>
      <c r="C139" s="43" t="s">
        <v>359</v>
      </c>
      <c r="D139" s="42" t="s">
        <v>360</v>
      </c>
    </row>
    <row r="140" spans="1:4" ht="15" customHeight="1" x14ac:dyDescent="0.2">
      <c r="A140" s="47">
        <v>40422.145833333336</v>
      </c>
      <c r="B140" s="47">
        <v>40422.190972222219</v>
      </c>
      <c r="C140" s="43" t="s">
        <v>361</v>
      </c>
      <c r="D140" s="42" t="s">
        <v>362</v>
      </c>
    </row>
    <row r="141" spans="1:4" ht="15" customHeight="1" x14ac:dyDescent="0.2">
      <c r="A141" s="47">
        <v>40477.291666666664</v>
      </c>
      <c r="B141" s="47">
        <v>40477.520833333336</v>
      </c>
      <c r="C141" s="43" t="s">
        <v>363</v>
      </c>
      <c r="D141" s="42" t="s">
        <v>364</v>
      </c>
    </row>
    <row r="142" spans="1:4" ht="15" customHeight="1" x14ac:dyDescent="0.2">
      <c r="A142" s="47">
        <v>40532.743055555555</v>
      </c>
      <c r="B142" s="47">
        <v>40533.538194444445</v>
      </c>
      <c r="C142" s="43" t="s">
        <v>365</v>
      </c>
      <c r="D142" s="42" t="s">
        <v>366</v>
      </c>
    </row>
    <row r="143" spans="1:4" ht="15" customHeight="1" x14ac:dyDescent="0.2">
      <c r="A143" s="47">
        <v>40574.399305555555</v>
      </c>
      <c r="B143" s="47">
        <v>40576.555555555555</v>
      </c>
      <c r="C143" s="43" t="s">
        <v>367</v>
      </c>
      <c r="D143" s="42" t="s">
        <v>368</v>
      </c>
    </row>
    <row r="144" spans="1:4" ht="15" customHeight="1" x14ac:dyDescent="0.2">
      <c r="A144" s="47">
        <v>40594.40625</v>
      </c>
      <c r="B144" s="47">
        <v>40596.381944444445</v>
      </c>
      <c r="C144" s="43" t="s">
        <v>369</v>
      </c>
      <c r="D144" s="42" t="s">
        <v>370</v>
      </c>
    </row>
    <row r="145" spans="1:4" ht="15" customHeight="1" x14ac:dyDescent="0.2">
      <c r="A145" s="47">
        <v>40652.78125</v>
      </c>
      <c r="B145" s="47">
        <v>40653.368055555555</v>
      </c>
      <c r="C145" s="43" t="s">
        <v>371</v>
      </c>
      <c r="D145" s="42" t="s">
        <v>372</v>
      </c>
    </row>
    <row r="146" spans="1:4" ht="15" customHeight="1" x14ac:dyDescent="0.2">
      <c r="A146" s="47">
        <v>40785.986111111109</v>
      </c>
      <c r="B146" s="47">
        <v>40786.427083333336</v>
      </c>
      <c r="C146" s="43" t="s">
        <v>373</v>
      </c>
      <c r="D146" s="42" t="s">
        <v>374</v>
      </c>
    </row>
    <row r="147" spans="1:4" ht="15" customHeight="1" x14ac:dyDescent="0.2">
      <c r="A147" s="47">
        <v>40897.736111111109</v>
      </c>
      <c r="B147" s="47">
        <v>40898.315972222219</v>
      </c>
      <c r="C147" s="43" t="s">
        <v>375</v>
      </c>
      <c r="D147" s="42" t="s">
        <v>376</v>
      </c>
    </row>
    <row r="148" spans="1:4" ht="15" customHeight="1" x14ac:dyDescent="0.2">
      <c r="A148" s="47">
        <v>40920.475694444445</v>
      </c>
      <c r="B148" s="47">
        <v>40921.40625</v>
      </c>
      <c r="C148" s="43" t="s">
        <v>377</v>
      </c>
      <c r="D148" s="42" t="s">
        <v>378</v>
      </c>
    </row>
    <row r="149" spans="1:4" ht="15" customHeight="1" x14ac:dyDescent="0.2">
      <c r="A149" s="47">
        <v>40925.270833333336</v>
      </c>
      <c r="B149" s="47">
        <v>40925.673611111109</v>
      </c>
      <c r="C149" s="43" t="s">
        <v>379</v>
      </c>
      <c r="D149" s="42" t="s">
        <v>380</v>
      </c>
    </row>
    <row r="150" spans="1:4" ht="15" customHeight="1" x14ac:dyDescent="0.2">
      <c r="A150" s="47">
        <v>40930.684027777781</v>
      </c>
      <c r="B150" s="47">
        <v>40932.413194444445</v>
      </c>
      <c r="C150" s="43" t="s">
        <v>381</v>
      </c>
      <c r="D150" s="42" t="s">
        <v>382</v>
      </c>
    </row>
    <row r="151" spans="1:4" ht="15" customHeight="1" x14ac:dyDescent="0.2">
      <c r="A151" s="92"/>
      <c r="B151" s="92"/>
      <c r="C151" s="35"/>
      <c r="D151" s="54"/>
    </row>
    <row r="152" spans="1:4" ht="15" customHeight="1" x14ac:dyDescent="0.2">
      <c r="A152" s="92"/>
      <c r="B152" s="92"/>
      <c r="C152" s="35"/>
      <c r="D152" s="54"/>
    </row>
    <row r="153" spans="1:4" ht="15" customHeight="1" x14ac:dyDescent="0.2">
      <c r="A153" s="92"/>
      <c r="B153" s="92"/>
      <c r="C153" s="35"/>
      <c r="D153" s="54"/>
    </row>
    <row r="154" spans="1:4" ht="15" customHeight="1" x14ac:dyDescent="0.2">
      <c r="A154" s="92"/>
      <c r="B154" s="92"/>
      <c r="C154" s="35"/>
      <c r="D154" s="54"/>
    </row>
    <row r="155" spans="1:4" ht="15" customHeight="1" x14ac:dyDescent="0.2">
      <c r="A155" s="92"/>
      <c r="B155" s="92"/>
      <c r="C155" s="35"/>
      <c r="D155" s="54"/>
    </row>
    <row r="156" spans="1:4" ht="15" customHeight="1" x14ac:dyDescent="0.2">
      <c r="A156" s="92"/>
      <c r="B156" s="92"/>
      <c r="C156" s="35"/>
      <c r="D156" s="54"/>
    </row>
    <row r="157" spans="1:4" ht="15" customHeight="1" x14ac:dyDescent="0.2">
      <c r="A157" s="92"/>
      <c r="B157" s="92"/>
      <c r="C157" s="35"/>
      <c r="D157" s="54"/>
    </row>
    <row r="158" spans="1:4" x14ac:dyDescent="0.2">
      <c r="A158" s="92"/>
      <c r="B158" s="92"/>
      <c r="C158" s="35"/>
      <c r="D158" s="54"/>
    </row>
    <row r="159" spans="1:4" x14ac:dyDescent="0.2">
      <c r="A159" s="92"/>
      <c r="B159" s="92"/>
      <c r="C159" s="35"/>
      <c r="D159" s="54"/>
    </row>
    <row r="160" spans="1:4" x14ac:dyDescent="0.2">
      <c r="A160" s="92">
        <v>40970.631944444445</v>
      </c>
      <c r="B160" s="92">
        <v>40972.277777777781</v>
      </c>
      <c r="C160" s="35" t="s">
        <v>383</v>
      </c>
      <c r="D160" s="54" t="s">
        <v>384</v>
      </c>
    </row>
    <row r="161" spans="1:4" x14ac:dyDescent="0.2">
      <c r="A161" s="92">
        <v>41108.868055555555</v>
      </c>
      <c r="B161" s="92">
        <v>41109.128472222219</v>
      </c>
      <c r="C161" s="35" t="s">
        <v>385</v>
      </c>
      <c r="D161" s="54" t="s">
        <v>386</v>
      </c>
    </row>
    <row r="162" spans="1:4" x14ac:dyDescent="0.2">
      <c r="A162" s="92">
        <v>41263.701388888891</v>
      </c>
      <c r="B162" s="92">
        <v>41264.465277777781</v>
      </c>
      <c r="C162" s="35" t="s">
        <v>387</v>
      </c>
      <c r="D162" s="54" t="s">
        <v>388</v>
      </c>
    </row>
    <row r="163" spans="1:4" x14ac:dyDescent="0.2">
      <c r="A163" s="92">
        <v>41286.947916666664</v>
      </c>
      <c r="B163" s="92">
        <v>41287.451388888891</v>
      </c>
      <c r="C163" s="35" t="s">
        <v>389</v>
      </c>
      <c r="D163" s="54" t="s">
        <v>390</v>
      </c>
    </row>
    <row r="164" spans="1:4" x14ac:dyDescent="0.2">
      <c r="A164" s="92">
        <v>41301.520833333336</v>
      </c>
      <c r="B164" s="92">
        <v>41302.236111111109</v>
      </c>
      <c r="C164" s="35" t="s">
        <v>391</v>
      </c>
      <c r="D164" s="54" t="s">
        <v>392</v>
      </c>
    </row>
    <row r="165" spans="1:4" x14ac:dyDescent="0.2">
      <c r="A165" s="92">
        <v>41304.472222222219</v>
      </c>
      <c r="B165" s="92">
        <v>41304.885416666664</v>
      </c>
      <c r="C165" s="35" t="s">
        <v>393</v>
      </c>
      <c r="D165" s="54" t="s">
        <v>394</v>
      </c>
    </row>
    <row r="166" spans="1:4" x14ac:dyDescent="0.2">
      <c r="A166" s="92">
        <v>41312.315972222219</v>
      </c>
      <c r="B166" s="92">
        <v>41313.364583333336</v>
      </c>
      <c r="C166" s="35" t="s">
        <v>395</v>
      </c>
      <c r="D166" s="54" t="s">
        <v>396</v>
      </c>
    </row>
    <row r="167" spans="1:4" x14ac:dyDescent="0.2">
      <c r="A167" s="92">
        <v>41342.402777777781</v>
      </c>
      <c r="B167" s="92">
        <v>41344.260416666664</v>
      </c>
      <c r="C167" s="35" t="s">
        <v>397</v>
      </c>
      <c r="D167" s="54" t="s">
        <v>398</v>
      </c>
    </row>
    <row r="168" spans="1:4" x14ac:dyDescent="0.2">
      <c r="A168" s="92">
        <v>41378.28125</v>
      </c>
      <c r="B168" s="92">
        <v>41378.506944444445</v>
      </c>
      <c r="C168" s="35" t="s">
        <v>399</v>
      </c>
      <c r="D168" s="54" t="s">
        <v>400</v>
      </c>
    </row>
    <row r="170" spans="1:4" x14ac:dyDescent="0.2">
      <c r="A170" s="137">
        <v>35774.309027777781</v>
      </c>
      <c r="B170" s="137">
        <v>35774.864583333336</v>
      </c>
      <c r="C170" s="43" t="s">
        <v>402</v>
      </c>
      <c r="D170" s="42" t="s">
        <v>403</v>
      </c>
    </row>
    <row r="171" spans="1:4" x14ac:dyDescent="0.2">
      <c r="A171" s="137">
        <v>35799.256944444445</v>
      </c>
      <c r="B171" s="137">
        <v>35799.5</v>
      </c>
      <c r="C171" s="43" t="s">
        <v>404</v>
      </c>
      <c r="D171" s="42" t="s">
        <v>405</v>
      </c>
    </row>
    <row r="172" spans="1:4" x14ac:dyDescent="0.2">
      <c r="A172" s="137">
        <v>35803.40625</v>
      </c>
      <c r="B172" s="137"/>
      <c r="C172" s="43" t="s">
        <v>406</v>
      </c>
      <c r="D172" s="42" t="s">
        <v>407</v>
      </c>
    </row>
    <row r="173" spans="1:4" x14ac:dyDescent="0.2">
      <c r="A173" s="137">
        <v>35857.371527777781</v>
      </c>
      <c r="B173" s="137">
        <v>35857.427083333336</v>
      </c>
      <c r="C173" s="43" t="s">
        <v>408</v>
      </c>
      <c r="D173" s="42" t="s">
        <v>409</v>
      </c>
    </row>
    <row r="174" spans="1:4" x14ac:dyDescent="0.2">
      <c r="A174" s="137">
        <v>35996.79583333333</v>
      </c>
      <c r="B174" s="137">
        <v>35996.836111111108</v>
      </c>
      <c r="C174" s="43" t="s">
        <v>410</v>
      </c>
      <c r="D174" s="42" t="s">
        <v>411</v>
      </c>
    </row>
    <row r="175" spans="1:4" x14ac:dyDescent="0.2">
      <c r="A175" s="137">
        <v>36149.9375</v>
      </c>
      <c r="B175" s="137"/>
      <c r="C175" s="43" t="s">
        <v>412</v>
      </c>
      <c r="D175" s="42" t="s">
        <v>413</v>
      </c>
    </row>
    <row r="176" spans="1:4" x14ac:dyDescent="0.2">
      <c r="A176" s="137">
        <v>36158.256944444445</v>
      </c>
      <c r="B176" s="137">
        <v>36158.513194444444</v>
      </c>
      <c r="C176" s="43" t="s">
        <v>414</v>
      </c>
      <c r="D176" s="42" t="s">
        <v>415</v>
      </c>
    </row>
    <row r="177" spans="1:4" x14ac:dyDescent="0.2">
      <c r="A177" s="137">
        <v>36171.297222222223</v>
      </c>
      <c r="B177" s="137">
        <v>36171.951388888891</v>
      </c>
      <c r="C177" s="43" t="s">
        <v>416</v>
      </c>
      <c r="D177" s="42" t="s">
        <v>417</v>
      </c>
    </row>
    <row r="178" spans="1:4" x14ac:dyDescent="0.2">
      <c r="A178" s="137">
        <v>36177.5625</v>
      </c>
      <c r="B178" s="137">
        <v>36177.78125</v>
      </c>
      <c r="C178" s="43" t="s">
        <v>418</v>
      </c>
      <c r="D178" s="42" t="s">
        <v>419</v>
      </c>
    </row>
    <row r="179" spans="1:4" x14ac:dyDescent="0.2">
      <c r="A179" s="137">
        <v>36232.627083333333</v>
      </c>
      <c r="B179" s="137">
        <v>36232.677777777775</v>
      </c>
      <c r="C179" s="43" t="s">
        <v>420</v>
      </c>
      <c r="D179" s="42" t="s">
        <v>421</v>
      </c>
    </row>
    <row r="180" spans="1:4" x14ac:dyDescent="0.2">
      <c r="A180" s="137">
        <v>36234.615972222222</v>
      </c>
      <c r="B180" s="137">
        <v>36236.338888888888</v>
      </c>
      <c r="C180" s="43" t="s">
        <v>422</v>
      </c>
      <c r="D180" s="42" t="s">
        <v>423</v>
      </c>
    </row>
    <row r="181" spans="1:4" x14ac:dyDescent="0.2">
      <c r="A181" s="137">
        <v>36528.651388888888</v>
      </c>
      <c r="B181" s="137">
        <v>36529.438888888886</v>
      </c>
      <c r="C181" s="43" t="s">
        <v>424</v>
      </c>
      <c r="D181" s="42" t="s">
        <v>425</v>
      </c>
    </row>
    <row r="182" spans="1:4" x14ac:dyDescent="0.2">
      <c r="A182" s="137">
        <v>36578.477083333331</v>
      </c>
      <c r="B182" s="137">
        <v>36580.434027777781</v>
      </c>
      <c r="C182" s="43" t="s">
        <v>426</v>
      </c>
      <c r="D182" s="42" t="s">
        <v>427</v>
      </c>
    </row>
    <row r="183" spans="1:4" x14ac:dyDescent="0.2">
      <c r="A183" s="137">
        <v>36623.525694444441</v>
      </c>
      <c r="B183" s="137">
        <v>36624.025000000001</v>
      </c>
      <c r="C183" s="43" t="s">
        <v>428</v>
      </c>
      <c r="D183" s="42" t="s">
        <v>429</v>
      </c>
    </row>
    <row r="184" spans="1:4" x14ac:dyDescent="0.2">
      <c r="A184" s="137">
        <v>36791.525000000001</v>
      </c>
      <c r="B184" s="137">
        <v>36791.879166666666</v>
      </c>
      <c r="C184" s="43" t="s">
        <v>430</v>
      </c>
      <c r="D184" s="42" t="s">
        <v>431</v>
      </c>
    </row>
    <row r="185" spans="1:4" x14ac:dyDescent="0.2">
      <c r="A185" s="137">
        <v>36876.262499999997</v>
      </c>
      <c r="B185" s="137">
        <v>36876.697222222225</v>
      </c>
      <c r="C185" s="43" t="s">
        <v>432</v>
      </c>
      <c r="D185" s="42" t="s">
        <v>433</v>
      </c>
    </row>
    <row r="186" spans="1:4" x14ac:dyDescent="0.2">
      <c r="A186" s="137">
        <v>36905.28125</v>
      </c>
      <c r="B186" s="137">
        <v>36905.525694444441</v>
      </c>
      <c r="C186" s="43" t="s">
        <v>434</v>
      </c>
      <c r="D186" s="42" t="s">
        <v>435</v>
      </c>
    </row>
    <row r="187" spans="1:4" x14ac:dyDescent="0.2">
      <c r="A187" s="137">
        <v>36920.28125</v>
      </c>
      <c r="B187" s="137">
        <v>36920.579861111109</v>
      </c>
      <c r="C187" s="43" t="s">
        <v>436</v>
      </c>
      <c r="D187" s="42" t="s">
        <v>437</v>
      </c>
    </row>
    <row r="188" spans="1:4" x14ac:dyDescent="0.2">
      <c r="A188" s="137">
        <v>36946.263194444444</v>
      </c>
      <c r="B188" s="137">
        <v>36946.560416666667</v>
      </c>
      <c r="C188" s="43" t="s">
        <v>438</v>
      </c>
      <c r="D188" s="42" t="s">
        <v>439</v>
      </c>
    </row>
    <row r="189" spans="1:4" x14ac:dyDescent="0.2">
      <c r="A189" s="137">
        <v>36970.474305555559</v>
      </c>
      <c r="B189" s="137">
        <v>36976.552777777775</v>
      </c>
      <c r="C189" s="43" t="s">
        <v>440</v>
      </c>
      <c r="D189" s="42" t="s">
        <v>441</v>
      </c>
    </row>
    <row r="190" spans="1:4" x14ac:dyDescent="0.2">
      <c r="A190" s="137">
        <v>37188.025000000001</v>
      </c>
      <c r="B190" s="137">
        <v>37188.074305555558</v>
      </c>
      <c r="C190" s="43" t="s">
        <v>442</v>
      </c>
      <c r="D190" s="42" t="s">
        <v>443</v>
      </c>
    </row>
    <row r="191" spans="1:4" x14ac:dyDescent="0.2">
      <c r="A191" s="137">
        <v>37270.245833333334</v>
      </c>
      <c r="B191" s="137">
        <v>37270.577777777777</v>
      </c>
      <c r="C191" s="43" t="s">
        <v>444</v>
      </c>
      <c r="D191" s="42" t="s">
        <v>445</v>
      </c>
    </row>
    <row r="192" spans="1:4" x14ac:dyDescent="0.2">
      <c r="A192" s="137">
        <v>37272.586805555555</v>
      </c>
      <c r="B192" s="137">
        <v>37273.160416666666</v>
      </c>
      <c r="C192" s="43" t="s">
        <v>446</v>
      </c>
      <c r="D192" s="42" t="s">
        <v>447</v>
      </c>
    </row>
    <row r="193" spans="1:4" x14ac:dyDescent="0.2">
      <c r="A193" s="137">
        <v>37287.232638888891</v>
      </c>
      <c r="B193" s="137">
        <v>37288.520833333336</v>
      </c>
      <c r="C193" s="43" t="s">
        <v>448</v>
      </c>
      <c r="D193" s="42" t="s">
        <v>449</v>
      </c>
    </row>
    <row r="194" spans="1:4" x14ac:dyDescent="0.2">
      <c r="A194" s="137">
        <v>37308.226388888892</v>
      </c>
      <c r="B194" s="137">
        <v>37308.540972222225</v>
      </c>
      <c r="C194" s="43" t="s">
        <v>450</v>
      </c>
      <c r="D194" s="42" t="s">
        <v>451</v>
      </c>
    </row>
    <row r="195" spans="1:4" x14ac:dyDescent="0.2">
      <c r="A195" s="137">
        <v>37316.907638888886</v>
      </c>
      <c r="B195" s="137">
        <v>37318.215277777781</v>
      </c>
      <c r="C195" s="43" t="s">
        <v>452</v>
      </c>
      <c r="D195" s="42" t="s">
        <v>453</v>
      </c>
    </row>
    <row r="196" spans="1:4" x14ac:dyDescent="0.2">
      <c r="A196" s="137">
        <v>37531.061111111114</v>
      </c>
      <c r="B196" s="137">
        <v>37531.288888888892</v>
      </c>
      <c r="C196" s="43" t="s">
        <v>454</v>
      </c>
      <c r="D196" s="42" t="s">
        <v>455</v>
      </c>
    </row>
    <row r="197" spans="1:4" x14ac:dyDescent="0.2">
      <c r="A197" s="137">
        <v>37652.32916666667</v>
      </c>
      <c r="B197" s="137">
        <v>37652.731944444444</v>
      </c>
      <c r="C197" s="43" t="s">
        <v>456</v>
      </c>
      <c r="D197" s="42" t="s">
        <v>457</v>
      </c>
    </row>
    <row r="198" spans="1:4" x14ac:dyDescent="0.2">
      <c r="A198" s="137">
        <v>37684.68472222222</v>
      </c>
      <c r="B198" s="137">
        <v>37687.779166666667</v>
      </c>
      <c r="C198" s="43" t="s">
        <v>458</v>
      </c>
      <c r="D198" s="42" t="s">
        <v>459</v>
      </c>
    </row>
    <row r="199" spans="1:4" x14ac:dyDescent="0.2">
      <c r="A199" s="137">
        <v>37694.555555555555</v>
      </c>
      <c r="B199" s="137">
        <v>37696.504861111112</v>
      </c>
      <c r="C199" s="43" t="s">
        <v>460</v>
      </c>
      <c r="D199" s="42" t="s">
        <v>461</v>
      </c>
    </row>
    <row r="200" spans="1:4" x14ac:dyDescent="0.2">
      <c r="A200" s="137">
        <v>37715.694444444445</v>
      </c>
      <c r="B200" s="137">
        <v>37716.064583333333</v>
      </c>
      <c r="C200" s="43" t="s">
        <v>462</v>
      </c>
      <c r="D200" s="42" t="s">
        <v>463</v>
      </c>
    </row>
    <row r="201" spans="1:4" x14ac:dyDescent="0.2">
      <c r="A201" s="137">
        <v>37990.70208333333</v>
      </c>
      <c r="B201" s="137">
        <v>37990.964583333334</v>
      </c>
      <c r="C201" s="43" t="s">
        <v>464</v>
      </c>
      <c r="D201" s="42" t="s">
        <v>465</v>
      </c>
    </row>
    <row r="202" spans="1:4" x14ac:dyDescent="0.2">
      <c r="A202" s="137">
        <v>38003.373611111114</v>
      </c>
      <c r="B202" s="137">
        <v>38003.834722222222</v>
      </c>
      <c r="C202" s="43" t="s">
        <v>466</v>
      </c>
      <c r="D202" s="42" t="s">
        <v>467</v>
      </c>
    </row>
    <row r="203" spans="1:4" x14ac:dyDescent="0.2">
      <c r="A203" s="137">
        <v>38037.594444444447</v>
      </c>
      <c r="B203" s="137">
        <v>38039.195138888892</v>
      </c>
      <c r="C203" s="43" t="s">
        <v>468</v>
      </c>
      <c r="D203" s="42" t="s">
        <v>469</v>
      </c>
    </row>
    <row r="204" spans="1:4" x14ac:dyDescent="0.2">
      <c r="A204" s="137">
        <v>38353.706944444442</v>
      </c>
      <c r="B204" s="137">
        <v>38354.01458333333</v>
      </c>
      <c r="C204" s="43" t="s">
        <v>470</v>
      </c>
      <c r="D204" s="42" t="s">
        <v>471</v>
      </c>
    </row>
    <row r="205" spans="1:4" x14ac:dyDescent="0.2">
      <c r="A205" s="137">
        <v>38355.550000000003</v>
      </c>
      <c r="B205" s="137">
        <v>38355.790277777778</v>
      </c>
      <c r="C205" s="43" t="s">
        <v>472</v>
      </c>
      <c r="D205" s="42" t="s">
        <v>473</v>
      </c>
    </row>
    <row r="206" spans="1:4" x14ac:dyDescent="0.2">
      <c r="A206" s="137">
        <v>38363.564583333333</v>
      </c>
      <c r="B206" s="137">
        <v>38365.350694444445</v>
      </c>
      <c r="C206" s="43" t="s">
        <v>474</v>
      </c>
      <c r="D206" s="42" t="s">
        <v>475</v>
      </c>
    </row>
    <row r="207" spans="1:4" x14ac:dyDescent="0.2">
      <c r="A207" s="137">
        <v>38403.433333333334</v>
      </c>
      <c r="B207" s="137">
        <v>38404.020138888889</v>
      </c>
      <c r="C207" s="43" t="s">
        <v>476</v>
      </c>
      <c r="D207" s="42" t="s">
        <v>477</v>
      </c>
    </row>
    <row r="208" spans="1:4" x14ac:dyDescent="0.2">
      <c r="A208" s="137">
        <v>38428.825694444444</v>
      </c>
      <c r="B208" s="137">
        <v>38429.541666666664</v>
      </c>
      <c r="C208" s="43" t="s">
        <v>478</v>
      </c>
      <c r="D208" s="42" t="s">
        <v>479</v>
      </c>
    </row>
    <row r="209" spans="1:4" x14ac:dyDescent="0.2">
      <c r="A209" s="137">
        <v>38429.686805555553</v>
      </c>
      <c r="B209" s="137">
        <v>38430.84375</v>
      </c>
      <c r="C209" s="43" t="s">
        <v>480</v>
      </c>
      <c r="D209" s="42" t="s">
        <v>481</v>
      </c>
    </row>
    <row r="210" spans="1:4" x14ac:dyDescent="0.2">
      <c r="A210" s="137">
        <v>38738.056250000001</v>
      </c>
      <c r="B210" s="137">
        <v>38738.161111111112</v>
      </c>
      <c r="C210" s="43" t="s">
        <v>482</v>
      </c>
      <c r="D210" s="42" t="s">
        <v>483</v>
      </c>
    </row>
    <row r="211" spans="1:4" x14ac:dyDescent="0.2">
      <c r="A211" s="137">
        <v>38764.228472222225</v>
      </c>
      <c r="B211" s="137">
        <v>38764.740277777775</v>
      </c>
      <c r="C211" s="43" t="s">
        <v>484</v>
      </c>
      <c r="D211" s="42" t="s">
        <v>485</v>
      </c>
    </row>
    <row r="212" spans="1:4" x14ac:dyDescent="0.2">
      <c r="A212" s="137">
        <v>38782.041666666664</v>
      </c>
      <c r="B212" s="137">
        <v>38782.59375</v>
      </c>
      <c r="C212" s="43" t="s">
        <v>486</v>
      </c>
      <c r="D212" s="42" t="s">
        <v>487</v>
      </c>
    </row>
    <row r="213" spans="1:4" x14ac:dyDescent="0.2">
      <c r="A213" s="137">
        <v>38783.561111111114</v>
      </c>
      <c r="B213" s="137">
        <v>38785.097916666666</v>
      </c>
      <c r="C213" s="43" t="s">
        <v>488</v>
      </c>
      <c r="D213" s="42" t="s">
        <v>489</v>
      </c>
    </row>
    <row r="214" spans="1:4" x14ac:dyDescent="0.2">
      <c r="A214" s="137">
        <v>39052.147916666669</v>
      </c>
      <c r="B214" s="137">
        <v>39052.924305555556</v>
      </c>
      <c r="C214" s="43" t="s">
        <v>490</v>
      </c>
      <c r="D214" s="42" t="s">
        <v>491</v>
      </c>
    </row>
    <row r="215" spans="1:4" x14ac:dyDescent="0.2">
      <c r="A215" s="137">
        <v>39096.885416666664</v>
      </c>
      <c r="B215" s="137">
        <v>39097.425694444442</v>
      </c>
      <c r="C215" s="43" t="s">
        <v>492</v>
      </c>
      <c r="D215" s="42" t="s">
        <v>493</v>
      </c>
    </row>
    <row r="216" spans="1:4" x14ac:dyDescent="0.2">
      <c r="A216" s="137">
        <v>39103.751388888886</v>
      </c>
      <c r="B216" s="137">
        <v>39104.263194444444</v>
      </c>
      <c r="C216" s="43" t="s">
        <v>494</v>
      </c>
      <c r="D216" s="42" t="s">
        <v>495</v>
      </c>
    </row>
    <row r="217" spans="1:4" x14ac:dyDescent="0.2">
      <c r="A217" s="137">
        <v>39136.991666666669</v>
      </c>
      <c r="B217" s="137">
        <v>39138.845833333333</v>
      </c>
      <c r="C217" s="43" t="s">
        <v>496</v>
      </c>
      <c r="D217" s="42" t="s">
        <v>497</v>
      </c>
    </row>
    <row r="218" spans="1:4" x14ac:dyDescent="0.2">
      <c r="A218" s="137">
        <v>39142.303472222222</v>
      </c>
      <c r="B218" s="137">
        <v>39142.65</v>
      </c>
      <c r="C218" s="43" t="s">
        <v>498</v>
      </c>
      <c r="D218" s="42" t="s">
        <v>499</v>
      </c>
    </row>
    <row r="219" spans="1:4" x14ac:dyDescent="0.2">
      <c r="A219" s="137">
        <v>39183.515972222223</v>
      </c>
      <c r="B219" s="137">
        <v>39184.109027777777</v>
      </c>
      <c r="C219" s="43" t="s">
        <v>500</v>
      </c>
      <c r="D219" s="42" t="s">
        <v>501</v>
      </c>
    </row>
    <row r="220" spans="1:4" x14ac:dyDescent="0.2">
      <c r="A220" s="137">
        <v>39350.659722222219</v>
      </c>
      <c r="B220" s="137">
        <v>39350.970138888886</v>
      </c>
      <c r="C220" s="43" t="s">
        <v>502</v>
      </c>
      <c r="D220" s="42" t="s">
        <v>503</v>
      </c>
    </row>
    <row r="221" spans="1:4" x14ac:dyDescent="0.2">
      <c r="A221" s="137">
        <v>39417.838888888888</v>
      </c>
      <c r="B221" s="137">
        <v>39419.236805555556</v>
      </c>
      <c r="C221" s="43" t="s">
        <v>504</v>
      </c>
      <c r="D221" s="42" t="s">
        <v>505</v>
      </c>
    </row>
    <row r="222" spans="1:4" x14ac:dyDescent="0.2">
      <c r="A222" s="137">
        <v>39427.42083333333</v>
      </c>
      <c r="B222" s="137">
        <v>39428.188888888886</v>
      </c>
      <c r="C222" s="43" t="s">
        <v>506</v>
      </c>
      <c r="D222" s="42" t="s">
        <v>507</v>
      </c>
    </row>
    <row r="223" spans="1:4" x14ac:dyDescent="0.2">
      <c r="A223" s="137">
        <v>39452.743055555555</v>
      </c>
      <c r="B223" s="137">
        <v>39456.253472222219</v>
      </c>
      <c r="C223" s="43" t="s">
        <v>508</v>
      </c>
      <c r="D223" s="42" t="s">
        <v>509</v>
      </c>
    </row>
    <row r="224" spans="1:4" x14ac:dyDescent="0.2">
      <c r="A224" s="137">
        <v>39495.143055555556</v>
      </c>
      <c r="B224" s="137">
        <v>39496.242361111108</v>
      </c>
      <c r="C224" s="43" t="s">
        <v>510</v>
      </c>
      <c r="D224" s="42" t="s">
        <v>511</v>
      </c>
    </row>
    <row r="225" spans="1:4" x14ac:dyDescent="0.2">
      <c r="A225" s="137">
        <v>39528.248611111114</v>
      </c>
      <c r="B225" s="137">
        <v>39529.431944444441</v>
      </c>
      <c r="C225" s="43" t="s">
        <v>512</v>
      </c>
      <c r="D225" s="42" t="s">
        <v>513</v>
      </c>
    </row>
    <row r="226" spans="1:4" x14ac:dyDescent="0.2">
      <c r="A226" s="137">
        <v>39532.285416666666</v>
      </c>
      <c r="B226" s="137">
        <v>39534.253472222219</v>
      </c>
      <c r="C226" s="43" t="s">
        <v>514</v>
      </c>
      <c r="D226" s="42" t="s">
        <v>515</v>
      </c>
    </row>
    <row r="227" spans="1:4" x14ac:dyDescent="0.2">
      <c r="A227" s="137">
        <v>39628.071527777778</v>
      </c>
      <c r="B227" s="137">
        <v>39628.335416666669</v>
      </c>
      <c r="C227" s="43" t="s">
        <v>516</v>
      </c>
      <c r="D227" s="42" t="s">
        <v>517</v>
      </c>
    </row>
    <row r="228" spans="1:4" x14ac:dyDescent="0.2">
      <c r="A228" s="137">
        <v>39726.627083333333</v>
      </c>
      <c r="B228" s="137">
        <v>39726.750694444447</v>
      </c>
      <c r="C228" s="43" t="s">
        <v>518</v>
      </c>
      <c r="D228" s="42" t="s">
        <v>519</v>
      </c>
    </row>
    <row r="229" spans="1:4" x14ac:dyDescent="0.2">
      <c r="A229" s="137">
        <v>39782.647222222222</v>
      </c>
      <c r="B229" s="137">
        <v>39783.513194444444</v>
      </c>
      <c r="C229" s="43" t="s">
        <v>520</v>
      </c>
      <c r="D229" s="42" t="s">
        <v>521</v>
      </c>
    </row>
    <row r="230" spans="1:4" x14ac:dyDescent="0.2">
      <c r="A230" s="137">
        <v>39790.65625</v>
      </c>
      <c r="B230" s="137">
        <v>39791.926388888889</v>
      </c>
      <c r="C230" s="43" t="s">
        <v>522</v>
      </c>
      <c r="D230" s="42" t="s">
        <v>523</v>
      </c>
    </row>
    <row r="231" spans="1:4" x14ac:dyDescent="0.2">
      <c r="A231" s="137">
        <v>39822.249305555553</v>
      </c>
      <c r="B231" s="137">
        <v>39822.706944444442</v>
      </c>
      <c r="C231" s="43" t="s">
        <v>524</v>
      </c>
      <c r="D231" s="42" t="s">
        <v>525</v>
      </c>
    </row>
    <row r="232" spans="1:4" x14ac:dyDescent="0.2">
      <c r="A232" s="137">
        <v>39871.270138888889</v>
      </c>
      <c r="B232" s="137">
        <v>39871.534722222219</v>
      </c>
      <c r="C232" s="43" t="s">
        <v>526</v>
      </c>
      <c r="D232" s="42" t="s">
        <v>527</v>
      </c>
    </row>
    <row r="233" spans="1:4" x14ac:dyDescent="0.2">
      <c r="A233" s="137">
        <v>39900.79583333333</v>
      </c>
      <c r="B233" s="137">
        <v>39901.661111111112</v>
      </c>
      <c r="C233" s="43" t="s">
        <v>528</v>
      </c>
      <c r="D233" s="42" t="s">
        <v>529</v>
      </c>
    </row>
    <row r="234" spans="1:4" x14ac:dyDescent="0.2">
      <c r="A234" s="137">
        <v>39924.306944444441</v>
      </c>
      <c r="B234" s="137">
        <v>39924.525694444441</v>
      </c>
      <c r="C234" s="43" t="s">
        <v>530</v>
      </c>
      <c r="D234" s="42" t="s">
        <v>531</v>
      </c>
    </row>
    <row r="235" spans="1:4" x14ac:dyDescent="0.2">
      <c r="A235" s="137">
        <v>40009.179861111108</v>
      </c>
      <c r="B235" s="137">
        <v>40009.27847222222</v>
      </c>
      <c r="C235" s="43" t="s">
        <v>532</v>
      </c>
      <c r="D235" s="42" t="s">
        <v>533</v>
      </c>
    </row>
    <row r="236" spans="1:4" x14ac:dyDescent="0.2">
      <c r="A236" s="137">
        <v>40155.400694444441</v>
      </c>
      <c r="B236" s="137">
        <v>40156.071527777778</v>
      </c>
      <c r="C236" s="43" t="s">
        <v>534</v>
      </c>
      <c r="D236" s="42" t="s">
        <v>535</v>
      </c>
    </row>
    <row r="237" spans="1:4" x14ac:dyDescent="0.2">
      <c r="A237" s="137">
        <v>40201.603472222225</v>
      </c>
      <c r="B237" s="137">
        <v>40203.293749999997</v>
      </c>
      <c r="C237" s="43" t="s">
        <v>536</v>
      </c>
      <c r="D237" s="42" t="s">
        <v>537</v>
      </c>
    </row>
    <row r="238" spans="1:4" x14ac:dyDescent="0.2">
      <c r="A238" s="137">
        <v>40218.115277777775</v>
      </c>
      <c r="B238" s="137">
        <v>40219.390972222223</v>
      </c>
      <c r="C238" s="43" t="s">
        <v>538</v>
      </c>
      <c r="D238" s="42" t="s">
        <v>539</v>
      </c>
    </row>
    <row r="239" spans="1:4" x14ac:dyDescent="0.2">
      <c r="A239" s="137">
        <v>40246.647222222222</v>
      </c>
      <c r="B239" s="137">
        <v>40248.262499999997</v>
      </c>
      <c r="C239" s="43" t="s">
        <v>540</v>
      </c>
      <c r="D239" s="42" t="s">
        <v>541</v>
      </c>
    </row>
    <row r="240" spans="1:4" x14ac:dyDescent="0.2">
      <c r="A240" s="137">
        <v>40276.224999999999</v>
      </c>
      <c r="B240" s="137">
        <v>40276.53402777778</v>
      </c>
      <c r="C240" s="43" t="s">
        <v>542</v>
      </c>
      <c r="D240" s="42" t="s">
        <v>543</v>
      </c>
    </row>
    <row r="241" spans="1:4" x14ac:dyDescent="0.2">
      <c r="A241" s="137">
        <v>40422.135416666664</v>
      </c>
      <c r="B241" s="137">
        <v>40422.180555555555</v>
      </c>
      <c r="C241" s="43" t="s">
        <v>544</v>
      </c>
      <c r="D241" s="42" t="s">
        <v>545</v>
      </c>
    </row>
    <row r="242" spans="1:4" x14ac:dyDescent="0.2">
      <c r="A242" s="137">
        <v>40477.245833333334</v>
      </c>
      <c r="B242" s="137">
        <v>40477.292361111111</v>
      </c>
      <c r="C242" s="43" t="s">
        <v>546</v>
      </c>
      <c r="D242" s="42" t="s">
        <v>547</v>
      </c>
    </row>
    <row r="243" spans="1:4" x14ac:dyDescent="0.2">
      <c r="A243" s="137">
        <v>40590.593055555553</v>
      </c>
      <c r="B243" s="137">
        <v>40592.204861111109</v>
      </c>
      <c r="C243" s="43" t="s">
        <v>548</v>
      </c>
      <c r="D243" s="42" t="s">
        <v>549</v>
      </c>
    </row>
    <row r="244" spans="1:4" x14ac:dyDescent="0.2">
      <c r="A244" s="94">
        <v>40652.784722222219</v>
      </c>
      <c r="B244" s="94">
        <v>40652.881249999999</v>
      </c>
      <c r="C244" s="35" t="s">
        <v>550</v>
      </c>
      <c r="D244" s="54" t="s">
        <v>551</v>
      </c>
    </row>
    <row r="245" spans="1:4" x14ac:dyDescent="0.2">
      <c r="A245" s="94">
        <v>40785.966666666667</v>
      </c>
      <c r="B245" s="94">
        <v>40785.972916666666</v>
      </c>
      <c r="C245" s="35" t="s">
        <v>552</v>
      </c>
      <c r="D245" s="54" t="s">
        <v>553</v>
      </c>
    </row>
    <row r="246" spans="1:4" x14ac:dyDescent="0.2">
      <c r="A246" s="94">
        <v>40907.34375</v>
      </c>
      <c r="B246" s="94">
        <v>40907.4375</v>
      </c>
      <c r="C246" s="35" t="s">
        <v>554</v>
      </c>
      <c r="D246" s="54" t="s">
        <v>555</v>
      </c>
    </row>
    <row r="247" spans="1:4" x14ac:dyDescent="0.2">
      <c r="A247" s="94">
        <v>40931.131944444445</v>
      </c>
      <c r="B247" s="94">
        <v>40931.536805555559</v>
      </c>
      <c r="C247" s="35" t="s">
        <v>556</v>
      </c>
      <c r="D247" s="54" t="s">
        <v>557</v>
      </c>
    </row>
    <row r="248" spans="1:4" x14ac:dyDescent="0.2">
      <c r="A248" s="94">
        <v>40970.624305555553</v>
      </c>
      <c r="B248" s="94">
        <v>40971.44027777778</v>
      </c>
      <c r="C248" s="35" t="s">
        <v>558</v>
      </c>
      <c r="D248" s="54" t="s">
        <v>559</v>
      </c>
    </row>
    <row r="249" spans="1:4" x14ac:dyDescent="0.2">
      <c r="A249" s="94">
        <v>41108.864583333336</v>
      </c>
      <c r="B249" s="94">
        <v>41109.060416666667</v>
      </c>
      <c r="C249" s="35" t="s">
        <v>560</v>
      </c>
      <c r="D249" s="54" t="s">
        <v>561</v>
      </c>
    </row>
    <row r="250" spans="1:4" x14ac:dyDescent="0.2">
      <c r="A250" s="94">
        <v>41263.702777777777</v>
      </c>
      <c r="B250" s="94">
        <v>41264.152083333334</v>
      </c>
      <c r="C250" s="35" t="s">
        <v>562</v>
      </c>
      <c r="D250" s="54" t="s">
        <v>563</v>
      </c>
    </row>
    <row r="251" spans="1:4" x14ac:dyDescent="0.2">
      <c r="A251" s="94">
        <v>41302.164583333331</v>
      </c>
      <c r="B251" s="94">
        <v>41302.418749999997</v>
      </c>
      <c r="C251" s="35" t="s">
        <v>564</v>
      </c>
      <c r="D251" s="54" t="s">
        <v>565</v>
      </c>
    </row>
    <row r="252" spans="1:4" x14ac:dyDescent="0.2">
      <c r="A252" s="94">
        <v>41304.553472222222</v>
      </c>
      <c r="B252" s="94">
        <v>41304.564583333333</v>
      </c>
      <c r="C252" s="35" t="s">
        <v>566</v>
      </c>
      <c r="D252" s="54" t="s">
        <v>567</v>
      </c>
    </row>
    <row r="253" spans="1:4" x14ac:dyDescent="0.2">
      <c r="A253" s="94">
        <v>41312.502083333333</v>
      </c>
      <c r="B253" s="94">
        <v>41312.511111111111</v>
      </c>
      <c r="C253" s="35" t="s">
        <v>568</v>
      </c>
      <c r="D253" s="54" t="s">
        <v>569</v>
      </c>
    </row>
    <row r="254" spans="1:4" x14ac:dyDescent="0.2">
      <c r="A254" s="94">
        <v>41343.161111111112</v>
      </c>
      <c r="B254" s="94">
        <v>41343.879861111112</v>
      </c>
      <c r="C254" s="35" t="s">
        <v>570</v>
      </c>
      <c r="D254" s="54" t="s">
        <v>571</v>
      </c>
    </row>
    <row r="255" spans="1:4" x14ac:dyDescent="0.2">
      <c r="A255" s="94">
        <v>41378.317361111112</v>
      </c>
      <c r="B255" s="94">
        <v>41378.357638888891</v>
      </c>
      <c r="C255" s="35" t="s">
        <v>572</v>
      </c>
      <c r="D255" s="54" t="s">
        <v>573</v>
      </c>
    </row>
    <row r="293" spans="16:16" x14ac:dyDescent="0.2">
      <c r="P293" s="102"/>
    </row>
    <row r="294" spans="16:16" x14ac:dyDescent="0.2">
      <c r="P294" s="102"/>
    </row>
    <row r="295" spans="16:16" x14ac:dyDescent="0.2">
      <c r="P295" s="102"/>
    </row>
    <row r="296" spans="16:16" x14ac:dyDescent="0.2">
      <c r="P296" s="102"/>
    </row>
    <row r="297" spans="16:16" x14ac:dyDescent="0.2">
      <c r="P297" s="102"/>
    </row>
    <row r="298" spans="16:16" x14ac:dyDescent="0.2">
      <c r="P298" s="102"/>
    </row>
    <row r="299" spans="16:16" x14ac:dyDescent="0.2">
      <c r="P299" s="102"/>
    </row>
    <row r="300" spans="16:16" x14ac:dyDescent="0.2">
      <c r="P300" s="102"/>
    </row>
    <row r="301" spans="16:16" x14ac:dyDescent="0.2">
      <c r="P301" s="102"/>
    </row>
    <row r="302" spans="16:16" x14ac:dyDescent="0.2">
      <c r="P302" s="102"/>
    </row>
    <row r="303" spans="16:16" x14ac:dyDescent="0.2">
      <c r="P303" s="102"/>
    </row>
    <row r="304" spans="16:16" x14ac:dyDescent="0.2">
      <c r="P304" s="102"/>
    </row>
    <row r="305" spans="16:16" x14ac:dyDescent="0.2">
      <c r="P305" s="102"/>
    </row>
    <row r="306" spans="16:16" x14ac:dyDescent="0.2">
      <c r="P306" s="102"/>
    </row>
    <row r="307" spans="16:16" x14ac:dyDescent="0.2">
      <c r="P307" s="102"/>
    </row>
    <row r="308" spans="16:16" x14ac:dyDescent="0.2">
      <c r="P308" s="102"/>
    </row>
    <row r="309" spans="16:16" x14ac:dyDescent="0.2">
      <c r="P309" s="102"/>
    </row>
    <row r="310" spans="16:16" x14ac:dyDescent="0.2">
      <c r="P310" s="102"/>
    </row>
    <row r="311" spans="16:16" x14ac:dyDescent="0.2">
      <c r="P311" s="102"/>
    </row>
    <row r="312" spans="16:16" x14ac:dyDescent="0.2">
      <c r="P312" s="102"/>
    </row>
    <row r="313" spans="16:16" x14ac:dyDescent="0.2">
      <c r="P313" s="102"/>
    </row>
    <row r="314" spans="16:16" x14ac:dyDescent="0.2">
      <c r="P314" s="102"/>
    </row>
    <row r="315" spans="16:16" x14ac:dyDescent="0.2">
      <c r="P315" s="102"/>
    </row>
    <row r="316" spans="16:16" x14ac:dyDescent="0.2">
      <c r="P316" s="102"/>
    </row>
    <row r="317" spans="16:16" x14ac:dyDescent="0.2">
      <c r="P317" s="102"/>
    </row>
    <row r="318" spans="16:16" x14ac:dyDescent="0.2">
      <c r="P318" s="102"/>
    </row>
    <row r="319" spans="16:16" x14ac:dyDescent="0.2">
      <c r="P319" s="102"/>
    </row>
    <row r="320" spans="16:16" x14ac:dyDescent="0.2">
      <c r="P320" s="102"/>
    </row>
    <row r="321" spans="16:16" x14ac:dyDescent="0.2">
      <c r="P321" s="102"/>
    </row>
    <row r="322" spans="16:16" x14ac:dyDescent="0.2">
      <c r="P322" s="102"/>
    </row>
    <row r="323" spans="16:16" x14ac:dyDescent="0.2">
      <c r="P323" s="102"/>
    </row>
    <row r="324" spans="16:16" x14ac:dyDescent="0.2">
      <c r="P324" s="102"/>
    </row>
    <row r="325" spans="16:16" x14ac:dyDescent="0.2">
      <c r="P325" s="102"/>
    </row>
    <row r="326" spans="16:16" x14ac:dyDescent="0.2">
      <c r="P326" s="102"/>
    </row>
    <row r="327" spans="16:16" x14ac:dyDescent="0.2">
      <c r="P327" s="102"/>
    </row>
    <row r="328" spans="16:16" x14ac:dyDescent="0.2">
      <c r="P328" s="102"/>
    </row>
    <row r="329" spans="16:16" x14ac:dyDescent="0.2">
      <c r="P329" s="102"/>
    </row>
    <row r="330" spans="16:16" x14ac:dyDescent="0.2">
      <c r="P330" s="102"/>
    </row>
    <row r="331" spans="16:16" x14ac:dyDescent="0.2">
      <c r="P331" s="102"/>
    </row>
    <row r="332" spans="16:16" x14ac:dyDescent="0.2">
      <c r="P332" s="102"/>
    </row>
    <row r="333" spans="16:16" x14ac:dyDescent="0.2">
      <c r="P333" s="102"/>
    </row>
    <row r="334" spans="16:16" x14ac:dyDescent="0.2">
      <c r="P334" s="102"/>
    </row>
    <row r="335" spans="16:16" x14ac:dyDescent="0.2">
      <c r="P335" s="102"/>
    </row>
    <row r="336" spans="16:16" x14ac:dyDescent="0.2">
      <c r="P336" s="102"/>
    </row>
    <row r="337" spans="16:16" x14ac:dyDescent="0.2">
      <c r="P337" s="102"/>
    </row>
    <row r="338" spans="16:16" x14ac:dyDescent="0.2">
      <c r="P338" s="102"/>
    </row>
    <row r="339" spans="16:16" x14ac:dyDescent="0.2">
      <c r="P339" s="102"/>
    </row>
    <row r="340" spans="16:16" x14ac:dyDescent="0.2">
      <c r="P340" s="102"/>
    </row>
    <row r="341" spans="16:16" x14ac:dyDescent="0.2">
      <c r="P341" s="102"/>
    </row>
    <row r="342" spans="16:16" x14ac:dyDescent="0.2">
      <c r="P342" s="102"/>
    </row>
    <row r="343" spans="16:16" x14ac:dyDescent="0.2">
      <c r="P343" s="102"/>
    </row>
    <row r="344" spans="16:16" x14ac:dyDescent="0.2">
      <c r="P344" s="102"/>
    </row>
    <row r="345" spans="16:16" x14ac:dyDescent="0.2">
      <c r="P345" s="102"/>
    </row>
    <row r="346" spans="16:16" x14ac:dyDescent="0.2">
      <c r="P346" s="102"/>
    </row>
    <row r="347" spans="16:16" x14ac:dyDescent="0.2">
      <c r="P347" s="102"/>
    </row>
    <row r="348" spans="16:16" x14ac:dyDescent="0.2">
      <c r="P348" s="102"/>
    </row>
    <row r="349" spans="16:16" x14ac:dyDescent="0.2">
      <c r="P349" s="102"/>
    </row>
    <row r="350" spans="16:16" x14ac:dyDescent="0.2">
      <c r="P350" s="102"/>
    </row>
    <row r="351" spans="16:16" x14ac:dyDescent="0.2">
      <c r="P351" s="102"/>
    </row>
    <row r="352" spans="16:16" x14ac:dyDescent="0.2">
      <c r="P352" s="102"/>
    </row>
    <row r="353" spans="16:16" x14ac:dyDescent="0.2">
      <c r="P353" s="102"/>
    </row>
    <row r="354" spans="16:16" x14ac:dyDescent="0.2">
      <c r="P354" s="102"/>
    </row>
    <row r="355" spans="16:16" x14ac:dyDescent="0.2">
      <c r="P355" s="102"/>
    </row>
    <row r="356" spans="16:16" x14ac:dyDescent="0.2">
      <c r="P356" s="102"/>
    </row>
    <row r="357" spans="16:16" x14ac:dyDescent="0.2">
      <c r="P357" s="102"/>
    </row>
    <row r="358" spans="16:16" x14ac:dyDescent="0.2">
      <c r="P358" s="102"/>
    </row>
    <row r="359" spans="16:16" x14ac:dyDescent="0.2">
      <c r="P359" s="102"/>
    </row>
    <row r="360" spans="16:16" x14ac:dyDescent="0.2">
      <c r="P360" s="102"/>
    </row>
    <row r="361" spans="16:16" x14ac:dyDescent="0.2">
      <c r="P361" s="102"/>
    </row>
    <row r="362" spans="16:16" x14ac:dyDescent="0.2">
      <c r="P362" s="102"/>
    </row>
    <row r="363" spans="16:16" x14ac:dyDescent="0.2">
      <c r="P363" s="102"/>
    </row>
    <row r="364" spans="16:16" x14ac:dyDescent="0.2">
      <c r="P364" s="102"/>
    </row>
    <row r="365" spans="16:16" x14ac:dyDescent="0.2">
      <c r="P365" s="102"/>
    </row>
    <row r="366" spans="16:16" x14ac:dyDescent="0.2">
      <c r="P366" s="102"/>
    </row>
    <row r="367" spans="16:16" x14ac:dyDescent="0.2">
      <c r="P367" s="102"/>
    </row>
    <row r="368" spans="16:16" x14ac:dyDescent="0.2">
      <c r="P368" s="102"/>
    </row>
    <row r="369" spans="16:16" x14ac:dyDescent="0.2">
      <c r="P369" s="102"/>
    </row>
    <row r="370" spans="16:16" x14ac:dyDescent="0.2">
      <c r="P370" s="102"/>
    </row>
    <row r="371" spans="16:16" x14ac:dyDescent="0.2">
      <c r="P371" s="102"/>
    </row>
    <row r="372" spans="16:16" x14ac:dyDescent="0.2">
      <c r="P372" s="102"/>
    </row>
    <row r="373" spans="16:16" x14ac:dyDescent="0.2">
      <c r="P373" s="102"/>
    </row>
    <row r="374" spans="16:16" x14ac:dyDescent="0.2">
      <c r="P374" s="102"/>
    </row>
    <row r="375" spans="16:16" x14ac:dyDescent="0.2">
      <c r="P375" s="102"/>
    </row>
    <row r="376" spans="16:16" x14ac:dyDescent="0.2">
      <c r="P376" s="102"/>
    </row>
    <row r="378" spans="16:16" x14ac:dyDescent="0.2">
      <c r="P378" s="102"/>
    </row>
    <row r="379" spans="16:16" x14ac:dyDescent="0.2">
      <c r="P379" s="102"/>
    </row>
    <row r="380" spans="16:16" x14ac:dyDescent="0.2">
      <c r="P380" s="102"/>
    </row>
    <row r="381" spans="16:16" x14ac:dyDescent="0.2">
      <c r="P381" s="102"/>
    </row>
    <row r="382" spans="16:16" x14ac:dyDescent="0.2">
      <c r="P382" s="102"/>
    </row>
    <row r="383" spans="16:16" x14ac:dyDescent="0.2">
      <c r="P383" s="102"/>
    </row>
    <row r="384" spans="16:16" x14ac:dyDescent="0.2">
      <c r="P384" s="102"/>
    </row>
    <row r="385" spans="16:16" x14ac:dyDescent="0.2">
      <c r="P385" s="102"/>
    </row>
    <row r="386" spans="16:16" x14ac:dyDescent="0.2">
      <c r="P386" s="102"/>
    </row>
    <row r="387" spans="16:16" x14ac:dyDescent="0.2">
      <c r="P387" s="102"/>
    </row>
    <row r="388" spans="16:16" x14ac:dyDescent="0.2">
      <c r="P388" s="102"/>
    </row>
    <row r="389" spans="16:16" x14ac:dyDescent="0.2">
      <c r="P389" s="102"/>
    </row>
    <row r="390" spans="16:16" x14ac:dyDescent="0.2">
      <c r="P390" s="102"/>
    </row>
    <row r="391" spans="16:16" x14ac:dyDescent="0.2">
      <c r="P391" s="102"/>
    </row>
    <row r="392" spans="16:16" x14ac:dyDescent="0.2">
      <c r="P392" s="102"/>
    </row>
    <row r="393" spans="16:16" x14ac:dyDescent="0.2">
      <c r="P393" s="102"/>
    </row>
    <row r="394" spans="16:16" x14ac:dyDescent="0.2">
      <c r="P394" s="102"/>
    </row>
    <row r="395" spans="16:16" x14ac:dyDescent="0.2">
      <c r="P395" s="102"/>
    </row>
    <row r="396" spans="16:16" x14ac:dyDescent="0.2">
      <c r="P396" s="102"/>
    </row>
    <row r="397" spans="16:16" x14ac:dyDescent="0.2">
      <c r="P397" s="102"/>
    </row>
    <row r="398" spans="16:16" x14ac:dyDescent="0.2">
      <c r="P398" s="102"/>
    </row>
    <row r="399" spans="16:16" x14ac:dyDescent="0.2">
      <c r="P399" s="102"/>
    </row>
    <row r="400" spans="16:16" x14ac:dyDescent="0.2">
      <c r="P400" s="102"/>
    </row>
    <row r="401" spans="16:16" x14ac:dyDescent="0.2">
      <c r="P401" s="102"/>
    </row>
    <row r="402" spans="16:16" x14ac:dyDescent="0.2">
      <c r="P402" s="102"/>
    </row>
    <row r="403" spans="16:16" x14ac:dyDescent="0.2">
      <c r="P403" s="102"/>
    </row>
    <row r="404" spans="16:16" x14ac:dyDescent="0.2">
      <c r="P404" s="102"/>
    </row>
    <row r="405" spans="16:16" x14ac:dyDescent="0.2">
      <c r="P405" s="102"/>
    </row>
    <row r="406" spans="16:16" x14ac:dyDescent="0.2">
      <c r="P406" s="102"/>
    </row>
    <row r="407" spans="16:16" x14ac:dyDescent="0.2">
      <c r="P407" s="102"/>
    </row>
    <row r="408" spans="16:16" x14ac:dyDescent="0.2">
      <c r="P408" s="102"/>
    </row>
    <row r="409" spans="16:16" x14ac:dyDescent="0.2">
      <c r="P409" s="102"/>
    </row>
    <row r="410" spans="16:16" x14ac:dyDescent="0.2">
      <c r="P410" s="102"/>
    </row>
    <row r="411" spans="16:16" x14ac:dyDescent="0.2">
      <c r="P411" s="102"/>
    </row>
    <row r="412" spans="16:16" x14ac:dyDescent="0.2">
      <c r="P412" s="102"/>
    </row>
    <row r="413" spans="16:16" x14ac:dyDescent="0.2">
      <c r="P413" s="102"/>
    </row>
    <row r="414" spans="16:16" x14ac:dyDescent="0.2">
      <c r="P414" s="102"/>
    </row>
    <row r="415" spans="16:16" x14ac:dyDescent="0.2">
      <c r="P415" s="102"/>
    </row>
    <row r="416" spans="16:16" x14ac:dyDescent="0.2">
      <c r="P416" s="102"/>
    </row>
    <row r="417" spans="16:16" x14ac:dyDescent="0.2">
      <c r="P417" s="102"/>
    </row>
    <row r="418" spans="16:16" x14ac:dyDescent="0.2">
      <c r="P418" s="102"/>
    </row>
    <row r="419" spans="16:16" x14ac:dyDescent="0.2">
      <c r="P419" s="102"/>
    </row>
    <row r="420" spans="16:16" x14ac:dyDescent="0.2">
      <c r="P420" s="102"/>
    </row>
    <row r="421" spans="16:16" x14ac:dyDescent="0.2">
      <c r="P421" s="102"/>
    </row>
    <row r="422" spans="16:16" x14ac:dyDescent="0.2">
      <c r="P422" s="102"/>
    </row>
    <row r="423" spans="16:16" x14ac:dyDescent="0.2">
      <c r="P423" s="102"/>
    </row>
    <row r="424" spans="16:16" x14ac:dyDescent="0.2">
      <c r="P424" s="102"/>
    </row>
    <row r="425" spans="16:16" x14ac:dyDescent="0.2">
      <c r="P425" s="102"/>
    </row>
    <row r="426" spans="16:16" x14ac:dyDescent="0.2">
      <c r="P426" s="102"/>
    </row>
    <row r="427" spans="16:16" x14ac:dyDescent="0.2">
      <c r="P427" s="102"/>
    </row>
    <row r="428" spans="16:16" x14ac:dyDescent="0.2">
      <c r="P428" s="102"/>
    </row>
    <row r="429" spans="16:16" x14ac:dyDescent="0.2">
      <c r="P429" s="102"/>
    </row>
    <row r="430" spans="16:16" x14ac:dyDescent="0.2">
      <c r="P430" s="102"/>
    </row>
    <row r="431" spans="16:16" x14ac:dyDescent="0.2">
      <c r="P431" s="102"/>
    </row>
    <row r="432" spans="16:16" x14ac:dyDescent="0.2">
      <c r="P432" s="102"/>
    </row>
    <row r="433" spans="16:16" x14ac:dyDescent="0.2">
      <c r="P433" s="102"/>
    </row>
    <row r="434" spans="16:16" x14ac:dyDescent="0.2">
      <c r="P434" s="102"/>
    </row>
    <row r="435" spans="16:16" x14ac:dyDescent="0.2">
      <c r="P435" s="102"/>
    </row>
    <row r="436" spans="16:16" x14ac:dyDescent="0.2">
      <c r="P436" s="102"/>
    </row>
    <row r="437" spans="16:16" x14ac:dyDescent="0.2">
      <c r="P437" s="102"/>
    </row>
    <row r="438" spans="16:16" x14ac:dyDescent="0.2">
      <c r="P438" s="102"/>
    </row>
    <row r="439" spans="16:16" x14ac:dyDescent="0.2">
      <c r="P439" s="102"/>
    </row>
    <row r="440" spans="16:16" x14ac:dyDescent="0.2">
      <c r="P440" s="102"/>
    </row>
    <row r="441" spans="16:16" x14ac:dyDescent="0.2">
      <c r="P441" s="102"/>
    </row>
    <row r="442" spans="16:16" x14ac:dyDescent="0.2">
      <c r="P442" s="102"/>
    </row>
    <row r="443" spans="16:16" x14ac:dyDescent="0.2">
      <c r="P443" s="102"/>
    </row>
    <row r="444" spans="16:16" x14ac:dyDescent="0.2">
      <c r="P444" s="102"/>
    </row>
    <row r="445" spans="16:16" x14ac:dyDescent="0.2">
      <c r="P445" s="102"/>
    </row>
    <row r="446" spans="16:16" x14ac:dyDescent="0.2">
      <c r="P446" s="102"/>
    </row>
    <row r="447" spans="16:16" x14ac:dyDescent="0.2">
      <c r="P447" s="102"/>
    </row>
    <row r="448" spans="16:16" x14ac:dyDescent="0.2">
      <c r="P448" s="102"/>
    </row>
    <row r="449" spans="16:16" x14ac:dyDescent="0.2">
      <c r="P449" s="102"/>
    </row>
    <row r="450" spans="16:16" x14ac:dyDescent="0.2">
      <c r="P450" s="102"/>
    </row>
    <row r="451" spans="16:16" x14ac:dyDescent="0.2">
      <c r="P451" s="102"/>
    </row>
    <row r="452" spans="16:16" x14ac:dyDescent="0.2">
      <c r="P452" s="102"/>
    </row>
    <row r="453" spans="16:16" x14ac:dyDescent="0.2">
      <c r="P453" s="102"/>
    </row>
    <row r="454" spans="16:16" x14ac:dyDescent="0.2">
      <c r="P454" s="102"/>
    </row>
    <row r="455" spans="16:16" x14ac:dyDescent="0.2">
      <c r="P455" s="102"/>
    </row>
    <row r="456" spans="16:16" x14ac:dyDescent="0.2">
      <c r="P456" s="102"/>
    </row>
    <row r="457" spans="16:16" x14ac:dyDescent="0.2">
      <c r="P457" s="102"/>
    </row>
    <row r="458" spans="16:16" x14ac:dyDescent="0.2">
      <c r="P458" s="102"/>
    </row>
    <row r="459" spans="16:16" x14ac:dyDescent="0.2">
      <c r="P459" s="102"/>
    </row>
    <row r="460" spans="16:16" x14ac:dyDescent="0.2">
      <c r="P460" s="102"/>
    </row>
    <row r="461" spans="16:16" x14ac:dyDescent="0.2">
      <c r="P461" s="102"/>
    </row>
    <row r="462" spans="16:16" x14ac:dyDescent="0.2">
      <c r="P462" s="102"/>
    </row>
    <row r="463" spans="16:16" x14ac:dyDescent="0.2">
      <c r="P463" s="102"/>
    </row>
    <row r="464" spans="16:16" x14ac:dyDescent="0.2">
      <c r="P464" s="102"/>
    </row>
    <row r="465" spans="16:16" x14ac:dyDescent="0.2">
      <c r="P465" s="102"/>
    </row>
    <row r="466" spans="16:16" x14ac:dyDescent="0.2">
      <c r="P466" s="102"/>
    </row>
    <row r="467" spans="16:16" x14ac:dyDescent="0.2">
      <c r="P467" s="102"/>
    </row>
    <row r="468" spans="16:16" x14ac:dyDescent="0.2">
      <c r="P468" s="102"/>
    </row>
    <row r="469" spans="16:16" x14ac:dyDescent="0.2">
      <c r="P469" s="102"/>
    </row>
    <row r="470" spans="16:16" x14ac:dyDescent="0.2">
      <c r="P470" s="102"/>
    </row>
    <row r="471" spans="16:16" x14ac:dyDescent="0.2">
      <c r="P471" s="102"/>
    </row>
    <row r="472" spans="16:16" x14ac:dyDescent="0.2">
      <c r="P472" s="102"/>
    </row>
    <row r="473" spans="16:16" x14ac:dyDescent="0.2">
      <c r="P473" s="102"/>
    </row>
    <row r="474" spans="16:16" x14ac:dyDescent="0.2">
      <c r="P474" s="102"/>
    </row>
    <row r="475" spans="16:16" x14ac:dyDescent="0.2">
      <c r="P475" s="102"/>
    </row>
    <row r="476" spans="16:16" x14ac:dyDescent="0.2">
      <c r="P476" s="102"/>
    </row>
    <row r="477" spans="16:16" x14ac:dyDescent="0.2">
      <c r="P477" s="102"/>
    </row>
    <row r="478" spans="16:16" x14ac:dyDescent="0.2">
      <c r="P478" s="102"/>
    </row>
    <row r="479" spans="16:16" x14ac:dyDescent="0.2">
      <c r="P479" s="102"/>
    </row>
    <row r="480" spans="16:16" x14ac:dyDescent="0.2">
      <c r="P480" s="102"/>
    </row>
    <row r="481" spans="16:16" x14ac:dyDescent="0.2">
      <c r="P481" s="102"/>
    </row>
    <row r="482" spans="16:16" x14ac:dyDescent="0.2">
      <c r="P482" s="102"/>
    </row>
    <row r="483" spans="16:16" x14ac:dyDescent="0.2">
      <c r="P483" s="102"/>
    </row>
    <row r="484" spans="16:16" x14ac:dyDescent="0.2">
      <c r="P484" s="102"/>
    </row>
    <row r="485" spans="16:16" x14ac:dyDescent="0.2">
      <c r="P485" s="102"/>
    </row>
    <row r="486" spans="16:16" x14ac:dyDescent="0.2">
      <c r="P486" s="102"/>
    </row>
    <row r="487" spans="16:16" x14ac:dyDescent="0.2">
      <c r="P487" s="102"/>
    </row>
    <row r="488" spans="16:16" x14ac:dyDescent="0.2">
      <c r="P488" s="102"/>
    </row>
    <row r="489" spans="16:16" x14ac:dyDescent="0.2">
      <c r="P489" s="102"/>
    </row>
    <row r="490" spans="16:16" x14ac:dyDescent="0.2">
      <c r="P490" s="102"/>
    </row>
    <row r="491" spans="16:16" x14ac:dyDescent="0.2">
      <c r="P491" s="102"/>
    </row>
    <row r="492" spans="16:16" x14ac:dyDescent="0.2">
      <c r="P492" s="102"/>
    </row>
    <row r="493" spans="16:16" x14ac:dyDescent="0.2">
      <c r="P493" s="102"/>
    </row>
    <row r="494" spans="16:16" x14ac:dyDescent="0.2">
      <c r="P494" s="102"/>
    </row>
    <row r="495" spans="16:16" x14ac:dyDescent="0.2">
      <c r="P495" s="102"/>
    </row>
    <row r="496" spans="16:16" x14ac:dyDescent="0.2">
      <c r="P496" s="102"/>
    </row>
    <row r="497" spans="16:16" x14ac:dyDescent="0.2">
      <c r="P497" s="102"/>
    </row>
    <row r="498" spans="16:16" x14ac:dyDescent="0.2">
      <c r="P498" s="102"/>
    </row>
    <row r="499" spans="16:16" x14ac:dyDescent="0.2">
      <c r="P499" s="102"/>
    </row>
    <row r="500" spans="16:16" x14ac:dyDescent="0.2">
      <c r="P500" s="102"/>
    </row>
    <row r="501" spans="16:16" x14ac:dyDescent="0.2">
      <c r="P501" s="102"/>
    </row>
    <row r="502" spans="16:16" x14ac:dyDescent="0.2">
      <c r="P502" s="102"/>
    </row>
    <row r="503" spans="16:16" x14ac:dyDescent="0.2">
      <c r="P503" s="102"/>
    </row>
    <row r="504" spans="16:16" x14ac:dyDescent="0.2">
      <c r="P504" s="102"/>
    </row>
    <row r="505" spans="16:16" x14ac:dyDescent="0.2">
      <c r="P505" s="102"/>
    </row>
    <row r="506" spans="16:16" x14ac:dyDescent="0.2">
      <c r="P506" s="102"/>
    </row>
    <row r="507" spans="16:16" x14ac:dyDescent="0.2">
      <c r="P507" s="102"/>
    </row>
    <row r="508" spans="16:16" x14ac:dyDescent="0.2">
      <c r="P508" s="102"/>
    </row>
    <row r="509" spans="16:16" x14ac:dyDescent="0.2">
      <c r="P509" s="102"/>
    </row>
    <row r="510" spans="16:16" x14ac:dyDescent="0.2">
      <c r="P510" s="102"/>
    </row>
    <row r="511" spans="16:16" x14ac:dyDescent="0.2">
      <c r="P511" s="102"/>
    </row>
    <row r="512" spans="16:16" x14ac:dyDescent="0.2">
      <c r="P512" s="102"/>
    </row>
    <row r="513" spans="16:16" x14ac:dyDescent="0.2">
      <c r="P513" s="102"/>
    </row>
    <row r="514" spans="16:16" x14ac:dyDescent="0.2">
      <c r="P514" s="102"/>
    </row>
    <row r="515" spans="16:16" x14ac:dyDescent="0.2">
      <c r="P515" s="102"/>
    </row>
    <row r="516" spans="16:16" x14ac:dyDescent="0.2">
      <c r="P516" s="102"/>
    </row>
    <row r="517" spans="16:16" x14ac:dyDescent="0.2">
      <c r="P517" s="102"/>
    </row>
    <row r="518" spans="16:16" x14ac:dyDescent="0.2">
      <c r="P518" s="102"/>
    </row>
    <row r="519" spans="16:16" x14ac:dyDescent="0.2">
      <c r="P519" s="102"/>
    </row>
    <row r="520" spans="16:16" x14ac:dyDescent="0.2">
      <c r="P520" s="102"/>
    </row>
    <row r="521" spans="16:16" x14ac:dyDescent="0.2">
      <c r="P521" s="102"/>
    </row>
    <row r="522" spans="16:16" x14ac:dyDescent="0.2">
      <c r="P522" s="102"/>
    </row>
    <row r="523" spans="16:16" x14ac:dyDescent="0.2">
      <c r="P523" s="102"/>
    </row>
    <row r="524" spans="16:16" x14ac:dyDescent="0.2">
      <c r="P524" s="102"/>
    </row>
    <row r="525" spans="16:16" x14ac:dyDescent="0.2">
      <c r="P525" s="102"/>
    </row>
    <row r="526" spans="16:16" x14ac:dyDescent="0.2">
      <c r="P526" s="102"/>
    </row>
    <row r="527" spans="16:16" x14ac:dyDescent="0.2">
      <c r="P527" s="102"/>
    </row>
    <row r="528" spans="16:16" x14ac:dyDescent="0.2">
      <c r="P528" s="102"/>
    </row>
    <row r="529" spans="16:16" x14ac:dyDescent="0.2">
      <c r="P529" s="102"/>
    </row>
    <row r="530" spans="16:16" x14ac:dyDescent="0.2">
      <c r="P530" s="102"/>
    </row>
    <row r="531" spans="16:16" x14ac:dyDescent="0.2">
      <c r="P531" s="102"/>
    </row>
    <row r="532" spans="16:16" x14ac:dyDescent="0.2">
      <c r="P532" s="102"/>
    </row>
    <row r="533" spans="16:16" x14ac:dyDescent="0.2">
      <c r="P533" s="102"/>
    </row>
    <row r="534" spans="16:16" x14ac:dyDescent="0.2">
      <c r="P534" s="102"/>
    </row>
    <row r="535" spans="16:16" x14ac:dyDescent="0.2">
      <c r="P535" s="102"/>
    </row>
    <row r="536" spans="16:16" x14ac:dyDescent="0.2">
      <c r="P536" s="102"/>
    </row>
    <row r="537" spans="16:16" x14ac:dyDescent="0.2">
      <c r="P537" s="102"/>
    </row>
    <row r="538" spans="16:16" x14ac:dyDescent="0.2">
      <c r="P538" s="102"/>
    </row>
    <row r="539" spans="16:16" x14ac:dyDescent="0.2">
      <c r="P539" s="102"/>
    </row>
    <row r="540" spans="16:16" x14ac:dyDescent="0.2">
      <c r="P540" s="102"/>
    </row>
    <row r="541" spans="16:16" x14ac:dyDescent="0.2">
      <c r="P541" s="102"/>
    </row>
    <row r="542" spans="16:16" x14ac:dyDescent="0.2">
      <c r="P542" s="102"/>
    </row>
    <row r="543" spans="16:16" x14ac:dyDescent="0.2">
      <c r="P543" s="102"/>
    </row>
    <row r="544" spans="16:16" x14ac:dyDescent="0.2">
      <c r="P544" s="102"/>
    </row>
    <row r="545" spans="16:16" x14ac:dyDescent="0.2">
      <c r="P545" s="102"/>
    </row>
    <row r="546" spans="16:16" x14ac:dyDescent="0.2">
      <c r="P546" s="102"/>
    </row>
    <row r="547" spans="16:16" x14ac:dyDescent="0.2">
      <c r="P547" s="102"/>
    </row>
    <row r="548" spans="16:16" x14ac:dyDescent="0.2">
      <c r="P548" s="102"/>
    </row>
    <row r="549" spans="16:16" x14ac:dyDescent="0.2">
      <c r="P549" s="102"/>
    </row>
    <row r="550" spans="16:16" x14ac:dyDescent="0.2">
      <c r="P550" s="102"/>
    </row>
    <row r="551" spans="16:16" x14ac:dyDescent="0.2">
      <c r="P551" s="102"/>
    </row>
    <row r="552" spans="16:16" x14ac:dyDescent="0.2">
      <c r="P552" s="102"/>
    </row>
    <row r="553" spans="16:16" x14ac:dyDescent="0.2">
      <c r="P553" s="102"/>
    </row>
    <row r="554" spans="16:16" x14ac:dyDescent="0.2">
      <c r="P554" s="102"/>
    </row>
    <row r="555" spans="16:16" x14ac:dyDescent="0.2">
      <c r="P555" s="102"/>
    </row>
    <row r="556" spans="16:16" x14ac:dyDescent="0.2">
      <c r="P556" s="102"/>
    </row>
    <row r="557" spans="16:16" x14ac:dyDescent="0.2">
      <c r="P557" s="102"/>
    </row>
    <row r="558" spans="16:16" x14ac:dyDescent="0.2">
      <c r="P558" s="102"/>
    </row>
    <row r="559" spans="16:16" x14ac:dyDescent="0.2">
      <c r="P559" s="102"/>
    </row>
    <row r="560" spans="16:16" x14ac:dyDescent="0.2">
      <c r="P560" s="102"/>
    </row>
    <row r="561" spans="16:16" x14ac:dyDescent="0.2">
      <c r="P561" s="102"/>
    </row>
    <row r="562" spans="16:16" x14ac:dyDescent="0.2">
      <c r="P562" s="102"/>
    </row>
    <row r="563" spans="16:16" x14ac:dyDescent="0.2">
      <c r="P563" s="102"/>
    </row>
    <row r="564" spans="16:16" x14ac:dyDescent="0.2">
      <c r="P564" s="102"/>
    </row>
    <row r="565" spans="16:16" x14ac:dyDescent="0.2">
      <c r="P565" s="102"/>
    </row>
    <row r="566" spans="16:16" x14ac:dyDescent="0.2">
      <c r="P566" s="102"/>
    </row>
    <row r="567" spans="16:16" x14ac:dyDescent="0.2">
      <c r="P567" s="102"/>
    </row>
    <row r="568" spans="16:16" x14ac:dyDescent="0.2">
      <c r="P568" s="102"/>
    </row>
    <row r="569" spans="16:16" x14ac:dyDescent="0.2">
      <c r="P569" s="102"/>
    </row>
    <row r="570" spans="16:16" x14ac:dyDescent="0.2">
      <c r="P570" s="102"/>
    </row>
    <row r="571" spans="16:16" x14ac:dyDescent="0.2">
      <c r="P571" s="102"/>
    </row>
    <row r="572" spans="16:16" x14ac:dyDescent="0.2">
      <c r="P572" s="102"/>
    </row>
    <row r="573" spans="16:16" x14ac:dyDescent="0.2">
      <c r="P573" s="102"/>
    </row>
    <row r="574" spans="16:16" x14ac:dyDescent="0.2">
      <c r="P574" s="102"/>
    </row>
    <row r="575" spans="16:16" x14ac:dyDescent="0.2">
      <c r="P575" s="102"/>
    </row>
    <row r="576" spans="16:16" x14ac:dyDescent="0.2">
      <c r="P576" s="102"/>
    </row>
    <row r="577" spans="16:16" x14ac:dyDescent="0.2">
      <c r="P577" s="102"/>
    </row>
    <row r="578" spans="16:16" x14ac:dyDescent="0.2">
      <c r="P578" s="102"/>
    </row>
    <row r="579" spans="16:16" x14ac:dyDescent="0.2">
      <c r="P579" s="102"/>
    </row>
    <row r="580" spans="16:16" x14ac:dyDescent="0.2">
      <c r="P580" s="102"/>
    </row>
    <row r="581" spans="16:16" x14ac:dyDescent="0.2">
      <c r="P581" s="102"/>
    </row>
    <row r="582" spans="16:16" x14ac:dyDescent="0.2">
      <c r="P582" s="102"/>
    </row>
    <row r="583" spans="16:16" x14ac:dyDescent="0.2">
      <c r="P583" s="102"/>
    </row>
    <row r="584" spans="16:16" x14ac:dyDescent="0.2">
      <c r="P584" s="102"/>
    </row>
    <row r="585" spans="16:16" x14ac:dyDescent="0.2">
      <c r="P585" s="102"/>
    </row>
    <row r="586" spans="16:16" x14ac:dyDescent="0.2">
      <c r="P586" s="102"/>
    </row>
    <row r="587" spans="16:16" x14ac:dyDescent="0.2">
      <c r="P587" s="102"/>
    </row>
    <row r="588" spans="16:16" x14ac:dyDescent="0.2">
      <c r="P588" s="102"/>
    </row>
    <row r="589" spans="16:16" x14ac:dyDescent="0.2">
      <c r="P589" s="102"/>
    </row>
    <row r="590" spans="16:16" x14ac:dyDescent="0.2">
      <c r="P590" s="102"/>
    </row>
    <row r="591" spans="16:16" x14ac:dyDescent="0.2">
      <c r="P591" s="102"/>
    </row>
    <row r="592" spans="16:16" x14ac:dyDescent="0.2">
      <c r="P592" s="102"/>
    </row>
    <row r="593" spans="16:18" x14ac:dyDescent="0.2">
      <c r="P593" s="102"/>
    </row>
    <row r="594" spans="16:18" x14ac:dyDescent="0.2">
      <c r="P594" s="102"/>
    </row>
    <row r="595" spans="16:18" x14ac:dyDescent="0.2">
      <c r="P595" s="102"/>
    </row>
    <row r="596" spans="16:18" x14ac:dyDescent="0.2">
      <c r="P596" s="102"/>
    </row>
    <row r="597" spans="16:18" x14ac:dyDescent="0.2">
      <c r="P597" s="102"/>
    </row>
    <row r="598" spans="16:18" x14ac:dyDescent="0.2">
      <c r="P598" s="102"/>
    </row>
    <row r="599" spans="16:18" x14ac:dyDescent="0.2">
      <c r="P599" s="102"/>
    </row>
    <row r="600" spans="16:18" x14ac:dyDescent="0.2">
      <c r="P600" s="102"/>
    </row>
    <row r="601" spans="16:18" x14ac:dyDescent="0.2">
      <c r="P601" s="102"/>
    </row>
    <row r="602" spans="16:18" x14ac:dyDescent="0.2">
      <c r="P602" s="102"/>
    </row>
    <row r="603" spans="16:18" x14ac:dyDescent="0.2">
      <c r="P603" s="102"/>
    </row>
    <row r="604" spans="16:18" x14ac:dyDescent="0.2">
      <c r="P604" s="102"/>
    </row>
    <row r="605" spans="16:18" x14ac:dyDescent="0.2">
      <c r="P605" s="102"/>
    </row>
    <row r="606" spans="16:18" x14ac:dyDescent="0.2">
      <c r="P606" s="102"/>
    </row>
    <row r="607" spans="16:18" x14ac:dyDescent="0.2">
      <c r="P607" s="102"/>
    </row>
    <row r="608" spans="16:18" x14ac:dyDescent="0.2">
      <c r="P608" s="102"/>
      <c r="Q608" s="92"/>
      <c r="R608" s="92"/>
    </row>
    <row r="609" spans="16:16" x14ac:dyDescent="0.2">
      <c r="P609" s="102"/>
    </row>
    <row r="610" spans="16:16" x14ac:dyDescent="0.2">
      <c r="P610" s="102"/>
    </row>
    <row r="611" spans="16:16" x14ac:dyDescent="0.2">
      <c r="P611" s="102"/>
    </row>
    <row r="612" spans="16:16" x14ac:dyDescent="0.2">
      <c r="P612" s="102"/>
    </row>
    <row r="613" spans="16:16" x14ac:dyDescent="0.2">
      <c r="P613" s="102"/>
    </row>
    <row r="614" spans="16:16" x14ac:dyDescent="0.2">
      <c r="P614" s="102"/>
    </row>
    <row r="615" spans="16:16" x14ac:dyDescent="0.2">
      <c r="P615" s="102"/>
    </row>
    <row r="616" spans="16:16" x14ac:dyDescent="0.2">
      <c r="P616" s="102"/>
    </row>
    <row r="617" spans="16:16" x14ac:dyDescent="0.2">
      <c r="P617" s="102"/>
    </row>
    <row r="618" spans="16:16" x14ac:dyDescent="0.2">
      <c r="P618" s="102"/>
    </row>
    <row r="619" spans="16:16" x14ac:dyDescent="0.2">
      <c r="P619" s="102"/>
    </row>
    <row r="620" spans="16:16" x14ac:dyDescent="0.2">
      <c r="P620" s="102"/>
    </row>
    <row r="621" spans="16:16" x14ac:dyDescent="0.2">
      <c r="P621" s="102"/>
    </row>
    <row r="622" spans="16:16" x14ac:dyDescent="0.2">
      <c r="P622" s="102"/>
    </row>
    <row r="623" spans="16:16" x14ac:dyDescent="0.2">
      <c r="P623" s="102"/>
    </row>
    <row r="624" spans="16:16" x14ac:dyDescent="0.2">
      <c r="P624" s="102"/>
    </row>
    <row r="625" spans="16:16" x14ac:dyDescent="0.2">
      <c r="P625" s="102"/>
    </row>
    <row r="626" spans="16:16" x14ac:dyDescent="0.2">
      <c r="P626" s="102"/>
    </row>
    <row r="627" spans="16:16" x14ac:dyDescent="0.2">
      <c r="P627" s="102"/>
    </row>
    <row r="628" spans="16:16" x14ac:dyDescent="0.2">
      <c r="P628" s="102"/>
    </row>
    <row r="629" spans="16:16" x14ac:dyDescent="0.2">
      <c r="P629" s="102"/>
    </row>
    <row r="630" spans="16:16" x14ac:dyDescent="0.2">
      <c r="P630" s="102"/>
    </row>
    <row r="631" spans="16:16" x14ac:dyDescent="0.2">
      <c r="P631" s="102"/>
    </row>
    <row r="632" spans="16:16" x14ac:dyDescent="0.2">
      <c r="P632" s="102"/>
    </row>
    <row r="633" spans="16:16" x14ac:dyDescent="0.2">
      <c r="P633" s="102"/>
    </row>
    <row r="634" spans="16:16" x14ac:dyDescent="0.2">
      <c r="P634" s="102"/>
    </row>
    <row r="635" spans="16:16" x14ac:dyDescent="0.2">
      <c r="P635" s="102"/>
    </row>
    <row r="636" spans="16:16" x14ac:dyDescent="0.2">
      <c r="P636" s="102"/>
    </row>
    <row r="637" spans="16:16" x14ac:dyDescent="0.2">
      <c r="P637" s="102"/>
    </row>
    <row r="638" spans="16:16" x14ac:dyDescent="0.2">
      <c r="P638" s="102"/>
    </row>
    <row r="639" spans="16:16" x14ac:dyDescent="0.2">
      <c r="P639" s="102"/>
    </row>
    <row r="640" spans="16:16" x14ac:dyDescent="0.2">
      <c r="P640" s="102"/>
    </row>
    <row r="641" spans="16:16" x14ac:dyDescent="0.2">
      <c r="P641" s="102"/>
    </row>
    <row r="642" spans="16:16" x14ac:dyDescent="0.2">
      <c r="P642" s="102"/>
    </row>
    <row r="643" spans="16:16" x14ac:dyDescent="0.2">
      <c r="P643" s="102"/>
    </row>
    <row r="644" spans="16:16" x14ac:dyDescent="0.2">
      <c r="P644" s="102"/>
    </row>
    <row r="645" spans="16:16" x14ac:dyDescent="0.2">
      <c r="P645" s="102"/>
    </row>
    <row r="646" spans="16:16" x14ac:dyDescent="0.2">
      <c r="P646" s="102"/>
    </row>
    <row r="647" spans="16:16" x14ac:dyDescent="0.2">
      <c r="P647" s="102"/>
    </row>
    <row r="648" spans="16:16" x14ac:dyDescent="0.2">
      <c r="P648" s="102"/>
    </row>
    <row r="649" spans="16:16" x14ac:dyDescent="0.2">
      <c r="P649" s="102"/>
    </row>
    <row r="650" spans="16:16" x14ac:dyDescent="0.2">
      <c r="P650" s="102"/>
    </row>
    <row r="651" spans="16:16" x14ac:dyDescent="0.2">
      <c r="P651" s="102"/>
    </row>
    <row r="652" spans="16:16" x14ac:dyDescent="0.2">
      <c r="P652" s="102"/>
    </row>
    <row r="653" spans="16:16" x14ac:dyDescent="0.2">
      <c r="P653" s="102"/>
    </row>
    <row r="654" spans="16:16" x14ac:dyDescent="0.2">
      <c r="P654" s="102"/>
    </row>
    <row r="655" spans="16:16" x14ac:dyDescent="0.2">
      <c r="P655" s="102"/>
    </row>
    <row r="656" spans="16:16" x14ac:dyDescent="0.2">
      <c r="P656" s="102"/>
    </row>
    <row r="657" spans="16:16" x14ac:dyDescent="0.2">
      <c r="P657" s="102"/>
    </row>
    <row r="658" spans="16:16" x14ac:dyDescent="0.2">
      <c r="P658" s="102"/>
    </row>
    <row r="659" spans="16:16" x14ac:dyDescent="0.2">
      <c r="P659" s="102"/>
    </row>
    <row r="660" spans="16:16" x14ac:dyDescent="0.2">
      <c r="P660" s="102"/>
    </row>
    <row r="661" spans="16:16" x14ac:dyDescent="0.2">
      <c r="P661" s="102"/>
    </row>
    <row r="662" spans="16:16" x14ac:dyDescent="0.2">
      <c r="P662" s="102"/>
    </row>
    <row r="663" spans="16:16" x14ac:dyDescent="0.2">
      <c r="P663" s="102"/>
    </row>
    <row r="664" spans="16:16" x14ac:dyDescent="0.2">
      <c r="P664" s="102"/>
    </row>
    <row r="665" spans="16:16" x14ac:dyDescent="0.2">
      <c r="P665" s="102"/>
    </row>
    <row r="666" spans="16:16" x14ac:dyDescent="0.2">
      <c r="P666" s="102"/>
    </row>
    <row r="667" spans="16:16" x14ac:dyDescent="0.2">
      <c r="P667" s="102"/>
    </row>
    <row r="668" spans="16:16" x14ac:dyDescent="0.2">
      <c r="P668" s="102"/>
    </row>
    <row r="669" spans="16:16" x14ac:dyDescent="0.2">
      <c r="P669" s="102"/>
    </row>
    <row r="670" spans="16:16" x14ac:dyDescent="0.2">
      <c r="P670" s="102"/>
    </row>
    <row r="671" spans="16:16" x14ac:dyDescent="0.2">
      <c r="P671" s="102"/>
    </row>
    <row r="672" spans="16:16" x14ac:dyDescent="0.2">
      <c r="P672" s="102"/>
    </row>
    <row r="673" spans="16:16" x14ac:dyDescent="0.2">
      <c r="P673" s="102"/>
    </row>
    <row r="674" spans="16:16" x14ac:dyDescent="0.2">
      <c r="P674" s="102"/>
    </row>
    <row r="675" spans="16:16" x14ac:dyDescent="0.2">
      <c r="P675" s="102"/>
    </row>
    <row r="676" spans="16:16" x14ac:dyDescent="0.2">
      <c r="P676" s="102"/>
    </row>
    <row r="677" spans="16:16" x14ac:dyDescent="0.2">
      <c r="P677" s="102"/>
    </row>
    <row r="678" spans="16:16" x14ac:dyDescent="0.2">
      <c r="P678" s="102"/>
    </row>
    <row r="679" spans="16:16" x14ac:dyDescent="0.2">
      <c r="P679" s="102"/>
    </row>
    <row r="680" spans="16:16" x14ac:dyDescent="0.2">
      <c r="P680" s="102"/>
    </row>
    <row r="681" spans="16:16" x14ac:dyDescent="0.2">
      <c r="P681" s="102"/>
    </row>
    <row r="682" spans="16:16" x14ac:dyDescent="0.2">
      <c r="P682" s="102"/>
    </row>
    <row r="683" spans="16:16" x14ac:dyDescent="0.2">
      <c r="P683" s="102"/>
    </row>
    <row r="684" spans="16:16" x14ac:dyDescent="0.2">
      <c r="P684" s="102"/>
    </row>
    <row r="685" spans="16:16" x14ac:dyDescent="0.2">
      <c r="P685" s="102"/>
    </row>
    <row r="686" spans="16:16" x14ac:dyDescent="0.2">
      <c r="P686" s="102"/>
    </row>
    <row r="687" spans="16:16" x14ac:dyDescent="0.2">
      <c r="P687" s="102"/>
    </row>
    <row r="688" spans="16:16" x14ac:dyDescent="0.2">
      <c r="P688" s="102"/>
    </row>
    <row r="689" spans="16:16" x14ac:dyDescent="0.2">
      <c r="P689" s="102"/>
    </row>
    <row r="690" spans="16:16" x14ac:dyDescent="0.2">
      <c r="P690" s="102"/>
    </row>
    <row r="691" spans="16:16" x14ac:dyDescent="0.2">
      <c r="P691" s="102"/>
    </row>
    <row r="692" spans="16:16" x14ac:dyDescent="0.2">
      <c r="P692" s="102"/>
    </row>
    <row r="693" spans="16:16" x14ac:dyDescent="0.2">
      <c r="P693" s="102"/>
    </row>
    <row r="694" spans="16:16" x14ac:dyDescent="0.2">
      <c r="P694" s="102"/>
    </row>
    <row r="695" spans="16:16" x14ac:dyDescent="0.2">
      <c r="P695" s="102"/>
    </row>
    <row r="696" spans="16:16" x14ac:dyDescent="0.2">
      <c r="P696" s="102"/>
    </row>
    <row r="697" spans="16:16" x14ac:dyDescent="0.2">
      <c r="P697" s="102"/>
    </row>
    <row r="698" spans="16:16" x14ac:dyDescent="0.2">
      <c r="P698" s="102"/>
    </row>
    <row r="699" spans="16:16" x14ac:dyDescent="0.2">
      <c r="P699" s="102"/>
    </row>
    <row r="700" spans="16:16" x14ac:dyDescent="0.2">
      <c r="P700" s="102"/>
    </row>
    <row r="701" spans="16:16" x14ac:dyDescent="0.2">
      <c r="P701" s="102"/>
    </row>
    <row r="702" spans="16:16" x14ac:dyDescent="0.2">
      <c r="P702" s="102"/>
    </row>
    <row r="703" spans="16:16" x14ac:dyDescent="0.2">
      <c r="P703" s="102"/>
    </row>
    <row r="704" spans="16:16" x14ac:dyDescent="0.2">
      <c r="P704" s="102"/>
    </row>
    <row r="705" spans="16:16" x14ac:dyDescent="0.2">
      <c r="P705" s="102"/>
    </row>
    <row r="706" spans="16:16" x14ac:dyDescent="0.2">
      <c r="P706" s="102"/>
    </row>
    <row r="707" spans="16:16" x14ac:dyDescent="0.2">
      <c r="P707" s="102"/>
    </row>
    <row r="708" spans="16:16" x14ac:dyDescent="0.2">
      <c r="P708" s="102"/>
    </row>
    <row r="709" spans="16:16" x14ac:dyDescent="0.2">
      <c r="P709" s="102"/>
    </row>
    <row r="710" spans="16:16" x14ac:dyDescent="0.2">
      <c r="P710" s="102"/>
    </row>
    <row r="711" spans="16:16" x14ac:dyDescent="0.2">
      <c r="P711" s="102"/>
    </row>
    <row r="712" spans="16:16" x14ac:dyDescent="0.2">
      <c r="P712" s="102"/>
    </row>
    <row r="713" spans="16:16" x14ac:dyDescent="0.2">
      <c r="P713" s="102"/>
    </row>
    <row r="714" spans="16:16" x14ac:dyDescent="0.2">
      <c r="P714" s="102"/>
    </row>
    <row r="715" spans="16:16" x14ac:dyDescent="0.2">
      <c r="P715" s="102"/>
    </row>
    <row r="716" spans="16:16" x14ac:dyDescent="0.2">
      <c r="P716" s="102"/>
    </row>
    <row r="717" spans="16:16" x14ac:dyDescent="0.2">
      <c r="P717" s="102"/>
    </row>
    <row r="718" spans="16:16" x14ac:dyDescent="0.2">
      <c r="P718" s="102"/>
    </row>
    <row r="719" spans="16:16" x14ac:dyDescent="0.2">
      <c r="P719" s="102"/>
    </row>
    <row r="720" spans="16:16" x14ac:dyDescent="0.2">
      <c r="P720" s="102"/>
    </row>
    <row r="721" spans="16:16" x14ac:dyDescent="0.2">
      <c r="P721" s="102"/>
    </row>
    <row r="722" spans="16:16" x14ac:dyDescent="0.2">
      <c r="P722" s="102"/>
    </row>
    <row r="723" spans="16:16" x14ac:dyDescent="0.2">
      <c r="P723" s="102"/>
    </row>
    <row r="724" spans="16:16" x14ac:dyDescent="0.2">
      <c r="P724" s="102"/>
    </row>
    <row r="725" spans="16:16" x14ac:dyDescent="0.2">
      <c r="P725" s="102"/>
    </row>
    <row r="726" spans="16:16" x14ac:dyDescent="0.2">
      <c r="P726" s="102"/>
    </row>
    <row r="727" spans="16:16" x14ac:dyDescent="0.2">
      <c r="P727" s="102"/>
    </row>
    <row r="728" spans="16:16" x14ac:dyDescent="0.2">
      <c r="P728" s="102"/>
    </row>
    <row r="729" spans="16:16" x14ac:dyDescent="0.2">
      <c r="P729" s="102"/>
    </row>
    <row r="730" spans="16:16" x14ac:dyDescent="0.2">
      <c r="P730" s="102"/>
    </row>
    <row r="731" spans="16:16" x14ac:dyDescent="0.2">
      <c r="P731" s="102"/>
    </row>
    <row r="732" spans="16:16" x14ac:dyDescent="0.2">
      <c r="P732" s="102"/>
    </row>
    <row r="733" spans="16:16" x14ac:dyDescent="0.2">
      <c r="P733" s="102"/>
    </row>
    <row r="734" spans="16:16" x14ac:dyDescent="0.2">
      <c r="P734" s="102"/>
    </row>
    <row r="735" spans="16:16" x14ac:dyDescent="0.2">
      <c r="P735" s="102"/>
    </row>
    <row r="736" spans="16:16" x14ac:dyDescent="0.2">
      <c r="P736" s="102"/>
    </row>
    <row r="737" spans="16:16" x14ac:dyDescent="0.2">
      <c r="P737" s="102"/>
    </row>
    <row r="738" spans="16:16" x14ac:dyDescent="0.2">
      <c r="P738" s="102"/>
    </row>
    <row r="739" spans="16:16" x14ac:dyDescent="0.2">
      <c r="P739" s="102"/>
    </row>
    <row r="740" spans="16:16" x14ac:dyDescent="0.2">
      <c r="P740" s="102"/>
    </row>
    <row r="741" spans="16:16" x14ac:dyDescent="0.2">
      <c r="P741" s="102"/>
    </row>
    <row r="742" spans="16:16" x14ac:dyDescent="0.2">
      <c r="P742" s="102"/>
    </row>
    <row r="743" spans="16:16" x14ac:dyDescent="0.2">
      <c r="P743" s="102"/>
    </row>
    <row r="744" spans="16:16" x14ac:dyDescent="0.2">
      <c r="P744" s="102"/>
    </row>
    <row r="745" spans="16:16" x14ac:dyDescent="0.2">
      <c r="P745" s="102"/>
    </row>
    <row r="746" spans="16:16" x14ac:dyDescent="0.2">
      <c r="P746" s="102"/>
    </row>
    <row r="747" spans="16:16" x14ac:dyDescent="0.2">
      <c r="P747" s="102"/>
    </row>
    <row r="748" spans="16:16" x14ac:dyDescent="0.2">
      <c r="P748" s="102"/>
    </row>
    <row r="749" spans="16:16" x14ac:dyDescent="0.2">
      <c r="P749" s="102"/>
    </row>
    <row r="750" spans="16:16" x14ac:dyDescent="0.2">
      <c r="P750" s="102"/>
    </row>
    <row r="751" spans="16:16" x14ac:dyDescent="0.2">
      <c r="P751" s="102"/>
    </row>
    <row r="752" spans="16:16" x14ac:dyDescent="0.2">
      <c r="P752" s="102"/>
    </row>
    <row r="753" spans="15:16" x14ac:dyDescent="0.2">
      <c r="P753" s="102"/>
    </row>
    <row r="754" spans="15:16" x14ac:dyDescent="0.2">
      <c r="P754" s="102"/>
    </row>
    <row r="755" spans="15:16" x14ac:dyDescent="0.2">
      <c r="P755" s="102"/>
    </row>
    <row r="757" spans="15:16" x14ac:dyDescent="0.2">
      <c r="O757" s="109"/>
      <c r="P757" s="102"/>
    </row>
    <row r="758" spans="15:16" x14ac:dyDescent="0.2">
      <c r="O758" s="109"/>
      <c r="P758" s="102"/>
    </row>
    <row r="759" spans="15:16" x14ac:dyDescent="0.2">
      <c r="O759" s="109"/>
      <c r="P759" s="102"/>
    </row>
    <row r="760" spans="15:16" x14ac:dyDescent="0.2">
      <c r="O760" s="109"/>
      <c r="P760" s="102"/>
    </row>
    <row r="761" spans="15:16" x14ac:dyDescent="0.2">
      <c r="O761" s="109"/>
      <c r="P761" s="102"/>
    </row>
    <row r="762" spans="15:16" x14ac:dyDescent="0.2">
      <c r="O762" s="109"/>
      <c r="P762" s="102"/>
    </row>
    <row r="763" spans="15:16" x14ac:dyDescent="0.2">
      <c r="O763" s="109"/>
      <c r="P763" s="102"/>
    </row>
    <row r="764" spans="15:16" x14ac:dyDescent="0.2">
      <c r="O764" s="109"/>
      <c r="P764" s="102"/>
    </row>
    <row r="765" spans="15:16" x14ac:dyDescent="0.2">
      <c r="O765" s="109"/>
      <c r="P765" s="102"/>
    </row>
    <row r="766" spans="15:16" x14ac:dyDescent="0.2">
      <c r="O766" s="109"/>
      <c r="P766" s="102"/>
    </row>
    <row r="767" spans="15:16" x14ac:dyDescent="0.2">
      <c r="O767" s="109"/>
      <c r="P767" s="102"/>
    </row>
    <row r="768" spans="15:16" x14ac:dyDescent="0.2">
      <c r="O768" s="109"/>
      <c r="P768" s="102"/>
    </row>
    <row r="769" spans="15:16" x14ac:dyDescent="0.2">
      <c r="O769" s="109"/>
      <c r="P769" s="102"/>
    </row>
    <row r="770" spans="15:16" x14ac:dyDescent="0.2">
      <c r="O770" s="109"/>
      <c r="P770" s="102"/>
    </row>
    <row r="771" spans="15:16" x14ac:dyDescent="0.2">
      <c r="O771" s="109"/>
      <c r="P771" s="102"/>
    </row>
    <row r="772" spans="15:16" x14ac:dyDescent="0.2">
      <c r="O772" s="109"/>
      <c r="P772" s="102"/>
    </row>
    <row r="773" spans="15:16" x14ac:dyDescent="0.2">
      <c r="O773" s="109"/>
      <c r="P773" s="102"/>
    </row>
    <row r="774" spans="15:16" x14ac:dyDescent="0.2">
      <c r="O774" s="109"/>
      <c r="P774" s="102"/>
    </row>
    <row r="775" spans="15:16" x14ac:dyDescent="0.2">
      <c r="O775" s="109"/>
      <c r="P775" s="102"/>
    </row>
    <row r="776" spans="15:16" x14ac:dyDescent="0.2">
      <c r="O776" s="109"/>
      <c r="P776" s="102"/>
    </row>
    <row r="777" spans="15:16" x14ac:dyDescent="0.2">
      <c r="P777" s="102"/>
    </row>
    <row r="778" spans="15:16" x14ac:dyDescent="0.2">
      <c r="P778" s="102"/>
    </row>
    <row r="779" spans="15:16" x14ac:dyDescent="0.2">
      <c r="P779" s="102"/>
    </row>
    <row r="780" spans="15:16" x14ac:dyDescent="0.2">
      <c r="P780" s="102"/>
    </row>
    <row r="781" spans="15:16" x14ac:dyDescent="0.2">
      <c r="P781" s="102"/>
    </row>
    <row r="782" spans="15:16" x14ac:dyDescent="0.2">
      <c r="P782" s="102"/>
    </row>
    <row r="783" spans="15:16" x14ac:dyDescent="0.2">
      <c r="P783" s="102"/>
    </row>
    <row r="784" spans="15:16" x14ac:dyDescent="0.2">
      <c r="P784" s="102"/>
    </row>
    <row r="785" spans="16:16" x14ac:dyDescent="0.2">
      <c r="P785" s="102"/>
    </row>
    <row r="786" spans="16:16" x14ac:dyDescent="0.2">
      <c r="P786" s="102"/>
    </row>
    <row r="787" spans="16:16" x14ac:dyDescent="0.2">
      <c r="P787" s="102"/>
    </row>
    <row r="788" spans="16:16" x14ac:dyDescent="0.2">
      <c r="P788" s="102"/>
    </row>
    <row r="789" spans="16:16" x14ac:dyDescent="0.2">
      <c r="P789" s="102"/>
    </row>
    <row r="790" spans="16:16" x14ac:dyDescent="0.2">
      <c r="P790" s="102"/>
    </row>
    <row r="791" spans="16:16" x14ac:dyDescent="0.2">
      <c r="P791" s="102"/>
    </row>
    <row r="792" spans="16:16" x14ac:dyDescent="0.2">
      <c r="P792" s="102"/>
    </row>
    <row r="793" spans="16:16" x14ac:dyDescent="0.2">
      <c r="P793" s="102"/>
    </row>
    <row r="794" spans="16:16" x14ac:dyDescent="0.2">
      <c r="P794" s="102"/>
    </row>
    <row r="795" spans="16:16" x14ac:dyDescent="0.2">
      <c r="P795" s="102"/>
    </row>
    <row r="796" spans="16:16" x14ac:dyDescent="0.2">
      <c r="P796" s="102"/>
    </row>
    <row r="797" spans="16:16" x14ac:dyDescent="0.2">
      <c r="P797" s="102"/>
    </row>
    <row r="798" spans="16:16" x14ac:dyDescent="0.2">
      <c r="P798" s="102"/>
    </row>
    <row r="799" spans="16:16" x14ac:dyDescent="0.2">
      <c r="P799" s="102"/>
    </row>
    <row r="800" spans="16:16" x14ac:dyDescent="0.2">
      <c r="P800" s="102"/>
    </row>
    <row r="801" spans="16:16" x14ac:dyDescent="0.2">
      <c r="P801" s="102"/>
    </row>
    <row r="802" spans="16:16" x14ac:dyDescent="0.2">
      <c r="P802" s="102"/>
    </row>
    <row r="803" spans="16:16" x14ac:dyDescent="0.2">
      <c r="P803" s="102"/>
    </row>
    <row r="804" spans="16:16" x14ac:dyDescent="0.2">
      <c r="P804" s="102"/>
    </row>
    <row r="805" spans="16:16" x14ac:dyDescent="0.2">
      <c r="P805" s="102"/>
    </row>
    <row r="806" spans="16:16" x14ac:dyDescent="0.2">
      <c r="P806" s="102"/>
    </row>
    <row r="807" spans="16:16" x14ac:dyDescent="0.2">
      <c r="P807" s="102"/>
    </row>
    <row r="808" spans="16:16" x14ac:dyDescent="0.2">
      <c r="P808" s="102"/>
    </row>
    <row r="809" spans="16:16" x14ac:dyDescent="0.2">
      <c r="P809" s="102"/>
    </row>
    <row r="810" spans="16:16" x14ac:dyDescent="0.2">
      <c r="P810" s="102"/>
    </row>
    <row r="811" spans="16:16" x14ac:dyDescent="0.2">
      <c r="P811" s="102"/>
    </row>
    <row r="812" spans="16:16" x14ac:dyDescent="0.2">
      <c r="P812" s="102"/>
    </row>
    <row r="813" spans="16:16" x14ac:dyDescent="0.2">
      <c r="P813" s="102"/>
    </row>
    <row r="814" spans="16:16" x14ac:dyDescent="0.2">
      <c r="P814" s="102"/>
    </row>
    <row r="815" spans="16:16" x14ac:dyDescent="0.2">
      <c r="P815" s="102"/>
    </row>
    <row r="816" spans="16:16" x14ac:dyDescent="0.2">
      <c r="P816" s="102"/>
    </row>
    <row r="817" spans="16:16" x14ac:dyDescent="0.2">
      <c r="P817" s="102"/>
    </row>
    <row r="818" spans="16:16" x14ac:dyDescent="0.2">
      <c r="P818" s="102"/>
    </row>
    <row r="819" spans="16:16" x14ac:dyDescent="0.2">
      <c r="P819" s="102"/>
    </row>
    <row r="820" spans="16:16" x14ac:dyDescent="0.2">
      <c r="P820" s="102"/>
    </row>
    <row r="821" spans="16:16" x14ac:dyDescent="0.2">
      <c r="P821" s="102"/>
    </row>
    <row r="822" spans="16:16" x14ac:dyDescent="0.2">
      <c r="P822" s="102"/>
    </row>
    <row r="823" spans="16:16" x14ac:dyDescent="0.2">
      <c r="P823" s="102"/>
    </row>
    <row r="824" spans="16:16" x14ac:dyDescent="0.2">
      <c r="P824" s="102"/>
    </row>
    <row r="825" spans="16:16" x14ac:dyDescent="0.2">
      <c r="P825" s="102"/>
    </row>
    <row r="826" spans="16:16" x14ac:dyDescent="0.2">
      <c r="P826" s="102"/>
    </row>
    <row r="827" spans="16:16" x14ac:dyDescent="0.2">
      <c r="P827" s="102"/>
    </row>
    <row r="828" spans="16:16" x14ac:dyDescent="0.2">
      <c r="P828" s="102"/>
    </row>
    <row r="829" spans="16:16" x14ac:dyDescent="0.2">
      <c r="P829" s="102"/>
    </row>
    <row r="830" spans="16:16" x14ac:dyDescent="0.2">
      <c r="P830" s="102"/>
    </row>
    <row r="831" spans="16:16" x14ac:dyDescent="0.2">
      <c r="P831" s="102"/>
    </row>
    <row r="832" spans="16:16" x14ac:dyDescent="0.2">
      <c r="P832" s="102"/>
    </row>
    <row r="833" spans="16:16" x14ac:dyDescent="0.2">
      <c r="P833" s="102"/>
    </row>
    <row r="834" spans="16:16" x14ac:dyDescent="0.2">
      <c r="P834" s="102"/>
    </row>
    <row r="835" spans="16:16" x14ac:dyDescent="0.2">
      <c r="P835" s="102"/>
    </row>
    <row r="836" spans="16:16" x14ac:dyDescent="0.2">
      <c r="P836" s="102"/>
    </row>
    <row r="837" spans="16:16" x14ac:dyDescent="0.2">
      <c r="P837" s="102"/>
    </row>
    <row r="838" spans="16:16" x14ac:dyDescent="0.2">
      <c r="P838" s="102"/>
    </row>
    <row r="839" spans="16:16" x14ac:dyDescent="0.2">
      <c r="P839" s="102"/>
    </row>
    <row r="840" spans="16:16" x14ac:dyDescent="0.2">
      <c r="P840" s="102"/>
    </row>
    <row r="841" spans="16:16" x14ac:dyDescent="0.2">
      <c r="P841" s="102"/>
    </row>
    <row r="842" spans="16:16" x14ac:dyDescent="0.2">
      <c r="P842" s="102"/>
    </row>
    <row r="843" spans="16:16" x14ac:dyDescent="0.2">
      <c r="P843" s="102"/>
    </row>
    <row r="844" spans="16:16" x14ac:dyDescent="0.2">
      <c r="P844" s="102"/>
    </row>
    <row r="845" spans="16:16" x14ac:dyDescent="0.2">
      <c r="P845" s="102"/>
    </row>
    <row r="846" spans="16:16" x14ac:dyDescent="0.2">
      <c r="P846" s="102"/>
    </row>
    <row r="847" spans="16:16" x14ac:dyDescent="0.2">
      <c r="P847" s="102"/>
    </row>
    <row r="848" spans="16:16" x14ac:dyDescent="0.2">
      <c r="P848" s="102"/>
    </row>
    <row r="849" spans="16:16" x14ac:dyDescent="0.2">
      <c r="P849" s="102"/>
    </row>
    <row r="850" spans="16:16" x14ac:dyDescent="0.2">
      <c r="P850" s="102"/>
    </row>
    <row r="851" spans="16:16" x14ac:dyDescent="0.2">
      <c r="P851" s="102"/>
    </row>
    <row r="852" spans="16:16" x14ac:dyDescent="0.2">
      <c r="P852" s="102"/>
    </row>
    <row r="853" spans="16:16" x14ac:dyDescent="0.2">
      <c r="P853" s="102"/>
    </row>
    <row r="854" spans="16:16" x14ac:dyDescent="0.2">
      <c r="P854" s="102"/>
    </row>
    <row r="855" spans="16:16" x14ac:dyDescent="0.2">
      <c r="P855" s="102"/>
    </row>
    <row r="856" spans="16:16" x14ac:dyDescent="0.2">
      <c r="P856" s="102"/>
    </row>
    <row r="857" spans="16:16" x14ac:dyDescent="0.2">
      <c r="P857" s="102"/>
    </row>
    <row r="858" spans="16:16" x14ac:dyDescent="0.2">
      <c r="P858" s="102"/>
    </row>
    <row r="859" spans="16:16" x14ac:dyDescent="0.2">
      <c r="P859" s="102"/>
    </row>
    <row r="860" spans="16:16" x14ac:dyDescent="0.2">
      <c r="P860" s="102"/>
    </row>
    <row r="861" spans="16:16" x14ac:dyDescent="0.2">
      <c r="P861" s="102"/>
    </row>
    <row r="862" spans="16:16" x14ac:dyDescent="0.2">
      <c r="P862" s="102"/>
    </row>
    <row r="863" spans="16:16" x14ac:dyDescent="0.2">
      <c r="P863" s="102"/>
    </row>
    <row r="864" spans="16:16" x14ac:dyDescent="0.2">
      <c r="P864" s="102"/>
    </row>
    <row r="865" spans="16:16" x14ac:dyDescent="0.2">
      <c r="P865" s="102"/>
    </row>
    <row r="866" spans="16:16" x14ac:dyDescent="0.2">
      <c r="P866" s="102"/>
    </row>
    <row r="867" spans="16:16" x14ac:dyDescent="0.2">
      <c r="P867" s="102"/>
    </row>
    <row r="868" spans="16:16" x14ac:dyDescent="0.2">
      <c r="P868" s="102"/>
    </row>
    <row r="869" spans="16:16" x14ac:dyDescent="0.2">
      <c r="P869" s="102"/>
    </row>
    <row r="870" spans="16:16" x14ac:dyDescent="0.2">
      <c r="P870" s="102"/>
    </row>
    <row r="871" spans="16:16" x14ac:dyDescent="0.2">
      <c r="P871" s="102"/>
    </row>
    <row r="872" spans="16:16" x14ac:dyDescent="0.2">
      <c r="P872" s="102"/>
    </row>
    <row r="873" spans="16:16" x14ac:dyDescent="0.2">
      <c r="P873" s="102"/>
    </row>
    <row r="874" spans="16:16" x14ac:dyDescent="0.2">
      <c r="P874" s="102"/>
    </row>
    <row r="875" spans="16:16" x14ac:dyDescent="0.2">
      <c r="P875" s="102"/>
    </row>
    <row r="876" spans="16:16" x14ac:dyDescent="0.2">
      <c r="P876" s="102"/>
    </row>
    <row r="877" spans="16:16" x14ac:dyDescent="0.2">
      <c r="P877" s="102"/>
    </row>
    <row r="878" spans="16:16" x14ac:dyDescent="0.2">
      <c r="P878" s="102"/>
    </row>
    <row r="879" spans="16:16" x14ac:dyDescent="0.2">
      <c r="P879" s="102"/>
    </row>
    <row r="880" spans="16:16" x14ac:dyDescent="0.2">
      <c r="P880" s="102"/>
    </row>
    <row r="881" spans="16:16" x14ac:dyDescent="0.2">
      <c r="P881" s="102"/>
    </row>
    <row r="882" spans="16:16" x14ac:dyDescent="0.2">
      <c r="P882" s="102"/>
    </row>
    <row r="883" spans="16:16" x14ac:dyDescent="0.2">
      <c r="P883" s="102"/>
    </row>
    <row r="884" spans="16:16" x14ac:dyDescent="0.2">
      <c r="P884" s="102"/>
    </row>
    <row r="885" spans="16:16" x14ac:dyDescent="0.2">
      <c r="P885" s="102"/>
    </row>
    <row r="886" spans="16:16" x14ac:dyDescent="0.2">
      <c r="P886" s="102"/>
    </row>
    <row r="887" spans="16:16" x14ac:dyDescent="0.2">
      <c r="P887" s="102"/>
    </row>
    <row r="888" spans="16:16" x14ac:dyDescent="0.2">
      <c r="P888" s="102"/>
    </row>
    <row r="889" spans="16:16" x14ac:dyDescent="0.2">
      <c r="P889" s="102"/>
    </row>
    <row r="890" spans="16:16" x14ac:dyDescent="0.2">
      <c r="P890" s="102"/>
    </row>
    <row r="891" spans="16:16" x14ac:dyDescent="0.2">
      <c r="P891" s="102"/>
    </row>
    <row r="892" spans="16:16" x14ac:dyDescent="0.2">
      <c r="P892" s="102"/>
    </row>
    <row r="893" spans="16:16" x14ac:dyDescent="0.2">
      <c r="P893" s="102"/>
    </row>
    <row r="894" spans="16:16" x14ac:dyDescent="0.2">
      <c r="P894" s="102"/>
    </row>
    <row r="895" spans="16:16" x14ac:dyDescent="0.2">
      <c r="P895" s="102"/>
    </row>
    <row r="896" spans="16:16" x14ac:dyDescent="0.2">
      <c r="P896" s="102"/>
    </row>
    <row r="897" spans="16:16" x14ac:dyDescent="0.2">
      <c r="P897" s="102"/>
    </row>
    <row r="898" spans="16:16" x14ac:dyDescent="0.2">
      <c r="P898" s="102"/>
    </row>
    <row r="899" spans="16:16" x14ac:dyDescent="0.2">
      <c r="P899" s="102"/>
    </row>
    <row r="900" spans="16:16" x14ac:dyDescent="0.2">
      <c r="P900" s="102"/>
    </row>
    <row r="901" spans="16:16" x14ac:dyDescent="0.2">
      <c r="P901" s="102"/>
    </row>
    <row r="902" spans="16:16" x14ac:dyDescent="0.2">
      <c r="P902" s="102"/>
    </row>
    <row r="903" spans="16:16" x14ac:dyDescent="0.2">
      <c r="P903" s="102"/>
    </row>
    <row r="904" spans="16:16" x14ac:dyDescent="0.2">
      <c r="P904" s="102"/>
    </row>
    <row r="905" spans="16:16" x14ac:dyDescent="0.2">
      <c r="P905" s="102"/>
    </row>
    <row r="906" spans="16:16" x14ac:dyDescent="0.2">
      <c r="P906" s="102"/>
    </row>
    <row r="907" spans="16:16" x14ac:dyDescent="0.2">
      <c r="P907" s="102"/>
    </row>
    <row r="908" spans="16:16" x14ac:dyDescent="0.2">
      <c r="P908" s="102"/>
    </row>
    <row r="909" spans="16:16" x14ac:dyDescent="0.2">
      <c r="P909" s="102"/>
    </row>
    <row r="910" spans="16:16" x14ac:dyDescent="0.2">
      <c r="P910" s="102"/>
    </row>
    <row r="911" spans="16:16" x14ac:dyDescent="0.2">
      <c r="P911" s="102"/>
    </row>
    <row r="912" spans="16:16" x14ac:dyDescent="0.2">
      <c r="P912" s="102"/>
    </row>
    <row r="913" spans="16:16" x14ac:dyDescent="0.2">
      <c r="P913" s="102"/>
    </row>
    <row r="914" spans="16:16" x14ac:dyDescent="0.2">
      <c r="P914" s="102"/>
    </row>
    <row r="915" spans="16:16" x14ac:dyDescent="0.2">
      <c r="P915" s="102"/>
    </row>
    <row r="916" spans="16:16" x14ac:dyDescent="0.2">
      <c r="P916" s="102"/>
    </row>
    <row r="917" spans="16:16" x14ac:dyDescent="0.2">
      <c r="P917" s="102"/>
    </row>
    <row r="918" spans="16:16" x14ac:dyDescent="0.2">
      <c r="P918" s="102"/>
    </row>
    <row r="919" spans="16:16" x14ac:dyDescent="0.2">
      <c r="P919" s="102"/>
    </row>
    <row r="920" spans="16:16" x14ac:dyDescent="0.2">
      <c r="P920" s="102"/>
    </row>
    <row r="921" spans="16:16" x14ac:dyDescent="0.2">
      <c r="P921" s="102"/>
    </row>
    <row r="922" spans="16:16" x14ac:dyDescent="0.2">
      <c r="P922" s="102"/>
    </row>
    <row r="923" spans="16:16" x14ac:dyDescent="0.2">
      <c r="P923" s="102"/>
    </row>
    <row r="924" spans="16:16" x14ac:dyDescent="0.2">
      <c r="P924" s="102"/>
    </row>
    <row r="925" spans="16:16" x14ac:dyDescent="0.2">
      <c r="P925" s="102"/>
    </row>
    <row r="926" spans="16:16" x14ac:dyDescent="0.2">
      <c r="P926" s="102"/>
    </row>
    <row r="927" spans="16:16" x14ac:dyDescent="0.2">
      <c r="P927" s="102"/>
    </row>
    <row r="928" spans="16:16" x14ac:dyDescent="0.2">
      <c r="P928" s="102"/>
    </row>
    <row r="929" spans="16:16" x14ac:dyDescent="0.2">
      <c r="P929" s="102"/>
    </row>
    <row r="930" spans="16:16" x14ac:dyDescent="0.2">
      <c r="P930" s="102"/>
    </row>
    <row r="931" spans="16:16" x14ac:dyDescent="0.2">
      <c r="P931" s="102"/>
    </row>
    <row r="932" spans="16:16" x14ac:dyDescent="0.2">
      <c r="P932" s="102"/>
    </row>
    <row r="933" spans="16:16" x14ac:dyDescent="0.2">
      <c r="P933" s="102"/>
    </row>
    <row r="934" spans="16:16" x14ac:dyDescent="0.2">
      <c r="P934" s="102"/>
    </row>
    <row r="935" spans="16:16" x14ac:dyDescent="0.2">
      <c r="P935" s="102"/>
    </row>
    <row r="936" spans="16:16" x14ac:dyDescent="0.2">
      <c r="P936" s="102"/>
    </row>
    <row r="937" spans="16:16" x14ac:dyDescent="0.2">
      <c r="P937" s="102"/>
    </row>
    <row r="938" spans="16:16" x14ac:dyDescent="0.2">
      <c r="P938" s="102"/>
    </row>
    <row r="939" spans="16:16" x14ac:dyDescent="0.2">
      <c r="P939" s="102"/>
    </row>
    <row r="940" spans="16:16" x14ac:dyDescent="0.2">
      <c r="P940" s="102"/>
    </row>
    <row r="941" spans="16:16" x14ac:dyDescent="0.2">
      <c r="P941" s="102"/>
    </row>
    <row r="942" spans="16:16" x14ac:dyDescent="0.2">
      <c r="P942" s="102"/>
    </row>
    <row r="943" spans="16:16" x14ac:dyDescent="0.2">
      <c r="P943" s="102"/>
    </row>
    <row r="944" spans="16:16" x14ac:dyDescent="0.2">
      <c r="P944" s="102"/>
    </row>
    <row r="945" spans="16:16" x14ac:dyDescent="0.2">
      <c r="P945" s="102"/>
    </row>
    <row r="946" spans="16:16" x14ac:dyDescent="0.2">
      <c r="P946" s="102"/>
    </row>
    <row r="947" spans="16:16" x14ac:dyDescent="0.2">
      <c r="P947" s="102"/>
    </row>
    <row r="969" spans="17:18" x14ac:dyDescent="0.2">
      <c r="Q969" s="92"/>
      <c r="R969" s="92"/>
    </row>
    <row r="970" spans="17:18" x14ac:dyDescent="0.2">
      <c r="Q970" s="92"/>
      <c r="R970" s="92"/>
    </row>
    <row r="971" spans="17:18" x14ac:dyDescent="0.2">
      <c r="Q971" s="92"/>
      <c r="R971" s="92"/>
    </row>
    <row r="972" spans="17:18" x14ac:dyDescent="0.2">
      <c r="Q972" s="92"/>
      <c r="R972" s="92"/>
    </row>
    <row r="1071" spans="17:18" x14ac:dyDescent="0.2">
      <c r="Q1071" s="92"/>
      <c r="R1071" s="92"/>
    </row>
    <row r="1085" spans="16:16" x14ac:dyDescent="0.2">
      <c r="P1085" s="102"/>
    </row>
    <row r="1086" spans="16:16" x14ac:dyDescent="0.2">
      <c r="P1086" s="102"/>
    </row>
    <row r="1087" spans="16:16" x14ac:dyDescent="0.2">
      <c r="P1087" s="102"/>
    </row>
    <row r="1088" spans="16:16" x14ac:dyDescent="0.2">
      <c r="P1088" s="102"/>
    </row>
    <row r="1089" spans="13:16" x14ac:dyDescent="0.2">
      <c r="P1089" s="102"/>
    </row>
    <row r="1090" spans="13:16" x14ac:dyDescent="0.2">
      <c r="P1090" s="102"/>
    </row>
    <row r="1091" spans="13:16" x14ac:dyDescent="0.2">
      <c r="P1091" s="102"/>
    </row>
    <row r="1092" spans="13:16" x14ac:dyDescent="0.2">
      <c r="P1092" s="102"/>
    </row>
    <row r="1093" spans="13:16" x14ac:dyDescent="0.2">
      <c r="P1093" s="102"/>
    </row>
    <row r="1094" spans="13:16" x14ac:dyDescent="0.2">
      <c r="P1094" s="102"/>
    </row>
    <row r="1095" spans="13:16" x14ac:dyDescent="0.2">
      <c r="P1095" s="102"/>
    </row>
    <row r="1096" spans="13:16" x14ac:dyDescent="0.2">
      <c r="P1096" s="102"/>
    </row>
    <row r="1097" spans="13:16" x14ac:dyDescent="0.2">
      <c r="P1097" s="102"/>
    </row>
    <row r="1098" spans="13:16" x14ac:dyDescent="0.2">
      <c r="P1098" s="102"/>
    </row>
    <row r="1099" spans="13:16" x14ac:dyDescent="0.2">
      <c r="M1099" s="136"/>
      <c r="P1099" s="102"/>
    </row>
    <row r="1100" spans="13:16" x14ac:dyDescent="0.2">
      <c r="M1100" s="136"/>
      <c r="P1100" s="102"/>
    </row>
    <row r="1101" spans="13:16" x14ac:dyDescent="0.2">
      <c r="M1101" s="136"/>
      <c r="P1101" s="102"/>
    </row>
    <row r="1102" spans="13:16" x14ac:dyDescent="0.2">
      <c r="M1102" s="136"/>
      <c r="P1102" s="102"/>
    </row>
    <row r="1103" spans="13:16" x14ac:dyDescent="0.2">
      <c r="M1103" s="136"/>
      <c r="P1103" s="102"/>
    </row>
    <row r="1104" spans="13:16" x14ac:dyDescent="0.2">
      <c r="M1104" s="136"/>
      <c r="P1104" s="102"/>
    </row>
    <row r="1105" spans="13:16" x14ac:dyDescent="0.2">
      <c r="M1105" s="103"/>
      <c r="P1105" s="102"/>
    </row>
    <row r="1106" spans="13:16" x14ac:dyDescent="0.2">
      <c r="M1106" s="103"/>
      <c r="P1106" s="102"/>
    </row>
    <row r="1107" spans="13:16" x14ac:dyDescent="0.2">
      <c r="M1107" s="103"/>
      <c r="P1107" s="102"/>
    </row>
    <row r="1108" spans="13:16" x14ac:dyDescent="0.2">
      <c r="M1108" s="103"/>
      <c r="P1108" s="102"/>
    </row>
    <row r="1109" spans="13:16" x14ac:dyDescent="0.2">
      <c r="M1109" s="103"/>
      <c r="P1109" s="102"/>
    </row>
    <row r="1110" spans="13:16" x14ac:dyDescent="0.2">
      <c r="M1110" s="103"/>
      <c r="P1110" s="102"/>
    </row>
    <row r="1111" spans="13:16" x14ac:dyDescent="0.2">
      <c r="M1111" s="103"/>
      <c r="P1111" s="102"/>
    </row>
    <row r="1112" spans="13:16" x14ac:dyDescent="0.2">
      <c r="M1112" s="103"/>
      <c r="P1112" s="102"/>
    </row>
    <row r="1113" spans="13:16" x14ac:dyDescent="0.2">
      <c r="M1113" s="103"/>
      <c r="P1113" s="102"/>
    </row>
    <row r="1114" spans="13:16" x14ac:dyDescent="0.2">
      <c r="M1114" s="103"/>
      <c r="P1114" s="102"/>
    </row>
    <row r="1115" spans="13:16" x14ac:dyDescent="0.2">
      <c r="M1115" s="103"/>
      <c r="P1115" s="102"/>
    </row>
    <row r="1116" spans="13:16" x14ac:dyDescent="0.2">
      <c r="M1116" s="103"/>
      <c r="P1116" s="102"/>
    </row>
    <row r="1117" spans="13:16" x14ac:dyDescent="0.2">
      <c r="M1117" s="103"/>
      <c r="P1117" s="102"/>
    </row>
    <row r="1118" spans="13:16" x14ac:dyDescent="0.2">
      <c r="M1118" s="103"/>
      <c r="P1118" s="102"/>
    </row>
    <row r="1119" spans="13:16" x14ac:dyDescent="0.2">
      <c r="M1119" s="103"/>
      <c r="P1119" s="102"/>
    </row>
    <row r="1120" spans="13:16" x14ac:dyDescent="0.2">
      <c r="M1120" s="103"/>
      <c r="P1120" s="102"/>
    </row>
    <row r="1121" spans="13:16" x14ac:dyDescent="0.2">
      <c r="M1121" s="103"/>
      <c r="P1121" s="102"/>
    </row>
    <row r="1122" spans="13:16" x14ac:dyDescent="0.2">
      <c r="M1122" s="103"/>
      <c r="P1122" s="102"/>
    </row>
    <row r="1123" spans="13:16" x14ac:dyDescent="0.2">
      <c r="M1123" s="103"/>
      <c r="P1123" s="102"/>
    </row>
    <row r="1124" spans="13:16" x14ac:dyDescent="0.2">
      <c r="M1124" s="103"/>
      <c r="P1124" s="102"/>
    </row>
    <row r="1125" spans="13:16" x14ac:dyDescent="0.2">
      <c r="P1125" s="102"/>
    </row>
    <row r="1126" spans="13:16" x14ac:dyDescent="0.2">
      <c r="P1126" s="102"/>
    </row>
    <row r="1127" spans="13:16" x14ac:dyDescent="0.2">
      <c r="P1127" s="102"/>
    </row>
    <row r="1128" spans="13:16" x14ac:dyDescent="0.2">
      <c r="P1128" s="102"/>
    </row>
    <row r="1129" spans="13:16" x14ac:dyDescent="0.2">
      <c r="P1129" s="102"/>
    </row>
    <row r="1130" spans="13:16" x14ac:dyDescent="0.2">
      <c r="P1130" s="102"/>
    </row>
    <row r="1131" spans="13:16" x14ac:dyDescent="0.2">
      <c r="P1131" s="102"/>
    </row>
    <row r="1132" spans="13:16" x14ac:dyDescent="0.2">
      <c r="P1132" s="102"/>
    </row>
    <row r="1133" spans="13:16" x14ac:dyDescent="0.2">
      <c r="P1133" s="102"/>
    </row>
    <row r="1134" spans="13:16" x14ac:dyDescent="0.2">
      <c r="P1134" s="102"/>
    </row>
    <row r="1135" spans="13:16" x14ac:dyDescent="0.2">
      <c r="P1135" s="102"/>
    </row>
    <row r="1136" spans="13:16" x14ac:dyDescent="0.2">
      <c r="P1136" s="102"/>
    </row>
    <row r="1137" spans="16:16" x14ac:dyDescent="0.2">
      <c r="P1137" s="102"/>
    </row>
    <row r="1138" spans="16:16" x14ac:dyDescent="0.2">
      <c r="P1138" s="102"/>
    </row>
    <row r="1139" spans="16:16" x14ac:dyDescent="0.2">
      <c r="P1139" s="102"/>
    </row>
    <row r="1140" spans="16:16" x14ac:dyDescent="0.2">
      <c r="P1140" s="102"/>
    </row>
    <row r="1141" spans="16:16" x14ac:dyDescent="0.2">
      <c r="P1141" s="102"/>
    </row>
    <row r="1142" spans="16:16" x14ac:dyDescent="0.2">
      <c r="P1142" s="102"/>
    </row>
    <row r="1143" spans="16:16" x14ac:dyDescent="0.2">
      <c r="P1143" s="102"/>
    </row>
    <row r="1144" spans="16:16" x14ac:dyDescent="0.2">
      <c r="P1144" s="102"/>
    </row>
    <row r="1145" spans="16:16" x14ac:dyDescent="0.2">
      <c r="P1145" s="102"/>
    </row>
    <row r="1146" spans="16:16" x14ac:dyDescent="0.2">
      <c r="P1146" s="102"/>
    </row>
    <row r="1147" spans="16:16" x14ac:dyDescent="0.2">
      <c r="P1147" s="102"/>
    </row>
    <row r="1148" spans="16:16" x14ac:dyDescent="0.2">
      <c r="P1148" s="102"/>
    </row>
    <row r="1149" spans="16:16" x14ac:dyDescent="0.2">
      <c r="P1149" s="102"/>
    </row>
    <row r="1150" spans="16:16" x14ac:dyDescent="0.2">
      <c r="P1150" s="102"/>
    </row>
    <row r="1151" spans="16:16" x14ac:dyDescent="0.2">
      <c r="P1151" s="102"/>
    </row>
    <row r="1152" spans="16:16" x14ac:dyDescent="0.2">
      <c r="P1152" s="102"/>
    </row>
    <row r="1153" spans="16:16" x14ac:dyDescent="0.2">
      <c r="P1153" s="102"/>
    </row>
    <row r="1154" spans="16:16" x14ac:dyDescent="0.2">
      <c r="P1154" s="102"/>
    </row>
    <row r="1155" spans="16:16" x14ac:dyDescent="0.2">
      <c r="P1155" s="102"/>
    </row>
    <row r="1156" spans="16:16" x14ac:dyDescent="0.2">
      <c r="P1156" s="102"/>
    </row>
    <row r="1157" spans="16:16" x14ac:dyDescent="0.2">
      <c r="P1157" s="102"/>
    </row>
    <row r="1158" spans="16:16" x14ac:dyDescent="0.2">
      <c r="P1158" s="102"/>
    </row>
    <row r="1159" spans="16:16" x14ac:dyDescent="0.2">
      <c r="P1159" s="102"/>
    </row>
    <row r="1160" spans="16:16" x14ac:dyDescent="0.2">
      <c r="P1160" s="102"/>
    </row>
    <row r="1161" spans="16:16" x14ac:dyDescent="0.2">
      <c r="P1161" s="102"/>
    </row>
    <row r="1162" spans="16:16" x14ac:dyDescent="0.2">
      <c r="P1162" s="102"/>
    </row>
    <row r="1163" spans="16:16" x14ac:dyDescent="0.2">
      <c r="P1163" s="102"/>
    </row>
    <row r="1164" spans="16:16" x14ac:dyDescent="0.2">
      <c r="P1164" s="102"/>
    </row>
    <row r="1165" spans="16:16" x14ac:dyDescent="0.2">
      <c r="P1165" s="102"/>
    </row>
    <row r="1166" spans="16:16" x14ac:dyDescent="0.2">
      <c r="P1166" s="102"/>
    </row>
    <row r="1167" spans="16:16" x14ac:dyDescent="0.2">
      <c r="P1167" s="102"/>
    </row>
    <row r="1168" spans="16:16" x14ac:dyDescent="0.2">
      <c r="P1168" s="102"/>
    </row>
    <row r="1169" spans="16:16" x14ac:dyDescent="0.2">
      <c r="P1169" s="102"/>
    </row>
    <row r="1170" spans="16:16" x14ac:dyDescent="0.2">
      <c r="P1170" s="102"/>
    </row>
    <row r="1171" spans="16:16" x14ac:dyDescent="0.2">
      <c r="P1171" s="102"/>
    </row>
    <row r="1172" spans="16:16" x14ac:dyDescent="0.2">
      <c r="P1172" s="102"/>
    </row>
    <row r="1173" spans="16:16" x14ac:dyDescent="0.2">
      <c r="P1173" s="102"/>
    </row>
    <row r="1174" spans="16:16" x14ac:dyDescent="0.2">
      <c r="P1174" s="102"/>
    </row>
    <row r="1175" spans="16:16" x14ac:dyDescent="0.2">
      <c r="P1175" s="102"/>
    </row>
    <row r="1176" spans="16:16" x14ac:dyDescent="0.2">
      <c r="P1176" s="102"/>
    </row>
    <row r="1177" spans="16:16" x14ac:dyDescent="0.2">
      <c r="P1177" s="102"/>
    </row>
    <row r="1178" spans="16:16" x14ac:dyDescent="0.2">
      <c r="P1178" s="102"/>
    </row>
    <row r="1179" spans="16:16" x14ac:dyDescent="0.2">
      <c r="P1179" s="102"/>
    </row>
    <row r="1180" spans="16:16" x14ac:dyDescent="0.2">
      <c r="P1180" s="102"/>
    </row>
    <row r="1181" spans="16:16" x14ac:dyDescent="0.2">
      <c r="P1181" s="102"/>
    </row>
    <row r="1182" spans="16:16" x14ac:dyDescent="0.2">
      <c r="P1182" s="102"/>
    </row>
    <row r="1183" spans="16:16" x14ac:dyDescent="0.2">
      <c r="P1183" s="102"/>
    </row>
    <row r="1184" spans="16:16" x14ac:dyDescent="0.2">
      <c r="P1184" s="102"/>
    </row>
    <row r="1185" spans="16:16" x14ac:dyDescent="0.2">
      <c r="P1185" s="102"/>
    </row>
    <row r="1186" spans="16:16" x14ac:dyDescent="0.2">
      <c r="P1186" s="102"/>
    </row>
    <row r="1187" spans="16:16" x14ac:dyDescent="0.2">
      <c r="P1187" s="102"/>
    </row>
    <row r="1188" spans="16:16" x14ac:dyDescent="0.2">
      <c r="P1188" s="102"/>
    </row>
    <row r="1189" spans="16:16" x14ac:dyDescent="0.2">
      <c r="P1189" s="102"/>
    </row>
    <row r="1190" spans="16:16" x14ac:dyDescent="0.2">
      <c r="P1190" s="102"/>
    </row>
    <row r="1191" spans="16:16" x14ac:dyDescent="0.2">
      <c r="P1191" s="102"/>
    </row>
    <row r="1192" spans="16:16" x14ac:dyDescent="0.2">
      <c r="P1192" s="102"/>
    </row>
    <row r="1193" spans="16:16" x14ac:dyDescent="0.2">
      <c r="P1193" s="102"/>
    </row>
    <row r="1194" spans="16:16" x14ac:dyDescent="0.2">
      <c r="P1194" s="102"/>
    </row>
    <row r="1195" spans="16:16" x14ac:dyDescent="0.2">
      <c r="P1195" s="102"/>
    </row>
    <row r="1196" spans="16:16" x14ac:dyDescent="0.2">
      <c r="P1196" s="102"/>
    </row>
    <row r="1197" spans="16:16" x14ac:dyDescent="0.2">
      <c r="P1197" s="102"/>
    </row>
    <row r="1198" spans="16:16" x14ac:dyDescent="0.2">
      <c r="P1198" s="102"/>
    </row>
    <row r="1199" spans="16:16" x14ac:dyDescent="0.2">
      <c r="P1199" s="102"/>
    </row>
    <row r="1200" spans="16:16" x14ac:dyDescent="0.2">
      <c r="P1200" s="102"/>
    </row>
    <row r="1201" spans="16:16" x14ac:dyDescent="0.2">
      <c r="P1201" s="102"/>
    </row>
    <row r="1202" spans="16:16" x14ac:dyDescent="0.2">
      <c r="P1202" s="102"/>
    </row>
    <row r="1203" spans="16:16" x14ac:dyDescent="0.2">
      <c r="P1203" s="102"/>
    </row>
    <row r="1204" spans="16:16" x14ac:dyDescent="0.2">
      <c r="P1204" s="102"/>
    </row>
    <row r="1205" spans="16:16" x14ac:dyDescent="0.2">
      <c r="P1205" s="102"/>
    </row>
    <row r="1206" spans="16:16" x14ac:dyDescent="0.2">
      <c r="P1206" s="102"/>
    </row>
    <row r="1207" spans="16:16" x14ac:dyDescent="0.2">
      <c r="P1207" s="102"/>
    </row>
    <row r="1208" spans="16:16" x14ac:dyDescent="0.2">
      <c r="P1208" s="102"/>
    </row>
    <row r="1209" spans="16:16" x14ac:dyDescent="0.2">
      <c r="P1209" s="102"/>
    </row>
    <row r="1210" spans="16:16" x14ac:dyDescent="0.2">
      <c r="P1210" s="102"/>
    </row>
    <row r="1211" spans="16:16" x14ac:dyDescent="0.2">
      <c r="P1211" s="102"/>
    </row>
    <row r="1212" spans="16:16" x14ac:dyDescent="0.2">
      <c r="P1212" s="102"/>
    </row>
    <row r="1213" spans="16:16" x14ac:dyDescent="0.2">
      <c r="P1213" s="102"/>
    </row>
    <row r="1214" spans="16:16" x14ac:dyDescent="0.2">
      <c r="P1214" s="102"/>
    </row>
    <row r="1215" spans="16:16" x14ac:dyDescent="0.2">
      <c r="P1215" s="102"/>
    </row>
    <row r="1216" spans="16:16" x14ac:dyDescent="0.2">
      <c r="P1216" s="102"/>
    </row>
    <row r="1217" spans="16:16" x14ac:dyDescent="0.2">
      <c r="P1217" s="102"/>
    </row>
    <row r="1218" spans="16:16" x14ac:dyDescent="0.2">
      <c r="P1218" s="102"/>
    </row>
    <row r="1219" spans="16:16" x14ac:dyDescent="0.2">
      <c r="P1219" s="102"/>
    </row>
    <row r="1220" spans="16:16" x14ac:dyDescent="0.2">
      <c r="P1220" s="102"/>
    </row>
    <row r="1221" spans="16:16" x14ac:dyDescent="0.2">
      <c r="P1221" s="102"/>
    </row>
    <row r="1222" spans="16:16" x14ac:dyDescent="0.2">
      <c r="P1222" s="102"/>
    </row>
    <row r="1223" spans="16:16" x14ac:dyDescent="0.2">
      <c r="P1223" s="102"/>
    </row>
    <row r="1224" spans="16:16" x14ac:dyDescent="0.2">
      <c r="P1224" s="102"/>
    </row>
    <row r="1225" spans="16:16" x14ac:dyDescent="0.2">
      <c r="P1225" s="102"/>
    </row>
    <row r="1226" spans="16:16" x14ac:dyDescent="0.2">
      <c r="P1226" s="102"/>
    </row>
    <row r="1227" spans="16:16" x14ac:dyDescent="0.2">
      <c r="P1227" s="102"/>
    </row>
    <row r="1228" spans="16:16" x14ac:dyDescent="0.2">
      <c r="P1228" s="102"/>
    </row>
    <row r="1229" spans="16:16" x14ac:dyDescent="0.2">
      <c r="P1229" s="102"/>
    </row>
    <row r="1230" spans="16:16" x14ac:dyDescent="0.2">
      <c r="P1230" s="102"/>
    </row>
    <row r="1231" spans="16:16" x14ac:dyDescent="0.2">
      <c r="P1231" s="102"/>
    </row>
    <row r="1232" spans="16:16" x14ac:dyDescent="0.2">
      <c r="P1232" s="102"/>
    </row>
    <row r="1233" spans="16:16" x14ac:dyDescent="0.2">
      <c r="P1233" s="102"/>
    </row>
    <row r="1234" spans="16:16" x14ac:dyDescent="0.2">
      <c r="P1234" s="102"/>
    </row>
    <row r="1235" spans="16:16" x14ac:dyDescent="0.2">
      <c r="P1235" s="102"/>
    </row>
    <row r="1236" spans="16:16" x14ac:dyDescent="0.2">
      <c r="P1236" s="102"/>
    </row>
    <row r="1237" spans="16:16" x14ac:dyDescent="0.2">
      <c r="P1237" s="102"/>
    </row>
    <row r="1238" spans="16:16" x14ac:dyDescent="0.2">
      <c r="P1238" s="102"/>
    </row>
    <row r="1239" spans="16:16" x14ac:dyDescent="0.2">
      <c r="P1239" s="102"/>
    </row>
    <row r="1240" spans="16:16" x14ac:dyDescent="0.2">
      <c r="P1240" s="102"/>
    </row>
    <row r="1241" spans="16:16" x14ac:dyDescent="0.2">
      <c r="P1241" s="102"/>
    </row>
    <row r="1242" spans="16:16" x14ac:dyDescent="0.2">
      <c r="P1242" s="102"/>
    </row>
    <row r="1243" spans="16:16" x14ac:dyDescent="0.2">
      <c r="P1243" s="102"/>
    </row>
    <row r="1244" spans="16:16" x14ac:dyDescent="0.2">
      <c r="P1244" s="102"/>
    </row>
    <row r="1245" spans="16:16" x14ac:dyDescent="0.2">
      <c r="P1245" s="102"/>
    </row>
    <row r="1246" spans="16:16" x14ac:dyDescent="0.2">
      <c r="P1246" s="102"/>
    </row>
    <row r="1247" spans="16:16" x14ac:dyDescent="0.2">
      <c r="P1247" s="102"/>
    </row>
    <row r="1248" spans="16:16" x14ac:dyDescent="0.2">
      <c r="P1248" s="102"/>
    </row>
    <row r="1249" spans="16:18" x14ac:dyDescent="0.2">
      <c r="P1249" s="102"/>
    </row>
    <row r="1250" spans="16:18" x14ac:dyDescent="0.2">
      <c r="P1250" s="102"/>
    </row>
    <row r="1251" spans="16:18" x14ac:dyDescent="0.2">
      <c r="P1251" s="102"/>
    </row>
    <row r="1252" spans="16:18" x14ac:dyDescent="0.2">
      <c r="P1252" s="102"/>
    </row>
    <row r="1253" spans="16:18" x14ac:dyDescent="0.2">
      <c r="P1253" s="102"/>
    </row>
    <row r="1254" spans="16:18" x14ac:dyDescent="0.2">
      <c r="P1254" s="102"/>
    </row>
    <row r="1255" spans="16:18" x14ac:dyDescent="0.2">
      <c r="P1255" s="102"/>
    </row>
    <row r="1256" spans="16:18" x14ac:dyDescent="0.2">
      <c r="P1256" s="102"/>
      <c r="Q1256" s="92"/>
      <c r="R1256" s="92"/>
    </row>
    <row r="1257" spans="16:18" x14ac:dyDescent="0.2">
      <c r="P1257" s="102"/>
    </row>
    <row r="1258" spans="16:18" x14ac:dyDescent="0.2">
      <c r="P1258" s="102"/>
    </row>
    <row r="1259" spans="16:18" x14ac:dyDescent="0.2">
      <c r="P1259" s="102"/>
    </row>
    <row r="1260" spans="16:18" x14ac:dyDescent="0.2">
      <c r="P1260" s="102"/>
    </row>
    <row r="1261" spans="16:18" x14ac:dyDescent="0.2">
      <c r="P1261" s="102"/>
    </row>
    <row r="1262" spans="16:18" x14ac:dyDescent="0.2">
      <c r="P1262" s="102"/>
    </row>
    <row r="1263" spans="16:18" x14ac:dyDescent="0.2">
      <c r="P1263" s="102"/>
    </row>
    <row r="1264" spans="16:18" x14ac:dyDescent="0.2">
      <c r="P1264" s="102"/>
    </row>
    <row r="1265" spans="16:16" x14ac:dyDescent="0.2">
      <c r="P1265" s="102"/>
    </row>
    <row r="1266" spans="16:16" x14ac:dyDescent="0.2">
      <c r="P1266" s="102"/>
    </row>
    <row r="1267" spans="16:16" x14ac:dyDescent="0.2">
      <c r="P1267" s="102"/>
    </row>
    <row r="1268" spans="16:16" x14ac:dyDescent="0.2">
      <c r="P1268" s="102"/>
    </row>
    <row r="1269" spans="16:16" x14ac:dyDescent="0.2">
      <c r="P1269" s="102"/>
    </row>
    <row r="1270" spans="16:16" x14ac:dyDescent="0.2">
      <c r="P1270" s="102"/>
    </row>
    <row r="1271" spans="16:16" x14ac:dyDescent="0.2">
      <c r="P1271" s="102"/>
    </row>
    <row r="1272" spans="16:16" x14ac:dyDescent="0.2">
      <c r="P1272" s="102"/>
    </row>
    <row r="1273" spans="16:16" x14ac:dyDescent="0.2">
      <c r="P1273" s="102"/>
    </row>
    <row r="1274" spans="16:16" x14ac:dyDescent="0.2">
      <c r="P1274" s="102"/>
    </row>
    <row r="1275" spans="16:16" x14ac:dyDescent="0.2">
      <c r="P1275" s="102"/>
    </row>
    <row r="1276" spans="16:16" x14ac:dyDescent="0.2">
      <c r="P1276" s="102"/>
    </row>
    <row r="1277" spans="16:16" x14ac:dyDescent="0.2">
      <c r="P1277" s="102"/>
    </row>
    <row r="1278" spans="16:16" x14ac:dyDescent="0.2">
      <c r="P1278" s="102"/>
    </row>
    <row r="1279" spans="16:16" x14ac:dyDescent="0.2">
      <c r="P1279" s="102"/>
    </row>
    <row r="1280" spans="16:16" x14ac:dyDescent="0.2">
      <c r="P1280" s="102"/>
    </row>
    <row r="1281" spans="16:16" x14ac:dyDescent="0.2">
      <c r="P1281" s="102"/>
    </row>
    <row r="1282" spans="16:16" x14ac:dyDescent="0.2">
      <c r="P1282" s="102"/>
    </row>
    <row r="1283" spans="16:16" x14ac:dyDescent="0.2">
      <c r="P1283" s="102"/>
    </row>
    <row r="1284" spans="16:16" x14ac:dyDescent="0.2">
      <c r="P1284" s="102"/>
    </row>
    <row r="1285" spans="16:16" x14ac:dyDescent="0.2">
      <c r="P1285" s="102"/>
    </row>
    <row r="1286" spans="16:16" x14ac:dyDescent="0.2">
      <c r="P1286" s="102"/>
    </row>
    <row r="1287" spans="16:16" x14ac:dyDescent="0.2">
      <c r="P1287" s="102"/>
    </row>
    <row r="1288" spans="16:16" x14ac:dyDescent="0.2">
      <c r="P1288" s="102"/>
    </row>
    <row r="1289" spans="16:16" x14ac:dyDescent="0.2">
      <c r="P1289" s="102"/>
    </row>
    <row r="1290" spans="16:16" x14ac:dyDescent="0.2">
      <c r="P1290" s="102"/>
    </row>
    <row r="1291" spans="16:16" x14ac:dyDescent="0.2">
      <c r="P1291" s="102"/>
    </row>
    <row r="1292" spans="16:16" x14ac:dyDescent="0.2">
      <c r="P1292" s="102"/>
    </row>
    <row r="1293" spans="16:16" x14ac:dyDescent="0.2">
      <c r="P1293" s="102"/>
    </row>
    <row r="1294" spans="16:16" x14ac:dyDescent="0.2">
      <c r="P1294" s="102"/>
    </row>
    <row r="1295" spans="16:16" x14ac:dyDescent="0.2">
      <c r="P1295" s="102"/>
    </row>
    <row r="1296" spans="16:16" x14ac:dyDescent="0.2">
      <c r="P1296" s="102"/>
    </row>
    <row r="1297" spans="16:16" x14ac:dyDescent="0.2">
      <c r="P1297" s="102"/>
    </row>
    <row r="1298" spans="16:16" x14ac:dyDescent="0.2">
      <c r="P1298" s="102"/>
    </row>
    <row r="1299" spans="16:16" x14ac:dyDescent="0.2">
      <c r="P1299" s="102"/>
    </row>
    <row r="1300" spans="16:16" x14ac:dyDescent="0.2">
      <c r="P1300" s="102"/>
    </row>
    <row r="1301" spans="16:16" x14ac:dyDescent="0.2">
      <c r="P1301" s="102"/>
    </row>
    <row r="1302" spans="16:16" x14ac:dyDescent="0.2">
      <c r="P1302" s="102"/>
    </row>
    <row r="1303" spans="16:16" x14ac:dyDescent="0.2">
      <c r="P1303" s="102"/>
    </row>
    <row r="1304" spans="16:16" x14ac:dyDescent="0.2">
      <c r="P1304" s="102"/>
    </row>
    <row r="1305" spans="16:16" x14ac:dyDescent="0.2">
      <c r="P1305" s="102"/>
    </row>
    <row r="1306" spans="16:16" x14ac:dyDescent="0.2">
      <c r="P1306" s="102"/>
    </row>
    <row r="1307" spans="16:16" x14ac:dyDescent="0.2">
      <c r="P1307" s="102"/>
    </row>
    <row r="1308" spans="16:16" x14ac:dyDescent="0.2">
      <c r="P1308" s="102"/>
    </row>
    <row r="1309" spans="16:16" x14ac:dyDescent="0.2">
      <c r="P1309" s="102"/>
    </row>
    <row r="1310" spans="16:16" x14ac:dyDescent="0.2">
      <c r="P1310" s="102"/>
    </row>
    <row r="1311" spans="16:16" x14ac:dyDescent="0.2">
      <c r="P1311" s="102"/>
    </row>
    <row r="1312" spans="16:16" x14ac:dyDescent="0.2">
      <c r="P1312" s="102"/>
    </row>
    <row r="1313" spans="16:16" x14ac:dyDescent="0.2">
      <c r="P1313" s="102"/>
    </row>
    <row r="1314" spans="16:16" x14ac:dyDescent="0.2">
      <c r="P1314" s="102"/>
    </row>
    <row r="1315" spans="16:16" x14ac:dyDescent="0.2">
      <c r="P1315" s="102"/>
    </row>
    <row r="1316" spans="16:16" x14ac:dyDescent="0.2">
      <c r="P1316" s="102"/>
    </row>
    <row r="1317" spans="16:16" x14ac:dyDescent="0.2">
      <c r="P1317" s="102"/>
    </row>
    <row r="1318" spans="16:16" x14ac:dyDescent="0.2">
      <c r="P1318" s="102"/>
    </row>
    <row r="1319" spans="16:16" x14ac:dyDescent="0.2">
      <c r="P1319" s="102"/>
    </row>
    <row r="1320" spans="16:16" x14ac:dyDescent="0.2">
      <c r="P1320" s="102"/>
    </row>
    <row r="1321" spans="16:16" x14ac:dyDescent="0.2">
      <c r="P1321" s="102"/>
    </row>
    <row r="1322" spans="16:16" x14ac:dyDescent="0.2">
      <c r="P1322" s="102"/>
    </row>
    <row r="1323" spans="16:16" x14ac:dyDescent="0.2">
      <c r="P1323" s="102"/>
    </row>
    <row r="1324" spans="16:16" x14ac:dyDescent="0.2">
      <c r="P1324" s="102"/>
    </row>
    <row r="1325" spans="16:16" x14ac:dyDescent="0.2">
      <c r="P1325" s="102"/>
    </row>
    <row r="1326" spans="16:16" x14ac:dyDescent="0.2">
      <c r="P1326" s="102"/>
    </row>
    <row r="1327" spans="16:16" x14ac:dyDescent="0.2">
      <c r="P1327" s="102"/>
    </row>
    <row r="1328" spans="16:16" x14ac:dyDescent="0.2">
      <c r="P1328" s="102"/>
    </row>
    <row r="1329" spans="16:16" x14ac:dyDescent="0.2">
      <c r="P1329" s="102"/>
    </row>
    <row r="1330" spans="16:16" x14ac:dyDescent="0.2">
      <c r="P1330" s="102"/>
    </row>
    <row r="1331" spans="16:16" x14ac:dyDescent="0.2">
      <c r="P1331" s="102"/>
    </row>
    <row r="1332" spans="16:16" x14ac:dyDescent="0.2">
      <c r="P1332" s="102"/>
    </row>
    <row r="1333" spans="16:16" x14ac:dyDescent="0.2">
      <c r="P1333" s="102"/>
    </row>
    <row r="1334" spans="16:16" x14ac:dyDescent="0.2">
      <c r="P1334" s="102"/>
    </row>
    <row r="1335" spans="16:16" x14ac:dyDescent="0.2">
      <c r="P1335" s="102"/>
    </row>
    <row r="1336" spans="16:16" x14ac:dyDescent="0.2">
      <c r="P1336" s="102"/>
    </row>
    <row r="1337" spans="16:16" x14ac:dyDescent="0.2">
      <c r="P1337" s="102"/>
    </row>
    <row r="1338" spans="16:16" x14ac:dyDescent="0.2">
      <c r="P1338" s="102"/>
    </row>
    <row r="1339" spans="16:16" x14ac:dyDescent="0.2">
      <c r="P1339" s="102"/>
    </row>
    <row r="1340" spans="16:16" x14ac:dyDescent="0.2">
      <c r="P1340" s="102"/>
    </row>
    <row r="1341" spans="16:16" x14ac:dyDescent="0.2">
      <c r="P1341" s="102"/>
    </row>
    <row r="1342" spans="16:16" x14ac:dyDescent="0.2">
      <c r="P1342" s="102"/>
    </row>
    <row r="1343" spans="16:16" x14ac:dyDescent="0.2">
      <c r="P1343" s="102"/>
    </row>
    <row r="1344" spans="16:16" x14ac:dyDescent="0.2">
      <c r="P1344" s="102"/>
    </row>
    <row r="1345" spans="16:16" x14ac:dyDescent="0.2">
      <c r="P1345" s="102"/>
    </row>
    <row r="1346" spans="16:16" x14ac:dyDescent="0.2">
      <c r="P1346" s="102"/>
    </row>
    <row r="1347" spans="16:16" x14ac:dyDescent="0.2">
      <c r="P1347" s="102"/>
    </row>
    <row r="1348" spans="16:16" x14ac:dyDescent="0.2">
      <c r="P1348" s="102"/>
    </row>
    <row r="1349" spans="16:16" x14ac:dyDescent="0.2">
      <c r="P1349" s="102"/>
    </row>
    <row r="1350" spans="16:16" x14ac:dyDescent="0.2">
      <c r="P1350" s="102"/>
    </row>
    <row r="1351" spans="16:16" x14ac:dyDescent="0.2">
      <c r="P1351" s="102"/>
    </row>
    <row r="1352" spans="16:16" x14ac:dyDescent="0.2">
      <c r="P1352" s="102"/>
    </row>
    <row r="1353" spans="16:16" x14ac:dyDescent="0.2">
      <c r="P1353" s="102"/>
    </row>
    <row r="1354" spans="16:16" x14ac:dyDescent="0.2">
      <c r="P1354" s="102"/>
    </row>
    <row r="1355" spans="16:16" x14ac:dyDescent="0.2">
      <c r="P1355" s="102"/>
    </row>
    <row r="1356" spans="16:16" x14ac:dyDescent="0.2">
      <c r="P1356" s="102"/>
    </row>
    <row r="1357" spans="16:16" x14ac:dyDescent="0.2">
      <c r="P1357" s="102"/>
    </row>
    <row r="1358" spans="16:16" x14ac:dyDescent="0.2">
      <c r="P1358" s="102"/>
    </row>
    <row r="1359" spans="16:16" x14ac:dyDescent="0.2">
      <c r="P1359" s="102"/>
    </row>
    <row r="1360" spans="16:16" x14ac:dyDescent="0.2">
      <c r="P1360" s="102"/>
    </row>
    <row r="1361" spans="16:18" x14ac:dyDescent="0.2">
      <c r="P1361" s="102"/>
    </row>
    <row r="1362" spans="16:18" x14ac:dyDescent="0.2">
      <c r="P1362" s="102"/>
    </row>
    <row r="1363" spans="16:18" x14ac:dyDescent="0.2">
      <c r="P1363" s="102"/>
    </row>
    <row r="1364" spans="16:18" x14ac:dyDescent="0.2">
      <c r="P1364" s="102"/>
    </row>
    <row r="1365" spans="16:18" x14ac:dyDescent="0.2">
      <c r="P1365" s="102"/>
    </row>
    <row r="1366" spans="16:18" x14ac:dyDescent="0.2">
      <c r="P1366" s="102"/>
    </row>
    <row r="1367" spans="16:18" x14ac:dyDescent="0.2">
      <c r="P1367" s="102"/>
      <c r="Q1367" s="92"/>
      <c r="R1367" s="92"/>
    </row>
    <row r="1368" spans="16:18" x14ac:dyDescent="0.2">
      <c r="P1368" s="102"/>
    </row>
    <row r="1369" spans="16:18" x14ac:dyDescent="0.2">
      <c r="P1369" s="102"/>
    </row>
    <row r="1370" spans="16:18" x14ac:dyDescent="0.2">
      <c r="P1370" s="102"/>
    </row>
    <row r="1371" spans="16:18" x14ac:dyDescent="0.2">
      <c r="P1371" s="102"/>
    </row>
    <row r="1372" spans="16:18" x14ac:dyDescent="0.2">
      <c r="P1372" s="102"/>
    </row>
    <row r="1373" spans="16:18" x14ac:dyDescent="0.2">
      <c r="P1373" s="102"/>
    </row>
    <row r="1374" spans="16:18" x14ac:dyDescent="0.2">
      <c r="P1374" s="102"/>
    </row>
    <row r="1375" spans="16:18" x14ac:dyDescent="0.2">
      <c r="P1375" s="102"/>
    </row>
    <row r="1376" spans="16:18" x14ac:dyDescent="0.2">
      <c r="P1376" s="10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 table</vt:lpstr>
      <vt:lpstr>original 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Rutter, Troy D.</cp:lastModifiedBy>
  <cp:lastPrinted>2013-11-12T21:25:40Z</cp:lastPrinted>
  <dcterms:created xsi:type="dcterms:W3CDTF">2013-11-12T21:24:49Z</dcterms:created>
  <dcterms:modified xsi:type="dcterms:W3CDTF">2014-01-17T19:24:05Z</dcterms:modified>
</cp:coreProperties>
</file>